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tables/table5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UI/images/h2eicon0.png" ContentType="image/.png"/>
  <Override PartName="/customUI/images/h2eicon.png" ContentType="image/.png"/>
</Types>
</file>

<file path=_rels/.rels><?xml version="1.0" encoding="UTF-8" standalone="yes"?>
<Relationships xmlns="http://schemas.openxmlformats.org/package/2006/relationships"><Relationship Id="Rb3097a87a1494cc3" Type="http://schemas.microsoft.com/office/2006/relationships/ui/extensibility" Target="customUI/customUI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a7fd8bcb1aff480c" Type="http://schemas.microsoft.com/office/2007/relationships/ui/extensibility" Target="customUI/customUI14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avid\OneDrive\Desktop\"/>
    </mc:Choice>
  </mc:AlternateContent>
  <xr:revisionPtr revIDLastSave="0" documentId="13_ncr:1_{381DAC2A-0465-416C-BFE4-9EFFD2FA7C33}" xr6:coauthVersionLast="47" xr6:coauthVersionMax="47" xr10:uidLastSave="{00000000-0000-0000-0000-000000000000}"/>
  <bookViews>
    <workbookView xWindow="-120" yWindow="-120" windowWidth="29040" windowHeight="15720" xr2:uid="{07F52AA9-8B7B-4195-A60B-CAFBDBCD9166}"/>
  </bookViews>
  <sheets>
    <sheet name="ACTUALS" sheetId="6" r:id="rId1"/>
    <sheet name="PREDICTIONS" sheetId="9" r:id="rId2"/>
    <sheet name="LEADERBOARD" sheetId="12" r:id="rId3"/>
    <sheet name="3RD.PLACE.PLAYOFF" sheetId="8" state="hidden" r:id="rId4"/>
  </sheets>
  <definedNames>
    <definedName name="_xlnm._FilterDatabase" localSheetId="0" hidden="1">ACTUALS!$B$76:$S$91</definedName>
    <definedName name="_xlnm._FilterDatabase" localSheetId="1" hidden="1">PREDICTIONS!$B$76:$S$91</definedName>
    <definedName name="cities">'3RD.PLACE.PLAYOFF'!$Y$7:$Y$22</definedName>
    <definedName name="EliminationStages" localSheetId="1">PREDICTIONS!$E$155:$F$159</definedName>
    <definedName name="EliminationStages">ACTUALS!#REF!</definedName>
    <definedName name="loser101" localSheetId="1">PREDICTIONS!$Q$104</definedName>
    <definedName name="loser101">ACTUALS!$Q$104</definedName>
    <definedName name="loser102" localSheetId="1">PREDICTIONS!$Q$105</definedName>
    <definedName name="loser102">ACTUALS!$Q$105</definedName>
    <definedName name="pointcorrectresult">PREDICTIONS!$AM$2</definedName>
    <definedName name="pointcorrectscore">PREDICTIONS!$AN$2</definedName>
    <definedName name="pointtotalgoals">PREDICTIONS!$AL$2</definedName>
    <definedName name="rua">ACTUALS!$AJ$7</definedName>
    <definedName name="rub">ACTUALS!$AJ$13</definedName>
    <definedName name="ruc">ACTUALS!$AJ$19</definedName>
    <definedName name="rud">ACTUALS!$AJ$25</definedName>
    <definedName name="rue">ACTUALS!$AJ$31</definedName>
    <definedName name="ruf">ACTUALS!$AJ$37</definedName>
    <definedName name="rug">ACTUALS!$AJ$43</definedName>
    <definedName name="ruh">ACTUALS!$AJ$49</definedName>
    <definedName name="rui">ACTUALS!$AJ$55</definedName>
    <definedName name="ruj">ACTUALS!$AJ$61</definedName>
    <definedName name="ruk">ACTUALS!$AJ$67</definedName>
    <definedName name="rul">ACTUALS!$AJ$73</definedName>
    <definedName name="Stadiums" localSheetId="0">ACTUALS!$AC$6:$AC$20</definedName>
    <definedName name="Stadiums" localSheetId="1">PREDICTIONS!$AG$6:$AG$20</definedName>
    <definedName name="Stage1" localSheetId="1">PREDICTIONS!$F$155</definedName>
    <definedName name="Stage1">ACTUALS!#REF!</definedName>
    <definedName name="Stage2" localSheetId="1">PREDICTIONS!$F$156</definedName>
    <definedName name="Stage2">ACTUALS!#REF!</definedName>
    <definedName name="Stage3" localSheetId="1">PREDICTIONS!$F$157</definedName>
    <definedName name="Stage3">ACTUALS!#REF!</definedName>
    <definedName name="Stage4" localSheetId="1">PREDICTIONS!$F$158</definedName>
    <definedName name="Stage4">ACTUALS!#REF!</definedName>
    <definedName name="Stage5" localSheetId="1">PREDICTIONS!$F$159</definedName>
    <definedName name="Stage5">ACTUALS!#REF!</definedName>
    <definedName name="Teams">'3RD.PLACE.PLAYOFF'!$AA$7:$AA$54</definedName>
    <definedName name="totalpoints">PREDICTIONS!$AN$1</definedName>
    <definedName name="vsgroupa" localSheetId="1">PREDICTIONS!$BE$79</definedName>
    <definedName name="vsgroupa">ACTUALS!$AT$79</definedName>
    <definedName name="vsgroupb" localSheetId="1">PREDICTIONS!$BE$80</definedName>
    <definedName name="vsgroupb">ACTUALS!$AT$80</definedName>
    <definedName name="vsgroupd" localSheetId="1">PREDICTIONS!$BE$81</definedName>
    <definedName name="vsgroupd">ACTUALS!$AT$81</definedName>
    <definedName name="vsgroupe" localSheetId="1">PREDICTIONS!$BE$82</definedName>
    <definedName name="vsgroupe">ACTUALS!$AT$82</definedName>
    <definedName name="vsgroupg" localSheetId="1">PREDICTIONS!$BE$83</definedName>
    <definedName name="vsgroupg">ACTUALS!$AT$83</definedName>
    <definedName name="vsgroupi" localSheetId="1">PREDICTIONS!$BE$84</definedName>
    <definedName name="vsgroupi">ACTUALS!$AT$84</definedName>
    <definedName name="vsgroupk" localSheetId="1">PREDICTIONS!$BE$85</definedName>
    <definedName name="vsgroupk">ACTUALS!$AT$85</definedName>
    <definedName name="vsgroupl" localSheetId="1">PREDICTIONS!$BE$86</definedName>
    <definedName name="vsgroupl">ACTUALS!$AT$86</definedName>
    <definedName name="WatchList" localSheetId="0">ACTUALS!$HH$30</definedName>
    <definedName name="WatchList" localSheetId="1">PREDICTIONS!$HS$30</definedName>
    <definedName name="winner100" localSheetId="1">PREDICTIONS!$P$103</definedName>
    <definedName name="winner100">ACTUALS!$P$103</definedName>
    <definedName name="winner101" localSheetId="1">PREDICTIONS!$P$104</definedName>
    <definedName name="winner101">ACTUALS!$P$104</definedName>
    <definedName name="winner102" localSheetId="1">PREDICTIONS!$P$105</definedName>
    <definedName name="winner102">ACTUALS!$P$105</definedName>
    <definedName name="winner103" localSheetId="1">PREDICTIONS!$P$106</definedName>
    <definedName name="winner103">ACTUALS!$P$106</definedName>
    <definedName name="winner104" localSheetId="1">PREDICTIONS!$P$107</definedName>
    <definedName name="winner104">ACTUALS!$P$107</definedName>
    <definedName name="winner73" localSheetId="1">PREDICTIONS!$P$76</definedName>
    <definedName name="winner73">ACTUALS!$P$76</definedName>
    <definedName name="winner74" localSheetId="1">PREDICTIONS!$P$77</definedName>
    <definedName name="winner74">ACTUALS!$P$77</definedName>
    <definedName name="winner75" localSheetId="1">PREDICTIONS!$P$78</definedName>
    <definedName name="winner75">ACTUALS!$P$78</definedName>
    <definedName name="winner76" localSheetId="1">PREDICTIONS!$P$79</definedName>
    <definedName name="winner76">ACTUALS!$P$79</definedName>
    <definedName name="winner77" localSheetId="1">PREDICTIONS!$P$80</definedName>
    <definedName name="winner77">ACTUALS!$P$80</definedName>
    <definedName name="winner78" localSheetId="1">PREDICTIONS!$P$81</definedName>
    <definedName name="winner78">ACTUALS!$P$81</definedName>
    <definedName name="winner79" localSheetId="1">PREDICTIONS!$P$82</definedName>
    <definedName name="winner79">ACTUALS!$P$82</definedName>
    <definedName name="winner80" localSheetId="1">PREDICTIONS!$P$83</definedName>
    <definedName name="winner80">ACTUALS!$P$83</definedName>
    <definedName name="winner81" localSheetId="1">PREDICTIONS!$P$84</definedName>
    <definedName name="winner81">ACTUALS!$P$84</definedName>
    <definedName name="winner82" localSheetId="1">PREDICTIONS!$P$85</definedName>
    <definedName name="winner82">ACTUALS!$P$85</definedName>
    <definedName name="winner83" localSheetId="1">PREDICTIONS!$P$86</definedName>
    <definedName name="winner83">ACTUALS!$P$86</definedName>
    <definedName name="winner84" localSheetId="1">PREDICTIONS!$P$87</definedName>
    <definedName name="winner84">ACTUALS!$P$87</definedName>
    <definedName name="winner85" localSheetId="1">PREDICTIONS!$P$88</definedName>
    <definedName name="winner85">ACTUALS!$P$88</definedName>
    <definedName name="winner86" localSheetId="1">PREDICTIONS!$P$89</definedName>
    <definedName name="winner86">ACTUALS!$P$89</definedName>
    <definedName name="winner87" localSheetId="1">PREDICTIONS!$P$90</definedName>
    <definedName name="winner87">ACTUALS!$P$90</definedName>
    <definedName name="winner88" localSheetId="1">PREDICTIONS!$P$91</definedName>
    <definedName name="winner88">ACTUALS!$P$91</definedName>
    <definedName name="winner89" localSheetId="1">PREDICTIONS!$P$92</definedName>
    <definedName name="winner89">ACTUALS!$P$92</definedName>
    <definedName name="winner90" localSheetId="1">PREDICTIONS!$P$93</definedName>
    <definedName name="winner90">ACTUALS!$P$93</definedName>
    <definedName name="winner91" localSheetId="1">PREDICTIONS!$P$94</definedName>
    <definedName name="winner91">ACTUALS!$P$94</definedName>
    <definedName name="winner92" localSheetId="1">PREDICTIONS!$P$95</definedName>
    <definedName name="winner92">ACTUALS!$P$95</definedName>
    <definedName name="winner93" localSheetId="1">PREDICTIONS!$P$96</definedName>
    <definedName name="winner93">ACTUALS!$P$96</definedName>
    <definedName name="winner94" localSheetId="1">PREDICTIONS!$P$97</definedName>
    <definedName name="winner94">ACTUALS!$P$97</definedName>
    <definedName name="winner95" localSheetId="1">PREDICTIONS!$P$98</definedName>
    <definedName name="winner95">ACTUALS!$P$98</definedName>
    <definedName name="winner96" localSheetId="1">PREDICTIONS!$P$99</definedName>
    <definedName name="winner96">ACTUALS!$P$99</definedName>
    <definedName name="winner97" localSheetId="1">PREDICTIONS!$P$100</definedName>
    <definedName name="winner97">ACTUALS!$P$100</definedName>
    <definedName name="winner98" localSheetId="1">PREDICTIONS!$P$101</definedName>
    <definedName name="winner98">ACTUALS!$P$101</definedName>
    <definedName name="winner99" localSheetId="1">PREDICTIONS!$P$102</definedName>
    <definedName name="winner99">ACTUALS!$P$102</definedName>
    <definedName name="winnera">ACTUALS!$AJ$6</definedName>
    <definedName name="winnerb">ACTUALS!$AJ$12</definedName>
    <definedName name="winnerc">ACTUALS!$AJ$18</definedName>
    <definedName name="winnerd">ACTUALS!$AJ$24</definedName>
    <definedName name="winnere">ACTUALS!$AJ$30</definedName>
    <definedName name="winnerf">ACTUALS!$AJ$36</definedName>
    <definedName name="winnerg">ACTUALS!$AJ$42</definedName>
    <definedName name="winnerh">ACTUALS!$AJ$48</definedName>
    <definedName name="winneri">ACTUALS!$AJ$54</definedName>
    <definedName name="winnerj">ACTUALS!$AJ$60</definedName>
    <definedName name="winnerk">ACTUALS!$AJ$66</definedName>
    <definedName name="winnerl">ACTUALS!$AJ$72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9" l="1"/>
  <c r="A7" i="6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76" i="9"/>
  <c r="X77" i="9"/>
  <c r="Y77" i="9"/>
  <c r="Z77" i="9"/>
  <c r="AA77" i="9"/>
  <c r="X78" i="9"/>
  <c r="Y78" i="9"/>
  <c r="Z78" i="9"/>
  <c r="AA78" i="9"/>
  <c r="X79" i="9"/>
  <c r="Y79" i="9"/>
  <c r="Z79" i="9"/>
  <c r="AA79" i="9"/>
  <c r="X80" i="9"/>
  <c r="Y80" i="9"/>
  <c r="Z80" i="9"/>
  <c r="AA80" i="9"/>
  <c r="X81" i="9"/>
  <c r="Y81" i="9"/>
  <c r="Z81" i="9"/>
  <c r="AA81" i="9"/>
  <c r="X82" i="9"/>
  <c r="Y82" i="9"/>
  <c r="Z82" i="9"/>
  <c r="AA82" i="9"/>
  <c r="X83" i="9"/>
  <c r="Y83" i="9"/>
  <c r="Z83" i="9"/>
  <c r="AA83" i="9"/>
  <c r="X84" i="9"/>
  <c r="Y84" i="9"/>
  <c r="Z84" i="9"/>
  <c r="AA84" i="9"/>
  <c r="X85" i="9"/>
  <c r="Y85" i="9"/>
  <c r="Z85" i="9"/>
  <c r="AA85" i="9"/>
  <c r="X86" i="9"/>
  <c r="Y86" i="9"/>
  <c r="Z86" i="9"/>
  <c r="AA86" i="9"/>
  <c r="X87" i="9"/>
  <c r="Y87" i="9"/>
  <c r="Z87" i="9"/>
  <c r="AA87" i="9"/>
  <c r="X88" i="9"/>
  <c r="Y88" i="9"/>
  <c r="Z88" i="9"/>
  <c r="AA88" i="9"/>
  <c r="X89" i="9"/>
  <c r="Y89" i="9"/>
  <c r="Z89" i="9"/>
  <c r="AA89" i="9"/>
  <c r="X90" i="9"/>
  <c r="Y90" i="9"/>
  <c r="Z90" i="9"/>
  <c r="AA90" i="9"/>
  <c r="X91" i="9"/>
  <c r="Y91" i="9"/>
  <c r="Z91" i="9"/>
  <c r="AA91" i="9"/>
  <c r="X92" i="9"/>
  <c r="Y92" i="9"/>
  <c r="Z92" i="9"/>
  <c r="AA92" i="9"/>
  <c r="X93" i="9"/>
  <c r="Y93" i="9"/>
  <c r="Z93" i="9"/>
  <c r="AA93" i="9"/>
  <c r="X94" i="9"/>
  <c r="Y94" i="9"/>
  <c r="Z94" i="9"/>
  <c r="AA94" i="9"/>
  <c r="X95" i="9"/>
  <c r="Y95" i="9"/>
  <c r="Z95" i="9"/>
  <c r="AA95" i="9"/>
  <c r="X96" i="9"/>
  <c r="Y96" i="9"/>
  <c r="Z96" i="9"/>
  <c r="AA96" i="9"/>
  <c r="X97" i="9"/>
  <c r="Y97" i="9"/>
  <c r="Z97" i="9"/>
  <c r="AA97" i="9"/>
  <c r="X98" i="9"/>
  <c r="Y98" i="9"/>
  <c r="Z98" i="9"/>
  <c r="AA98" i="9"/>
  <c r="X99" i="9"/>
  <c r="Y99" i="9"/>
  <c r="Z99" i="9"/>
  <c r="AA99" i="9"/>
  <c r="X100" i="9"/>
  <c r="Y100" i="9"/>
  <c r="Z100" i="9"/>
  <c r="AA100" i="9"/>
  <c r="X101" i="9"/>
  <c r="Y101" i="9"/>
  <c r="Z101" i="9"/>
  <c r="AA101" i="9"/>
  <c r="X102" i="9"/>
  <c r="Y102" i="9"/>
  <c r="Z102" i="9"/>
  <c r="AA102" i="9"/>
  <c r="X103" i="9"/>
  <c r="Y103" i="9"/>
  <c r="Z103" i="9"/>
  <c r="AA103" i="9"/>
  <c r="X104" i="9"/>
  <c r="Y104" i="9"/>
  <c r="Z104" i="9"/>
  <c r="AA104" i="9"/>
  <c r="X105" i="9"/>
  <c r="Y105" i="9"/>
  <c r="Z105" i="9"/>
  <c r="AA105" i="9"/>
  <c r="X106" i="9"/>
  <c r="Y106" i="9"/>
  <c r="Z106" i="9"/>
  <c r="AA106" i="9"/>
  <c r="X107" i="9"/>
  <c r="Y107" i="9"/>
  <c r="Z107" i="9"/>
  <c r="AA107" i="9"/>
  <c r="AA76" i="9"/>
  <c r="Z76" i="9"/>
  <c r="Y76" i="9"/>
  <c r="X76" i="9"/>
  <c r="X76" i="6"/>
  <c r="Y76" i="6"/>
  <c r="Z76" i="6"/>
  <c r="AA76" i="6"/>
  <c r="X78" i="6"/>
  <c r="Y78" i="6"/>
  <c r="Z78" i="6"/>
  <c r="AA78" i="6"/>
  <c r="X79" i="6"/>
  <c r="Y79" i="6"/>
  <c r="Z79" i="6"/>
  <c r="AA79" i="6"/>
  <c r="X80" i="6"/>
  <c r="Y80" i="6"/>
  <c r="Z80" i="6"/>
  <c r="AA80" i="6"/>
  <c r="X81" i="6"/>
  <c r="Y81" i="6"/>
  <c r="Z81" i="6"/>
  <c r="AA81" i="6"/>
  <c r="X82" i="6"/>
  <c r="Y82" i="6"/>
  <c r="Z82" i="6"/>
  <c r="AA82" i="6"/>
  <c r="X83" i="6"/>
  <c r="Y83" i="6"/>
  <c r="Z83" i="6"/>
  <c r="AA83" i="6"/>
  <c r="X84" i="6"/>
  <c r="Y84" i="6"/>
  <c r="Z84" i="6"/>
  <c r="AA84" i="6"/>
  <c r="X85" i="6"/>
  <c r="Y85" i="6"/>
  <c r="Z85" i="6"/>
  <c r="AA85" i="6"/>
  <c r="X86" i="6"/>
  <c r="Y86" i="6"/>
  <c r="Z86" i="6"/>
  <c r="AA86" i="6"/>
  <c r="X87" i="6"/>
  <c r="Y87" i="6"/>
  <c r="Z87" i="6"/>
  <c r="AA87" i="6"/>
  <c r="X88" i="6"/>
  <c r="Y88" i="6"/>
  <c r="Z88" i="6"/>
  <c r="AA88" i="6"/>
  <c r="X89" i="6"/>
  <c r="Y89" i="6"/>
  <c r="Z89" i="6"/>
  <c r="AA89" i="6"/>
  <c r="X90" i="6"/>
  <c r="Y90" i="6"/>
  <c r="Z90" i="6"/>
  <c r="AA90" i="6"/>
  <c r="X91" i="6"/>
  <c r="Y91" i="6"/>
  <c r="Z91" i="6"/>
  <c r="AA91" i="6"/>
  <c r="X92" i="6"/>
  <c r="Y92" i="6"/>
  <c r="Z92" i="6"/>
  <c r="AA92" i="6"/>
  <c r="X93" i="6"/>
  <c r="Y93" i="6"/>
  <c r="Z93" i="6"/>
  <c r="AA93" i="6"/>
  <c r="X94" i="6"/>
  <c r="Y94" i="6"/>
  <c r="Z94" i="6"/>
  <c r="AA94" i="6"/>
  <c r="X95" i="6"/>
  <c r="Y95" i="6"/>
  <c r="Z95" i="6"/>
  <c r="AA95" i="6"/>
  <c r="X96" i="6"/>
  <c r="Y96" i="6"/>
  <c r="Z96" i="6"/>
  <c r="AA96" i="6"/>
  <c r="X97" i="6"/>
  <c r="Y97" i="6"/>
  <c r="Z97" i="6"/>
  <c r="AA97" i="6"/>
  <c r="X98" i="6"/>
  <c r="Y98" i="6"/>
  <c r="Z98" i="6"/>
  <c r="AA98" i="6"/>
  <c r="X99" i="6"/>
  <c r="Y99" i="6"/>
  <c r="Z99" i="6"/>
  <c r="AA99" i="6"/>
  <c r="X100" i="6"/>
  <c r="Y100" i="6"/>
  <c r="Z100" i="6"/>
  <c r="AA100" i="6"/>
  <c r="X101" i="6"/>
  <c r="Y101" i="6"/>
  <c r="Z101" i="6"/>
  <c r="AA101" i="6"/>
  <c r="X102" i="6"/>
  <c r="Y102" i="6"/>
  <c r="Z102" i="6"/>
  <c r="AA102" i="6"/>
  <c r="X103" i="6"/>
  <c r="Y103" i="6"/>
  <c r="Z103" i="6"/>
  <c r="AA103" i="6"/>
  <c r="X104" i="6"/>
  <c r="Y104" i="6"/>
  <c r="Z104" i="6"/>
  <c r="AA104" i="6"/>
  <c r="X105" i="6"/>
  <c r="Y105" i="6"/>
  <c r="Z105" i="6"/>
  <c r="AA105" i="6"/>
  <c r="X106" i="6"/>
  <c r="Y106" i="6"/>
  <c r="Z106" i="6"/>
  <c r="AA106" i="6"/>
  <c r="X107" i="6"/>
  <c r="Y107" i="6"/>
  <c r="Z107" i="6"/>
  <c r="AA107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Y77" i="6"/>
  <c r="X77" i="6"/>
  <c r="AA77" i="6"/>
  <c r="Z77" i="6"/>
  <c r="R5" i="9"/>
  <c r="S5" i="9"/>
  <c r="R6" i="9"/>
  <c r="S6" i="9"/>
  <c r="R7" i="9"/>
  <c r="S7" i="9"/>
  <c r="R8" i="9"/>
  <c r="S8" i="9"/>
  <c r="R9" i="9"/>
  <c r="S9" i="9"/>
  <c r="R10" i="9"/>
  <c r="S10" i="9"/>
  <c r="R11" i="9"/>
  <c r="S11" i="9"/>
  <c r="R12" i="9"/>
  <c r="S12" i="9"/>
  <c r="R13" i="9"/>
  <c r="S13" i="9"/>
  <c r="R14" i="9"/>
  <c r="S14" i="9"/>
  <c r="R15" i="9"/>
  <c r="S15" i="9"/>
  <c r="R16" i="9"/>
  <c r="S16" i="9"/>
  <c r="R17" i="9"/>
  <c r="S17" i="9"/>
  <c r="R18" i="9"/>
  <c r="S18" i="9"/>
  <c r="R19" i="9"/>
  <c r="S19" i="9"/>
  <c r="R20" i="9"/>
  <c r="S20" i="9"/>
  <c r="R21" i="9"/>
  <c r="S21" i="9"/>
  <c r="R22" i="9"/>
  <c r="S22" i="9"/>
  <c r="R23" i="9"/>
  <c r="S23" i="9"/>
  <c r="R24" i="9"/>
  <c r="S24" i="9"/>
  <c r="R25" i="9"/>
  <c r="S25" i="9"/>
  <c r="R26" i="9"/>
  <c r="S26" i="9"/>
  <c r="R27" i="9"/>
  <c r="S27" i="9"/>
  <c r="R28" i="9"/>
  <c r="S28" i="9"/>
  <c r="R29" i="9"/>
  <c r="S29" i="9"/>
  <c r="R30" i="9"/>
  <c r="S30" i="9"/>
  <c r="R31" i="9"/>
  <c r="S31" i="9"/>
  <c r="R32" i="9"/>
  <c r="S32" i="9"/>
  <c r="R33" i="9"/>
  <c r="S33" i="9"/>
  <c r="R34" i="9"/>
  <c r="S34" i="9"/>
  <c r="R35" i="9"/>
  <c r="S35" i="9"/>
  <c r="R36" i="9"/>
  <c r="S36" i="9"/>
  <c r="R37" i="9"/>
  <c r="S37" i="9"/>
  <c r="R38" i="9"/>
  <c r="S38" i="9"/>
  <c r="R39" i="9"/>
  <c r="S39" i="9"/>
  <c r="R40" i="9"/>
  <c r="S40" i="9"/>
  <c r="R41" i="9"/>
  <c r="S41" i="9"/>
  <c r="R42" i="9"/>
  <c r="S42" i="9"/>
  <c r="R43" i="9"/>
  <c r="S43" i="9"/>
  <c r="R44" i="9"/>
  <c r="S44" i="9"/>
  <c r="R45" i="9"/>
  <c r="S45" i="9"/>
  <c r="R46" i="9"/>
  <c r="S46" i="9"/>
  <c r="R47" i="9"/>
  <c r="S47" i="9"/>
  <c r="R48" i="9"/>
  <c r="S48" i="9"/>
  <c r="R49" i="9"/>
  <c r="S49" i="9"/>
  <c r="R50" i="9"/>
  <c r="S50" i="9"/>
  <c r="R51" i="9"/>
  <c r="S51" i="9"/>
  <c r="R52" i="9"/>
  <c r="S52" i="9"/>
  <c r="R53" i="9"/>
  <c r="S53" i="9"/>
  <c r="R54" i="9"/>
  <c r="S54" i="9"/>
  <c r="R55" i="9"/>
  <c r="S55" i="9"/>
  <c r="R56" i="9"/>
  <c r="S56" i="9"/>
  <c r="R57" i="9"/>
  <c r="S57" i="9"/>
  <c r="R58" i="9"/>
  <c r="S58" i="9"/>
  <c r="R59" i="9"/>
  <c r="S59" i="9"/>
  <c r="R60" i="9"/>
  <c r="S60" i="9"/>
  <c r="R61" i="9"/>
  <c r="S61" i="9"/>
  <c r="R62" i="9"/>
  <c r="S62" i="9"/>
  <c r="R63" i="9"/>
  <c r="S63" i="9"/>
  <c r="R64" i="9"/>
  <c r="S64" i="9"/>
  <c r="R65" i="9"/>
  <c r="S65" i="9"/>
  <c r="R66" i="9"/>
  <c r="S66" i="9"/>
  <c r="R67" i="9"/>
  <c r="S67" i="9"/>
  <c r="R68" i="9"/>
  <c r="S68" i="9"/>
  <c r="R69" i="9"/>
  <c r="S69" i="9"/>
  <c r="R70" i="9"/>
  <c r="S70" i="9"/>
  <c r="R71" i="9"/>
  <c r="S71" i="9"/>
  <c r="R72" i="9"/>
  <c r="S72" i="9"/>
  <c r="R73" i="9"/>
  <c r="S73" i="9"/>
  <c r="R74" i="9"/>
  <c r="S74" i="9"/>
  <c r="R75" i="9"/>
  <c r="S75" i="9"/>
  <c r="R76" i="9"/>
  <c r="S76" i="9"/>
  <c r="R77" i="9"/>
  <c r="S77" i="9"/>
  <c r="R78" i="9"/>
  <c r="S78" i="9"/>
  <c r="R79" i="9"/>
  <c r="S79" i="9"/>
  <c r="R80" i="9"/>
  <c r="S80" i="9"/>
  <c r="R81" i="9"/>
  <c r="S81" i="9"/>
  <c r="R82" i="9"/>
  <c r="S82" i="9"/>
  <c r="R83" i="9"/>
  <c r="S83" i="9"/>
  <c r="R84" i="9"/>
  <c r="S84" i="9"/>
  <c r="R85" i="9"/>
  <c r="S85" i="9"/>
  <c r="R86" i="9"/>
  <c r="S86" i="9"/>
  <c r="R87" i="9"/>
  <c r="S87" i="9"/>
  <c r="R88" i="9"/>
  <c r="S88" i="9"/>
  <c r="R89" i="9"/>
  <c r="S89" i="9"/>
  <c r="R90" i="9"/>
  <c r="S90" i="9"/>
  <c r="R91" i="9"/>
  <c r="S91" i="9"/>
  <c r="R92" i="9"/>
  <c r="S92" i="9"/>
  <c r="R93" i="9"/>
  <c r="S93" i="9"/>
  <c r="R94" i="9"/>
  <c r="S94" i="9"/>
  <c r="R95" i="9"/>
  <c r="S95" i="9"/>
  <c r="R96" i="9"/>
  <c r="S96" i="9"/>
  <c r="R97" i="9"/>
  <c r="S97" i="9"/>
  <c r="R98" i="9"/>
  <c r="S98" i="9"/>
  <c r="R99" i="9"/>
  <c r="S99" i="9"/>
  <c r="R100" i="9"/>
  <c r="S100" i="9"/>
  <c r="R101" i="9"/>
  <c r="S101" i="9"/>
  <c r="R102" i="9"/>
  <c r="S102" i="9"/>
  <c r="R103" i="9"/>
  <c r="S103" i="9"/>
  <c r="R104" i="9"/>
  <c r="S104" i="9"/>
  <c r="R105" i="9"/>
  <c r="S105" i="9"/>
  <c r="R106" i="9"/>
  <c r="S106" i="9"/>
  <c r="R107" i="9"/>
  <c r="S107" i="9"/>
  <c r="S4" i="9"/>
  <c r="R4" i="9"/>
  <c r="R5" i="6"/>
  <c r="S5" i="6"/>
  <c r="R6" i="6"/>
  <c r="S6" i="6"/>
  <c r="R7" i="6"/>
  <c r="S7" i="6"/>
  <c r="R8" i="6"/>
  <c r="S8" i="6"/>
  <c r="R9" i="6"/>
  <c r="S9" i="6"/>
  <c r="R10" i="6"/>
  <c r="S10" i="6"/>
  <c r="R11" i="6"/>
  <c r="S11" i="6"/>
  <c r="R12" i="6"/>
  <c r="S12" i="6"/>
  <c r="R13" i="6"/>
  <c r="S13" i="6"/>
  <c r="R14" i="6"/>
  <c r="S14" i="6"/>
  <c r="R15" i="6"/>
  <c r="S15" i="6"/>
  <c r="R16" i="6"/>
  <c r="S16" i="6"/>
  <c r="R17" i="6"/>
  <c r="S17" i="6"/>
  <c r="R18" i="6"/>
  <c r="S18" i="6"/>
  <c r="R19" i="6"/>
  <c r="S19" i="6"/>
  <c r="R20" i="6"/>
  <c r="S20" i="6"/>
  <c r="R21" i="6"/>
  <c r="S21" i="6"/>
  <c r="R22" i="6"/>
  <c r="S22" i="6"/>
  <c r="R23" i="6"/>
  <c r="S23" i="6"/>
  <c r="R24" i="6"/>
  <c r="S24" i="6"/>
  <c r="R25" i="6"/>
  <c r="S25" i="6"/>
  <c r="R26" i="6"/>
  <c r="S26" i="6"/>
  <c r="R27" i="6"/>
  <c r="S27" i="6"/>
  <c r="R28" i="6"/>
  <c r="S28" i="6"/>
  <c r="R29" i="6"/>
  <c r="S29" i="6"/>
  <c r="R30" i="6"/>
  <c r="S30" i="6"/>
  <c r="R31" i="6"/>
  <c r="S31" i="6"/>
  <c r="R32" i="6"/>
  <c r="S32" i="6"/>
  <c r="R33" i="6"/>
  <c r="S33" i="6"/>
  <c r="R34" i="6"/>
  <c r="S34" i="6"/>
  <c r="R35" i="6"/>
  <c r="S35" i="6"/>
  <c r="R36" i="6"/>
  <c r="S36" i="6"/>
  <c r="R37" i="6"/>
  <c r="S37" i="6"/>
  <c r="R38" i="6"/>
  <c r="S38" i="6"/>
  <c r="R39" i="6"/>
  <c r="S39" i="6"/>
  <c r="R40" i="6"/>
  <c r="S40" i="6"/>
  <c r="R41" i="6"/>
  <c r="S41" i="6"/>
  <c r="R42" i="6"/>
  <c r="S42" i="6"/>
  <c r="R43" i="6"/>
  <c r="S43" i="6"/>
  <c r="R44" i="6"/>
  <c r="S44" i="6"/>
  <c r="R45" i="6"/>
  <c r="S45" i="6"/>
  <c r="R46" i="6"/>
  <c r="S46" i="6"/>
  <c r="R47" i="6"/>
  <c r="S47" i="6"/>
  <c r="R48" i="6"/>
  <c r="S48" i="6"/>
  <c r="R49" i="6"/>
  <c r="S49" i="6"/>
  <c r="R50" i="6"/>
  <c r="S50" i="6"/>
  <c r="R51" i="6"/>
  <c r="S51" i="6"/>
  <c r="R52" i="6"/>
  <c r="S52" i="6"/>
  <c r="R53" i="6"/>
  <c r="S53" i="6"/>
  <c r="R54" i="6"/>
  <c r="S54" i="6"/>
  <c r="R55" i="6"/>
  <c r="S55" i="6"/>
  <c r="R56" i="6"/>
  <c r="S56" i="6"/>
  <c r="R57" i="6"/>
  <c r="S57" i="6"/>
  <c r="R58" i="6"/>
  <c r="S58" i="6"/>
  <c r="R59" i="6"/>
  <c r="S59" i="6"/>
  <c r="R60" i="6"/>
  <c r="S60" i="6"/>
  <c r="R61" i="6"/>
  <c r="S61" i="6"/>
  <c r="R62" i="6"/>
  <c r="S62" i="6"/>
  <c r="R63" i="6"/>
  <c r="S63" i="6"/>
  <c r="R64" i="6"/>
  <c r="S64" i="6"/>
  <c r="R65" i="6"/>
  <c r="S65" i="6"/>
  <c r="R66" i="6"/>
  <c r="S66" i="6"/>
  <c r="R67" i="6"/>
  <c r="S67" i="6"/>
  <c r="R68" i="6"/>
  <c r="S68" i="6"/>
  <c r="R69" i="6"/>
  <c r="S69" i="6"/>
  <c r="R70" i="6"/>
  <c r="S70" i="6"/>
  <c r="R71" i="6"/>
  <c r="S71" i="6"/>
  <c r="R72" i="6"/>
  <c r="S72" i="6"/>
  <c r="R73" i="6"/>
  <c r="S73" i="6"/>
  <c r="R74" i="6"/>
  <c r="S74" i="6"/>
  <c r="R75" i="6"/>
  <c r="S75" i="6"/>
  <c r="R76" i="6"/>
  <c r="S76" i="6"/>
  <c r="R77" i="6"/>
  <c r="S77" i="6"/>
  <c r="R78" i="6"/>
  <c r="S78" i="6"/>
  <c r="R79" i="6"/>
  <c r="S79" i="6"/>
  <c r="R80" i="6"/>
  <c r="S80" i="6"/>
  <c r="R81" i="6"/>
  <c r="S81" i="6"/>
  <c r="R82" i="6"/>
  <c r="S82" i="6"/>
  <c r="R83" i="6"/>
  <c r="S83" i="6"/>
  <c r="R84" i="6"/>
  <c r="S84" i="6"/>
  <c r="R85" i="6"/>
  <c r="S85" i="6"/>
  <c r="R86" i="6"/>
  <c r="S86" i="6"/>
  <c r="R87" i="6"/>
  <c r="S87" i="6"/>
  <c r="R88" i="6"/>
  <c r="S88" i="6"/>
  <c r="R89" i="6"/>
  <c r="S89" i="6"/>
  <c r="R90" i="6"/>
  <c r="S90" i="6"/>
  <c r="R91" i="6"/>
  <c r="S91" i="6"/>
  <c r="R92" i="6"/>
  <c r="S92" i="6"/>
  <c r="R93" i="6"/>
  <c r="S93" i="6"/>
  <c r="R94" i="6"/>
  <c r="S94" i="6"/>
  <c r="R95" i="6"/>
  <c r="S95" i="6"/>
  <c r="R96" i="6"/>
  <c r="S96" i="6"/>
  <c r="R97" i="6"/>
  <c r="S97" i="6"/>
  <c r="R98" i="6"/>
  <c r="S98" i="6"/>
  <c r="R99" i="6"/>
  <c r="S99" i="6"/>
  <c r="R100" i="6"/>
  <c r="S100" i="6"/>
  <c r="R101" i="6"/>
  <c r="S101" i="6"/>
  <c r="R102" i="6"/>
  <c r="S102" i="6"/>
  <c r="R103" i="6"/>
  <c r="S103" i="6"/>
  <c r="R104" i="6"/>
  <c r="S104" i="6"/>
  <c r="R105" i="6"/>
  <c r="S105" i="6"/>
  <c r="R106" i="6"/>
  <c r="S106" i="6"/>
  <c r="R107" i="6"/>
  <c r="S107" i="6"/>
  <c r="S4" i="6"/>
  <c r="R4" i="6"/>
  <c r="BN4" i="9"/>
  <c r="N5" i="6"/>
  <c r="O5" i="6"/>
  <c r="N6" i="6"/>
  <c r="O6" i="6"/>
  <c r="N7" i="6"/>
  <c r="O7" i="6"/>
  <c r="N8" i="6"/>
  <c r="O8" i="6"/>
  <c r="N9" i="6"/>
  <c r="O9" i="6"/>
  <c r="N10" i="6"/>
  <c r="O10" i="6"/>
  <c r="N11" i="6"/>
  <c r="O11" i="6"/>
  <c r="N12" i="6"/>
  <c r="O12" i="6"/>
  <c r="N13" i="6"/>
  <c r="O13" i="6"/>
  <c r="N14" i="6"/>
  <c r="O14" i="6"/>
  <c r="N15" i="6"/>
  <c r="O15" i="6"/>
  <c r="N16" i="6"/>
  <c r="O16" i="6"/>
  <c r="N17" i="6"/>
  <c r="O17" i="6"/>
  <c r="N18" i="6"/>
  <c r="O18" i="6"/>
  <c r="N19" i="6"/>
  <c r="O19" i="6"/>
  <c r="N20" i="6"/>
  <c r="O20" i="6"/>
  <c r="N21" i="6"/>
  <c r="O21" i="6"/>
  <c r="N22" i="6"/>
  <c r="O22" i="6"/>
  <c r="N23" i="6"/>
  <c r="O23" i="6"/>
  <c r="N24" i="6"/>
  <c r="O24" i="6"/>
  <c r="N25" i="6"/>
  <c r="O25" i="6"/>
  <c r="N26" i="6"/>
  <c r="O26" i="6"/>
  <c r="N27" i="6"/>
  <c r="O27" i="6"/>
  <c r="N28" i="6"/>
  <c r="O28" i="6"/>
  <c r="N29" i="6"/>
  <c r="O29" i="6"/>
  <c r="N30" i="6"/>
  <c r="O30" i="6"/>
  <c r="N31" i="6"/>
  <c r="O31" i="6"/>
  <c r="N32" i="6"/>
  <c r="O32" i="6"/>
  <c r="N33" i="6"/>
  <c r="O33" i="6"/>
  <c r="N34" i="6"/>
  <c r="O34" i="6"/>
  <c r="N35" i="6"/>
  <c r="O35" i="6"/>
  <c r="N36" i="6"/>
  <c r="O36" i="6"/>
  <c r="N37" i="6"/>
  <c r="O37" i="6"/>
  <c r="N38" i="6"/>
  <c r="O38" i="6"/>
  <c r="N39" i="6"/>
  <c r="O39" i="6"/>
  <c r="N40" i="6"/>
  <c r="O40" i="6"/>
  <c r="N41" i="6"/>
  <c r="O41" i="6"/>
  <c r="N42" i="6"/>
  <c r="O42" i="6"/>
  <c r="N43" i="6"/>
  <c r="O43" i="6"/>
  <c r="N44" i="6"/>
  <c r="O44" i="6"/>
  <c r="N45" i="6"/>
  <c r="O45" i="6"/>
  <c r="N46" i="6"/>
  <c r="O46" i="6"/>
  <c r="N47" i="6"/>
  <c r="O47" i="6"/>
  <c r="N48" i="6"/>
  <c r="O48" i="6"/>
  <c r="N49" i="6"/>
  <c r="O49" i="6"/>
  <c r="N50" i="6"/>
  <c r="O50" i="6"/>
  <c r="N51" i="6"/>
  <c r="O51" i="6"/>
  <c r="N52" i="6"/>
  <c r="O52" i="6"/>
  <c r="N53" i="6"/>
  <c r="O53" i="6"/>
  <c r="N54" i="6"/>
  <c r="O54" i="6"/>
  <c r="N55" i="6"/>
  <c r="O55" i="6"/>
  <c r="N56" i="6"/>
  <c r="O56" i="6"/>
  <c r="N57" i="6"/>
  <c r="O57" i="6"/>
  <c r="N58" i="6"/>
  <c r="O58" i="6"/>
  <c r="N59" i="6"/>
  <c r="O59" i="6"/>
  <c r="N60" i="6"/>
  <c r="O60" i="6"/>
  <c r="N61" i="6"/>
  <c r="O61" i="6"/>
  <c r="N62" i="6"/>
  <c r="O62" i="6"/>
  <c r="N63" i="6"/>
  <c r="O63" i="6"/>
  <c r="N64" i="6"/>
  <c r="O64" i="6"/>
  <c r="N65" i="6"/>
  <c r="O65" i="6"/>
  <c r="N66" i="6"/>
  <c r="O66" i="6"/>
  <c r="N67" i="6"/>
  <c r="O67" i="6"/>
  <c r="N68" i="6"/>
  <c r="O68" i="6"/>
  <c r="N69" i="6"/>
  <c r="O69" i="6"/>
  <c r="N70" i="6"/>
  <c r="O70" i="6"/>
  <c r="N71" i="6"/>
  <c r="O71" i="6"/>
  <c r="N72" i="6"/>
  <c r="O72" i="6"/>
  <c r="N73" i="6"/>
  <c r="O73" i="6"/>
  <c r="N74" i="6"/>
  <c r="O74" i="6"/>
  <c r="N75" i="6"/>
  <c r="O75" i="6"/>
  <c r="O4" i="6"/>
  <c r="N4" i="6"/>
  <c r="AC3" i="9"/>
  <c r="AD3" i="9"/>
  <c r="AE3" i="9"/>
  <c r="AB3" i="9"/>
  <c r="C5" i="9"/>
  <c r="D5" i="9"/>
  <c r="E5" i="9"/>
  <c r="F5" i="9"/>
  <c r="H5" i="9"/>
  <c r="C6" i="9"/>
  <c r="D6" i="9"/>
  <c r="E6" i="9"/>
  <c r="F6" i="9"/>
  <c r="H6" i="9"/>
  <c r="C7" i="9"/>
  <c r="D7" i="9"/>
  <c r="E7" i="9"/>
  <c r="F7" i="9"/>
  <c r="H7" i="9"/>
  <c r="C8" i="9"/>
  <c r="D8" i="9"/>
  <c r="E8" i="9"/>
  <c r="F8" i="9"/>
  <c r="H8" i="9"/>
  <c r="C9" i="9"/>
  <c r="D9" i="9"/>
  <c r="E9" i="9"/>
  <c r="F9" i="9"/>
  <c r="H9" i="9"/>
  <c r="C10" i="9"/>
  <c r="D10" i="9"/>
  <c r="E10" i="9"/>
  <c r="F10" i="9"/>
  <c r="H10" i="9"/>
  <c r="C11" i="9"/>
  <c r="D11" i="9"/>
  <c r="E11" i="9"/>
  <c r="F11" i="9"/>
  <c r="H11" i="9"/>
  <c r="C12" i="9"/>
  <c r="D12" i="9"/>
  <c r="E12" i="9"/>
  <c r="F12" i="9"/>
  <c r="H12" i="9"/>
  <c r="C13" i="9"/>
  <c r="D13" i="9"/>
  <c r="E13" i="9"/>
  <c r="F13" i="9"/>
  <c r="H13" i="9"/>
  <c r="C14" i="9"/>
  <c r="D14" i="9"/>
  <c r="E14" i="9"/>
  <c r="F14" i="9"/>
  <c r="H14" i="9"/>
  <c r="C15" i="9"/>
  <c r="D15" i="9"/>
  <c r="E15" i="9"/>
  <c r="F15" i="9"/>
  <c r="H15" i="9"/>
  <c r="C16" i="9"/>
  <c r="D16" i="9"/>
  <c r="E16" i="9"/>
  <c r="F16" i="9"/>
  <c r="H16" i="9"/>
  <c r="C17" i="9"/>
  <c r="D17" i="9"/>
  <c r="E17" i="9"/>
  <c r="F17" i="9"/>
  <c r="H17" i="9"/>
  <c r="C18" i="9"/>
  <c r="D18" i="9"/>
  <c r="E18" i="9"/>
  <c r="F18" i="9"/>
  <c r="H18" i="9"/>
  <c r="C19" i="9"/>
  <c r="D19" i="9"/>
  <c r="E19" i="9"/>
  <c r="F19" i="9"/>
  <c r="H19" i="9"/>
  <c r="C20" i="9"/>
  <c r="D20" i="9"/>
  <c r="E20" i="9"/>
  <c r="F20" i="9"/>
  <c r="H20" i="9"/>
  <c r="C21" i="9"/>
  <c r="D21" i="9"/>
  <c r="E21" i="9"/>
  <c r="F21" i="9"/>
  <c r="H21" i="9"/>
  <c r="C22" i="9"/>
  <c r="D22" i="9"/>
  <c r="E22" i="9"/>
  <c r="F22" i="9"/>
  <c r="H22" i="9"/>
  <c r="C23" i="9"/>
  <c r="D23" i="9"/>
  <c r="E23" i="9"/>
  <c r="F23" i="9"/>
  <c r="H23" i="9"/>
  <c r="C24" i="9"/>
  <c r="D24" i="9"/>
  <c r="E24" i="9"/>
  <c r="F24" i="9"/>
  <c r="H24" i="9"/>
  <c r="C25" i="9"/>
  <c r="D25" i="9"/>
  <c r="E25" i="9"/>
  <c r="F25" i="9"/>
  <c r="H25" i="9"/>
  <c r="C26" i="9"/>
  <c r="D26" i="9"/>
  <c r="E26" i="9"/>
  <c r="F26" i="9"/>
  <c r="H26" i="9"/>
  <c r="C27" i="9"/>
  <c r="D27" i="9"/>
  <c r="E27" i="9"/>
  <c r="F27" i="9"/>
  <c r="H27" i="9"/>
  <c r="C28" i="9"/>
  <c r="D28" i="9"/>
  <c r="E28" i="9"/>
  <c r="F28" i="9"/>
  <c r="H28" i="9"/>
  <c r="C29" i="9"/>
  <c r="D29" i="9"/>
  <c r="E29" i="9"/>
  <c r="F29" i="9"/>
  <c r="H29" i="9"/>
  <c r="C30" i="9"/>
  <c r="D30" i="9"/>
  <c r="E30" i="9"/>
  <c r="F30" i="9"/>
  <c r="H30" i="9"/>
  <c r="C31" i="9"/>
  <c r="D31" i="9"/>
  <c r="E31" i="9"/>
  <c r="F31" i="9"/>
  <c r="H31" i="9"/>
  <c r="C32" i="9"/>
  <c r="D32" i="9"/>
  <c r="E32" i="9"/>
  <c r="F32" i="9"/>
  <c r="H32" i="9"/>
  <c r="C33" i="9"/>
  <c r="D33" i="9"/>
  <c r="E33" i="9"/>
  <c r="F33" i="9"/>
  <c r="H33" i="9"/>
  <c r="C34" i="9"/>
  <c r="D34" i="9"/>
  <c r="E34" i="9"/>
  <c r="F34" i="9"/>
  <c r="H34" i="9"/>
  <c r="C35" i="9"/>
  <c r="D35" i="9"/>
  <c r="E35" i="9"/>
  <c r="F35" i="9"/>
  <c r="H35" i="9"/>
  <c r="C36" i="9"/>
  <c r="D36" i="9"/>
  <c r="E36" i="9"/>
  <c r="F36" i="9"/>
  <c r="H36" i="9"/>
  <c r="C37" i="9"/>
  <c r="D37" i="9"/>
  <c r="E37" i="9"/>
  <c r="F37" i="9"/>
  <c r="H37" i="9"/>
  <c r="C38" i="9"/>
  <c r="D38" i="9"/>
  <c r="E38" i="9"/>
  <c r="F38" i="9"/>
  <c r="H38" i="9"/>
  <c r="C39" i="9"/>
  <c r="D39" i="9"/>
  <c r="E39" i="9"/>
  <c r="F39" i="9"/>
  <c r="H39" i="9"/>
  <c r="C40" i="9"/>
  <c r="D40" i="9"/>
  <c r="E40" i="9"/>
  <c r="F40" i="9"/>
  <c r="H40" i="9"/>
  <c r="C41" i="9"/>
  <c r="D41" i="9"/>
  <c r="E41" i="9"/>
  <c r="F41" i="9"/>
  <c r="H41" i="9"/>
  <c r="C42" i="9"/>
  <c r="D42" i="9"/>
  <c r="E42" i="9"/>
  <c r="F42" i="9"/>
  <c r="H42" i="9"/>
  <c r="C43" i="9"/>
  <c r="D43" i="9"/>
  <c r="E43" i="9"/>
  <c r="F43" i="9"/>
  <c r="H43" i="9"/>
  <c r="C44" i="9"/>
  <c r="D44" i="9"/>
  <c r="E44" i="9"/>
  <c r="F44" i="9"/>
  <c r="H44" i="9"/>
  <c r="C45" i="9"/>
  <c r="D45" i="9"/>
  <c r="E45" i="9"/>
  <c r="F45" i="9"/>
  <c r="H45" i="9"/>
  <c r="C46" i="9"/>
  <c r="D46" i="9"/>
  <c r="E46" i="9"/>
  <c r="F46" i="9"/>
  <c r="H46" i="9"/>
  <c r="C47" i="9"/>
  <c r="D47" i="9"/>
  <c r="E47" i="9"/>
  <c r="F47" i="9"/>
  <c r="H47" i="9"/>
  <c r="C48" i="9"/>
  <c r="D48" i="9"/>
  <c r="E48" i="9"/>
  <c r="F48" i="9"/>
  <c r="H48" i="9"/>
  <c r="C49" i="9"/>
  <c r="D49" i="9"/>
  <c r="E49" i="9"/>
  <c r="F49" i="9"/>
  <c r="H49" i="9"/>
  <c r="C50" i="9"/>
  <c r="D50" i="9"/>
  <c r="E50" i="9"/>
  <c r="F50" i="9"/>
  <c r="H50" i="9"/>
  <c r="C51" i="9"/>
  <c r="D51" i="9"/>
  <c r="E51" i="9"/>
  <c r="F51" i="9"/>
  <c r="H51" i="9"/>
  <c r="C52" i="9"/>
  <c r="D52" i="9"/>
  <c r="E52" i="9"/>
  <c r="F52" i="9"/>
  <c r="H52" i="9"/>
  <c r="C53" i="9"/>
  <c r="D53" i="9"/>
  <c r="E53" i="9"/>
  <c r="F53" i="9"/>
  <c r="H53" i="9"/>
  <c r="C54" i="9"/>
  <c r="D54" i="9"/>
  <c r="E54" i="9"/>
  <c r="F54" i="9"/>
  <c r="H54" i="9"/>
  <c r="C55" i="9"/>
  <c r="D55" i="9"/>
  <c r="E55" i="9"/>
  <c r="F55" i="9"/>
  <c r="H55" i="9"/>
  <c r="C56" i="9"/>
  <c r="D56" i="9"/>
  <c r="E56" i="9"/>
  <c r="F56" i="9"/>
  <c r="H56" i="9"/>
  <c r="C57" i="9"/>
  <c r="D57" i="9"/>
  <c r="E57" i="9"/>
  <c r="F57" i="9"/>
  <c r="H57" i="9"/>
  <c r="C58" i="9"/>
  <c r="D58" i="9"/>
  <c r="E58" i="9"/>
  <c r="F58" i="9"/>
  <c r="H58" i="9"/>
  <c r="C59" i="9"/>
  <c r="D59" i="9"/>
  <c r="E59" i="9"/>
  <c r="F59" i="9"/>
  <c r="H59" i="9"/>
  <c r="C60" i="9"/>
  <c r="D60" i="9"/>
  <c r="E60" i="9"/>
  <c r="F60" i="9"/>
  <c r="H60" i="9"/>
  <c r="C61" i="9"/>
  <c r="D61" i="9"/>
  <c r="E61" i="9"/>
  <c r="F61" i="9"/>
  <c r="H61" i="9"/>
  <c r="C62" i="9"/>
  <c r="D62" i="9"/>
  <c r="E62" i="9"/>
  <c r="F62" i="9"/>
  <c r="H62" i="9"/>
  <c r="C63" i="9"/>
  <c r="D63" i="9"/>
  <c r="E63" i="9"/>
  <c r="F63" i="9"/>
  <c r="H63" i="9"/>
  <c r="C64" i="9"/>
  <c r="D64" i="9"/>
  <c r="E64" i="9"/>
  <c r="F64" i="9"/>
  <c r="H64" i="9"/>
  <c r="C65" i="9"/>
  <c r="D65" i="9"/>
  <c r="E65" i="9"/>
  <c r="F65" i="9"/>
  <c r="H65" i="9"/>
  <c r="C66" i="9"/>
  <c r="D66" i="9"/>
  <c r="E66" i="9"/>
  <c r="F66" i="9"/>
  <c r="H66" i="9"/>
  <c r="C67" i="9"/>
  <c r="D67" i="9"/>
  <c r="E67" i="9"/>
  <c r="F67" i="9"/>
  <c r="H67" i="9"/>
  <c r="C68" i="9"/>
  <c r="D68" i="9"/>
  <c r="E68" i="9"/>
  <c r="F68" i="9"/>
  <c r="H68" i="9"/>
  <c r="C69" i="9"/>
  <c r="D69" i="9"/>
  <c r="E69" i="9"/>
  <c r="F69" i="9"/>
  <c r="H69" i="9"/>
  <c r="C70" i="9"/>
  <c r="D70" i="9"/>
  <c r="E70" i="9"/>
  <c r="F70" i="9"/>
  <c r="H70" i="9"/>
  <c r="C71" i="9"/>
  <c r="D71" i="9"/>
  <c r="E71" i="9"/>
  <c r="F71" i="9"/>
  <c r="H71" i="9"/>
  <c r="C72" i="9"/>
  <c r="D72" i="9"/>
  <c r="E72" i="9"/>
  <c r="F72" i="9"/>
  <c r="H72" i="9"/>
  <c r="C73" i="9"/>
  <c r="D73" i="9"/>
  <c r="E73" i="9"/>
  <c r="F73" i="9"/>
  <c r="H73" i="9"/>
  <c r="C74" i="9"/>
  <c r="D74" i="9"/>
  <c r="E74" i="9"/>
  <c r="F74" i="9"/>
  <c r="H74" i="9"/>
  <c r="C75" i="9"/>
  <c r="D75" i="9"/>
  <c r="E75" i="9"/>
  <c r="F75" i="9"/>
  <c r="H75" i="9"/>
  <c r="B76" i="9"/>
  <c r="C76" i="9"/>
  <c r="D76" i="9"/>
  <c r="E76" i="9"/>
  <c r="F76" i="9"/>
  <c r="B77" i="9"/>
  <c r="C77" i="9"/>
  <c r="D77" i="9"/>
  <c r="E77" i="9"/>
  <c r="F77" i="9"/>
  <c r="B78" i="9"/>
  <c r="C78" i="9"/>
  <c r="D78" i="9"/>
  <c r="E78" i="9"/>
  <c r="F78" i="9"/>
  <c r="B79" i="9"/>
  <c r="C79" i="9"/>
  <c r="D79" i="9"/>
  <c r="E79" i="9"/>
  <c r="F79" i="9"/>
  <c r="B80" i="9"/>
  <c r="C80" i="9"/>
  <c r="D80" i="9"/>
  <c r="E80" i="9"/>
  <c r="F80" i="9"/>
  <c r="B81" i="9"/>
  <c r="C81" i="9"/>
  <c r="D81" i="9"/>
  <c r="E81" i="9"/>
  <c r="F81" i="9"/>
  <c r="B82" i="9"/>
  <c r="C82" i="9"/>
  <c r="D82" i="9"/>
  <c r="E82" i="9"/>
  <c r="F82" i="9"/>
  <c r="B83" i="9"/>
  <c r="C83" i="9"/>
  <c r="D83" i="9"/>
  <c r="E83" i="9"/>
  <c r="F83" i="9"/>
  <c r="B84" i="9"/>
  <c r="C84" i="9"/>
  <c r="D84" i="9"/>
  <c r="E84" i="9"/>
  <c r="F84" i="9"/>
  <c r="B85" i="9"/>
  <c r="C85" i="9"/>
  <c r="D85" i="9"/>
  <c r="E85" i="9"/>
  <c r="F85" i="9"/>
  <c r="B86" i="9"/>
  <c r="C86" i="9"/>
  <c r="D86" i="9"/>
  <c r="E86" i="9"/>
  <c r="F86" i="9"/>
  <c r="B87" i="9"/>
  <c r="C87" i="9"/>
  <c r="D87" i="9"/>
  <c r="E87" i="9"/>
  <c r="F87" i="9"/>
  <c r="B88" i="9"/>
  <c r="C88" i="9"/>
  <c r="D88" i="9"/>
  <c r="E88" i="9"/>
  <c r="F88" i="9"/>
  <c r="B89" i="9"/>
  <c r="C89" i="9"/>
  <c r="D89" i="9"/>
  <c r="E89" i="9"/>
  <c r="F89" i="9"/>
  <c r="B90" i="9"/>
  <c r="C90" i="9"/>
  <c r="D90" i="9"/>
  <c r="E90" i="9"/>
  <c r="F90" i="9"/>
  <c r="B91" i="9"/>
  <c r="C91" i="9"/>
  <c r="D91" i="9"/>
  <c r="E91" i="9"/>
  <c r="F91" i="9"/>
  <c r="B92" i="9"/>
  <c r="C92" i="9"/>
  <c r="D92" i="9"/>
  <c r="E92" i="9"/>
  <c r="F92" i="9"/>
  <c r="B93" i="9"/>
  <c r="C93" i="9"/>
  <c r="D93" i="9"/>
  <c r="E93" i="9"/>
  <c r="F93" i="9"/>
  <c r="B94" i="9"/>
  <c r="C94" i="9"/>
  <c r="D94" i="9"/>
  <c r="E94" i="9"/>
  <c r="F94" i="9"/>
  <c r="B95" i="9"/>
  <c r="C95" i="9"/>
  <c r="D95" i="9"/>
  <c r="E95" i="9"/>
  <c r="F95" i="9"/>
  <c r="B96" i="9"/>
  <c r="C96" i="9"/>
  <c r="D96" i="9"/>
  <c r="E96" i="9"/>
  <c r="F96" i="9"/>
  <c r="B97" i="9"/>
  <c r="C97" i="9"/>
  <c r="D97" i="9"/>
  <c r="E97" i="9"/>
  <c r="F97" i="9"/>
  <c r="B98" i="9"/>
  <c r="C98" i="9"/>
  <c r="D98" i="9"/>
  <c r="E98" i="9"/>
  <c r="F98" i="9"/>
  <c r="B99" i="9"/>
  <c r="C99" i="9"/>
  <c r="D99" i="9"/>
  <c r="E99" i="9"/>
  <c r="F99" i="9"/>
  <c r="B100" i="9"/>
  <c r="C100" i="9"/>
  <c r="D100" i="9"/>
  <c r="E100" i="9"/>
  <c r="F100" i="9"/>
  <c r="B101" i="9"/>
  <c r="C101" i="9"/>
  <c r="D101" i="9"/>
  <c r="E101" i="9"/>
  <c r="F101" i="9"/>
  <c r="B102" i="9"/>
  <c r="C102" i="9"/>
  <c r="D102" i="9"/>
  <c r="E102" i="9"/>
  <c r="F102" i="9"/>
  <c r="B103" i="9"/>
  <c r="C103" i="9"/>
  <c r="D103" i="9"/>
  <c r="E103" i="9"/>
  <c r="F103" i="9"/>
  <c r="B104" i="9"/>
  <c r="C104" i="9"/>
  <c r="D104" i="9"/>
  <c r="E104" i="9"/>
  <c r="F104" i="9"/>
  <c r="B105" i="9"/>
  <c r="C105" i="9"/>
  <c r="D105" i="9"/>
  <c r="E105" i="9"/>
  <c r="F105" i="9"/>
  <c r="B106" i="9"/>
  <c r="C106" i="9"/>
  <c r="D106" i="9"/>
  <c r="E106" i="9"/>
  <c r="F106" i="9"/>
  <c r="B107" i="9"/>
  <c r="C107" i="9"/>
  <c r="D107" i="9"/>
  <c r="E107" i="9"/>
  <c r="F107" i="9"/>
  <c r="C4" i="9"/>
  <c r="D4" i="9"/>
  <c r="E4" i="9"/>
  <c r="F4" i="9"/>
  <c r="H4" i="9"/>
  <c r="B4" i="9"/>
  <c r="W75" i="9"/>
  <c r="V75" i="9"/>
  <c r="W74" i="9"/>
  <c r="V74" i="9"/>
  <c r="W73" i="9"/>
  <c r="V73" i="9"/>
  <c r="W72" i="9"/>
  <c r="V72" i="9"/>
  <c r="W71" i="9"/>
  <c r="V71" i="9"/>
  <c r="W70" i="9"/>
  <c r="V70" i="9"/>
  <c r="W69" i="9"/>
  <c r="V69" i="9"/>
  <c r="W68" i="9"/>
  <c r="V68" i="9"/>
  <c r="W67" i="9"/>
  <c r="V67" i="9"/>
  <c r="W66" i="9"/>
  <c r="V66" i="9"/>
  <c r="W65" i="9"/>
  <c r="V65" i="9"/>
  <c r="W64" i="9"/>
  <c r="V64" i="9"/>
  <c r="W63" i="9"/>
  <c r="V63" i="9"/>
  <c r="BN62" i="9"/>
  <c r="W62" i="9"/>
  <c r="V62" i="9"/>
  <c r="BN61" i="9"/>
  <c r="W61" i="9"/>
  <c r="V61" i="9"/>
  <c r="BN60" i="9"/>
  <c r="W60" i="9"/>
  <c r="V60" i="9"/>
  <c r="BN59" i="9"/>
  <c r="W59" i="9"/>
  <c r="V59" i="9"/>
  <c r="W58" i="9"/>
  <c r="V58" i="9"/>
  <c r="BN57" i="9"/>
  <c r="W57" i="9"/>
  <c r="V57" i="9"/>
  <c r="BN56" i="9"/>
  <c r="W56" i="9"/>
  <c r="V56" i="9"/>
  <c r="BN55" i="9"/>
  <c r="W55" i="9"/>
  <c r="V55" i="9"/>
  <c r="BN54" i="9"/>
  <c r="W54" i="9"/>
  <c r="V54" i="9"/>
  <c r="W53" i="9"/>
  <c r="V53" i="9"/>
  <c r="BN52" i="9"/>
  <c r="W52" i="9"/>
  <c r="V52" i="9"/>
  <c r="GP51" i="9"/>
  <c r="EU51" i="9"/>
  <c r="DJ51" i="9"/>
  <c r="BN51" i="9"/>
  <c r="W51" i="9"/>
  <c r="V51" i="9"/>
  <c r="GP50" i="9"/>
  <c r="EU50" i="9"/>
  <c r="DJ50" i="9"/>
  <c r="BN50" i="9"/>
  <c r="W50" i="9"/>
  <c r="V50" i="9"/>
  <c r="GP49" i="9"/>
  <c r="EU49" i="9"/>
  <c r="DJ49" i="9"/>
  <c r="BN49" i="9"/>
  <c r="W49" i="9"/>
  <c r="V49" i="9"/>
  <c r="GP48" i="9"/>
  <c r="EU48" i="9"/>
  <c r="DJ48" i="9"/>
  <c r="W48" i="9"/>
  <c r="V48" i="9"/>
  <c r="GP47" i="9"/>
  <c r="EU47" i="9"/>
  <c r="DJ47" i="9"/>
  <c r="BN47" i="9"/>
  <c r="W47" i="9"/>
  <c r="V47" i="9"/>
  <c r="GP46" i="9"/>
  <c r="EU46" i="9"/>
  <c r="DJ46" i="9"/>
  <c r="BN46" i="9"/>
  <c r="W46" i="9"/>
  <c r="V46" i="9"/>
  <c r="GP45" i="9"/>
  <c r="EU45" i="9"/>
  <c r="DJ45" i="9"/>
  <c r="BN45" i="9"/>
  <c r="W45" i="9"/>
  <c r="V45" i="9"/>
  <c r="GP44" i="9"/>
  <c r="EU44" i="9"/>
  <c r="DJ44" i="9"/>
  <c r="BN44" i="9"/>
  <c r="W44" i="9"/>
  <c r="V44" i="9"/>
  <c r="GP43" i="9"/>
  <c r="EU43" i="9"/>
  <c r="DJ43" i="9"/>
  <c r="W43" i="9"/>
  <c r="V43" i="9"/>
  <c r="GP42" i="9"/>
  <c r="EU42" i="9"/>
  <c r="DJ42" i="9"/>
  <c r="BN42" i="9"/>
  <c r="W42" i="9"/>
  <c r="V42" i="9"/>
  <c r="GP41" i="9"/>
  <c r="EU41" i="9"/>
  <c r="DJ41" i="9"/>
  <c r="BN41" i="9"/>
  <c r="W41" i="9"/>
  <c r="V41" i="9"/>
  <c r="GP40" i="9"/>
  <c r="EU40" i="9"/>
  <c r="DJ40" i="9"/>
  <c r="BN40" i="9"/>
  <c r="W40" i="9"/>
  <c r="V40" i="9"/>
  <c r="GP39" i="9"/>
  <c r="EU39" i="9"/>
  <c r="DJ39" i="9"/>
  <c r="BN39" i="9"/>
  <c r="W39" i="9"/>
  <c r="V39" i="9"/>
  <c r="GP38" i="9"/>
  <c r="EU38" i="9"/>
  <c r="DJ38" i="9"/>
  <c r="W38" i="9"/>
  <c r="V38" i="9"/>
  <c r="GP37" i="9"/>
  <c r="EU37" i="9"/>
  <c r="DJ37" i="9"/>
  <c r="BN37" i="9"/>
  <c r="W37" i="9"/>
  <c r="V37" i="9"/>
  <c r="GP36" i="9"/>
  <c r="EU36" i="9"/>
  <c r="DJ36" i="9"/>
  <c r="BN36" i="9"/>
  <c r="W36" i="9"/>
  <c r="V36" i="9"/>
  <c r="GP35" i="9"/>
  <c r="EU35" i="9"/>
  <c r="DJ35" i="9"/>
  <c r="BN35" i="9"/>
  <c r="W35" i="9"/>
  <c r="V35" i="9"/>
  <c r="GP34" i="9"/>
  <c r="EU34" i="9"/>
  <c r="DJ34" i="9"/>
  <c r="BN34" i="9"/>
  <c r="W34" i="9"/>
  <c r="V34" i="9"/>
  <c r="GP33" i="9"/>
  <c r="EU33" i="9"/>
  <c r="DJ33" i="9"/>
  <c r="W33" i="9"/>
  <c r="V33" i="9"/>
  <c r="GP32" i="9"/>
  <c r="EU32" i="9"/>
  <c r="DJ32" i="9"/>
  <c r="BN32" i="9"/>
  <c r="W32" i="9"/>
  <c r="V32" i="9"/>
  <c r="GP31" i="9"/>
  <c r="EU31" i="9"/>
  <c r="DJ31" i="9"/>
  <c r="BN31" i="9"/>
  <c r="W31" i="9"/>
  <c r="V31" i="9"/>
  <c r="HS30" i="9"/>
  <c r="GP30" i="9"/>
  <c r="EU30" i="9"/>
  <c r="DJ30" i="9"/>
  <c r="BN30" i="9"/>
  <c r="W30" i="9"/>
  <c r="V30" i="9"/>
  <c r="GP29" i="9"/>
  <c r="EU29" i="9"/>
  <c r="DJ29" i="9"/>
  <c r="BN29" i="9"/>
  <c r="W29" i="9"/>
  <c r="V29" i="9"/>
  <c r="GP28" i="9"/>
  <c r="EU28" i="9"/>
  <c r="DJ28" i="9"/>
  <c r="W28" i="9"/>
  <c r="V28" i="9"/>
  <c r="GP27" i="9"/>
  <c r="EU27" i="9"/>
  <c r="DJ27" i="9"/>
  <c r="BN27" i="9"/>
  <c r="W27" i="9"/>
  <c r="V27" i="9"/>
  <c r="GP26" i="9"/>
  <c r="EU26" i="9"/>
  <c r="DJ26" i="9"/>
  <c r="BN26" i="9"/>
  <c r="W26" i="9"/>
  <c r="V26" i="9"/>
  <c r="GP25" i="9"/>
  <c r="EU25" i="9"/>
  <c r="DJ25" i="9"/>
  <c r="BN25" i="9"/>
  <c r="W25" i="9"/>
  <c r="V25" i="9"/>
  <c r="GP24" i="9"/>
  <c r="EU24" i="9"/>
  <c r="DJ24" i="9"/>
  <c r="BN24" i="9"/>
  <c r="W24" i="9"/>
  <c r="V24" i="9"/>
  <c r="GP23" i="9"/>
  <c r="EU23" i="9"/>
  <c r="DJ23" i="9"/>
  <c r="W23" i="9"/>
  <c r="V23" i="9"/>
  <c r="GP22" i="9"/>
  <c r="EU22" i="9"/>
  <c r="DJ22" i="9"/>
  <c r="BN22" i="9"/>
  <c r="W22" i="9"/>
  <c r="V22" i="9"/>
  <c r="GP21" i="9"/>
  <c r="EU21" i="9"/>
  <c r="DJ21" i="9"/>
  <c r="BN21" i="9"/>
  <c r="W21" i="9"/>
  <c r="V21" i="9"/>
  <c r="GP20" i="9"/>
  <c r="EU20" i="9"/>
  <c r="DJ20" i="9"/>
  <c r="BN20" i="9"/>
  <c r="W20" i="9"/>
  <c r="V20" i="9"/>
  <c r="GP19" i="9"/>
  <c r="EU19" i="9"/>
  <c r="DJ19" i="9"/>
  <c r="BN19" i="9"/>
  <c r="W19" i="9"/>
  <c r="V19" i="9"/>
  <c r="GP18" i="9"/>
  <c r="EU18" i="9"/>
  <c r="DJ18" i="9"/>
  <c r="W18" i="9"/>
  <c r="V18" i="9"/>
  <c r="GP17" i="9"/>
  <c r="EU17" i="9"/>
  <c r="DJ17" i="9"/>
  <c r="BN17" i="9"/>
  <c r="W17" i="9"/>
  <c r="V17" i="9"/>
  <c r="GP16" i="9"/>
  <c r="EU16" i="9"/>
  <c r="DJ16" i="9"/>
  <c r="BN16" i="9"/>
  <c r="W16" i="9"/>
  <c r="V16" i="9"/>
  <c r="GP15" i="9"/>
  <c r="EU15" i="9"/>
  <c r="DJ15" i="9"/>
  <c r="BN15" i="9"/>
  <c r="W15" i="9"/>
  <c r="V15" i="9"/>
  <c r="GP14" i="9"/>
  <c r="EU14" i="9"/>
  <c r="DJ14" i="9"/>
  <c r="BN14" i="9"/>
  <c r="W14" i="9"/>
  <c r="V14" i="9"/>
  <c r="GP13" i="9"/>
  <c r="EU13" i="9"/>
  <c r="DJ13" i="9"/>
  <c r="W13" i="9"/>
  <c r="V13" i="9"/>
  <c r="GP12" i="9"/>
  <c r="EU12" i="9"/>
  <c r="DJ12" i="9"/>
  <c r="BN12" i="9"/>
  <c r="W12" i="9"/>
  <c r="V12" i="9"/>
  <c r="GP11" i="9"/>
  <c r="EU11" i="9"/>
  <c r="DJ11" i="9"/>
  <c r="BN11" i="9"/>
  <c r="W11" i="9"/>
  <c r="V11" i="9"/>
  <c r="GP10" i="9"/>
  <c r="EU10" i="9"/>
  <c r="DJ10" i="9"/>
  <c r="BN10" i="9"/>
  <c r="W10" i="9"/>
  <c r="V10" i="9"/>
  <c r="GP9" i="9"/>
  <c r="EU9" i="9"/>
  <c r="DJ9" i="9"/>
  <c r="BN9" i="9"/>
  <c r="W9" i="9"/>
  <c r="V9" i="9"/>
  <c r="GP8" i="9"/>
  <c r="EU8" i="9"/>
  <c r="DJ8" i="9"/>
  <c r="W8" i="9"/>
  <c r="V8" i="9"/>
  <c r="GP7" i="9"/>
  <c r="EU7" i="9"/>
  <c r="DJ7" i="9"/>
  <c r="BN7" i="9"/>
  <c r="W7" i="9"/>
  <c r="V7" i="9"/>
  <c r="GP6" i="9"/>
  <c r="EU6" i="9"/>
  <c r="DJ6" i="9"/>
  <c r="BN6" i="9"/>
  <c r="W6" i="9"/>
  <c r="V6" i="9"/>
  <c r="GP5" i="9"/>
  <c r="EU5" i="9"/>
  <c r="DJ5" i="9"/>
  <c r="BN5" i="9"/>
  <c r="W5" i="9"/>
  <c r="V5" i="9"/>
  <c r="GP4" i="9"/>
  <c r="EU4" i="9"/>
  <c r="DJ4" i="9"/>
  <c r="W4" i="9"/>
  <c r="V4" i="9"/>
  <c r="B5" i="6"/>
  <c r="BC62" i="6"/>
  <c r="BC61" i="6"/>
  <c r="BC60" i="6"/>
  <c r="BC59" i="6"/>
  <c r="BC57" i="6"/>
  <c r="BC56" i="6"/>
  <c r="BC55" i="6"/>
  <c r="BC54" i="6"/>
  <c r="BC52" i="6"/>
  <c r="BC51" i="6"/>
  <c r="BC50" i="6"/>
  <c r="BC49" i="6"/>
  <c r="BC47" i="6"/>
  <c r="BC46" i="6"/>
  <c r="BC45" i="6"/>
  <c r="BC44" i="6"/>
  <c r="BC42" i="6"/>
  <c r="BC41" i="6"/>
  <c r="BC40" i="6"/>
  <c r="BC39" i="6"/>
  <c r="BC37" i="6"/>
  <c r="BC36" i="6"/>
  <c r="BC35" i="6"/>
  <c r="BC34" i="6"/>
  <c r="BC32" i="6"/>
  <c r="BC31" i="6"/>
  <c r="BC30" i="6"/>
  <c r="BC29" i="6"/>
  <c r="BC27" i="6"/>
  <c r="BC26" i="6"/>
  <c r="BC25" i="6"/>
  <c r="BC24" i="6"/>
  <c r="BC22" i="6"/>
  <c r="BC21" i="6"/>
  <c r="BC20" i="6"/>
  <c r="BC19" i="6"/>
  <c r="BC17" i="6"/>
  <c r="BC16" i="6"/>
  <c r="BC15" i="6"/>
  <c r="BC14" i="6"/>
  <c r="BC12" i="6"/>
  <c r="BC11" i="6"/>
  <c r="BC10" i="6"/>
  <c r="BC9" i="6"/>
  <c r="FZ5" i="6"/>
  <c r="GA5" i="6"/>
  <c r="GB5" i="6"/>
  <c r="GE5" i="6"/>
  <c r="FZ6" i="6"/>
  <c r="GA6" i="6"/>
  <c r="GB6" i="6"/>
  <c r="GE6" i="6"/>
  <c r="FZ7" i="6"/>
  <c r="GA7" i="6"/>
  <c r="GB7" i="6"/>
  <c r="GE7" i="6"/>
  <c r="FZ8" i="6"/>
  <c r="GA8" i="6"/>
  <c r="GB8" i="6"/>
  <c r="GE8" i="6"/>
  <c r="FZ9" i="6"/>
  <c r="GA9" i="6"/>
  <c r="GB9" i="6"/>
  <c r="GE9" i="6"/>
  <c r="FZ10" i="6"/>
  <c r="GA10" i="6"/>
  <c r="GB10" i="6"/>
  <c r="GE10" i="6"/>
  <c r="FZ11" i="6"/>
  <c r="GA11" i="6"/>
  <c r="GB11" i="6"/>
  <c r="GE11" i="6"/>
  <c r="FZ12" i="6"/>
  <c r="GA12" i="6"/>
  <c r="GB12" i="6"/>
  <c r="GE12" i="6"/>
  <c r="FZ13" i="6"/>
  <c r="GA13" i="6"/>
  <c r="GB13" i="6"/>
  <c r="GE13" i="6"/>
  <c r="FZ14" i="6"/>
  <c r="GA14" i="6"/>
  <c r="GB14" i="6"/>
  <c r="GE14" i="6"/>
  <c r="FZ15" i="6"/>
  <c r="GA15" i="6"/>
  <c r="GB15" i="6"/>
  <c r="GE15" i="6"/>
  <c r="FZ16" i="6"/>
  <c r="GA16" i="6"/>
  <c r="GB16" i="6"/>
  <c r="GE16" i="6"/>
  <c r="FZ17" i="6"/>
  <c r="GA17" i="6"/>
  <c r="GB17" i="6"/>
  <c r="GE17" i="6"/>
  <c r="FZ18" i="6"/>
  <c r="GA18" i="6"/>
  <c r="GB18" i="6"/>
  <c r="GE18" i="6"/>
  <c r="FZ19" i="6"/>
  <c r="GA19" i="6"/>
  <c r="GB19" i="6"/>
  <c r="GE19" i="6"/>
  <c r="FZ20" i="6"/>
  <c r="GA20" i="6"/>
  <c r="GB20" i="6"/>
  <c r="GE20" i="6"/>
  <c r="FZ21" i="6"/>
  <c r="GA21" i="6"/>
  <c r="GB21" i="6"/>
  <c r="GE21" i="6"/>
  <c r="FZ22" i="6"/>
  <c r="GA22" i="6"/>
  <c r="GB22" i="6"/>
  <c r="GE22" i="6"/>
  <c r="FZ23" i="6"/>
  <c r="GA23" i="6"/>
  <c r="GB23" i="6"/>
  <c r="GE23" i="6"/>
  <c r="FZ24" i="6"/>
  <c r="GA24" i="6"/>
  <c r="GB24" i="6"/>
  <c r="GE24" i="6"/>
  <c r="FZ25" i="6"/>
  <c r="GA25" i="6"/>
  <c r="GB25" i="6"/>
  <c r="GE25" i="6"/>
  <c r="FZ26" i="6"/>
  <c r="GA26" i="6"/>
  <c r="GB26" i="6"/>
  <c r="GE26" i="6"/>
  <c r="FZ27" i="6"/>
  <c r="GA27" i="6"/>
  <c r="GB27" i="6"/>
  <c r="GE27" i="6"/>
  <c r="FZ28" i="6"/>
  <c r="GA28" i="6"/>
  <c r="GB28" i="6"/>
  <c r="GE28" i="6"/>
  <c r="FZ29" i="6"/>
  <c r="GA29" i="6"/>
  <c r="GB29" i="6"/>
  <c r="GE29" i="6"/>
  <c r="FZ30" i="6"/>
  <c r="GA30" i="6"/>
  <c r="GB30" i="6"/>
  <c r="GE30" i="6"/>
  <c r="FZ31" i="6"/>
  <c r="GA31" i="6"/>
  <c r="GB31" i="6"/>
  <c r="GE31" i="6"/>
  <c r="FZ32" i="6"/>
  <c r="GA32" i="6"/>
  <c r="GB32" i="6"/>
  <c r="GE32" i="6"/>
  <c r="FZ33" i="6"/>
  <c r="GA33" i="6"/>
  <c r="GB33" i="6"/>
  <c r="GE33" i="6"/>
  <c r="FZ34" i="6"/>
  <c r="GA34" i="6"/>
  <c r="GB34" i="6"/>
  <c r="GE34" i="6"/>
  <c r="FZ35" i="6"/>
  <c r="GA35" i="6"/>
  <c r="GB35" i="6"/>
  <c r="GE35" i="6"/>
  <c r="FZ36" i="6"/>
  <c r="GA36" i="6"/>
  <c r="GB36" i="6"/>
  <c r="GE36" i="6"/>
  <c r="FZ37" i="6"/>
  <c r="GA37" i="6"/>
  <c r="GB37" i="6"/>
  <c r="GE37" i="6"/>
  <c r="FZ38" i="6"/>
  <c r="GA38" i="6"/>
  <c r="GB38" i="6"/>
  <c r="GE38" i="6"/>
  <c r="FZ39" i="6"/>
  <c r="GA39" i="6"/>
  <c r="GB39" i="6"/>
  <c r="GE39" i="6"/>
  <c r="FZ40" i="6"/>
  <c r="GA40" i="6"/>
  <c r="GB40" i="6"/>
  <c r="GE40" i="6"/>
  <c r="FZ41" i="6"/>
  <c r="GA41" i="6"/>
  <c r="GB41" i="6"/>
  <c r="GE41" i="6"/>
  <c r="FZ42" i="6"/>
  <c r="GA42" i="6"/>
  <c r="GB42" i="6"/>
  <c r="GE42" i="6"/>
  <c r="FZ43" i="6"/>
  <c r="GA43" i="6"/>
  <c r="GB43" i="6"/>
  <c r="GE43" i="6"/>
  <c r="FZ44" i="6"/>
  <c r="GA44" i="6"/>
  <c r="GB44" i="6"/>
  <c r="GE44" i="6"/>
  <c r="FZ45" i="6"/>
  <c r="GA45" i="6"/>
  <c r="GB45" i="6"/>
  <c r="GE45" i="6"/>
  <c r="FZ46" i="6"/>
  <c r="GA46" i="6"/>
  <c r="GB46" i="6"/>
  <c r="GE46" i="6"/>
  <c r="FZ47" i="6"/>
  <c r="GA47" i="6"/>
  <c r="GB47" i="6"/>
  <c r="GE47" i="6"/>
  <c r="FZ48" i="6"/>
  <c r="GA48" i="6"/>
  <c r="GB48" i="6"/>
  <c r="GE48" i="6"/>
  <c r="FZ49" i="6"/>
  <c r="GA49" i="6"/>
  <c r="GB49" i="6"/>
  <c r="GE49" i="6"/>
  <c r="FZ50" i="6"/>
  <c r="GA50" i="6"/>
  <c r="GB50" i="6"/>
  <c r="GE50" i="6"/>
  <c r="FZ51" i="6"/>
  <c r="GA51" i="6"/>
  <c r="GB51" i="6"/>
  <c r="GE51" i="6"/>
  <c r="FZ4" i="6"/>
  <c r="GA4" i="6"/>
  <c r="GB4" i="6"/>
  <c r="GE4" i="6"/>
  <c r="EE5" i="6"/>
  <c r="EF5" i="6"/>
  <c r="EG5" i="6"/>
  <c r="EJ5" i="6"/>
  <c r="EE6" i="6"/>
  <c r="EF6" i="6"/>
  <c r="EG6" i="6"/>
  <c r="EJ6" i="6"/>
  <c r="EE7" i="6"/>
  <c r="EF7" i="6"/>
  <c r="EG7" i="6"/>
  <c r="EJ7" i="6"/>
  <c r="EE8" i="6"/>
  <c r="EF8" i="6"/>
  <c r="EG8" i="6"/>
  <c r="EJ8" i="6"/>
  <c r="EE9" i="6"/>
  <c r="EF9" i="6"/>
  <c r="EG9" i="6"/>
  <c r="EJ9" i="6"/>
  <c r="EE10" i="6"/>
  <c r="EF10" i="6"/>
  <c r="EG10" i="6"/>
  <c r="EJ10" i="6"/>
  <c r="EE11" i="6"/>
  <c r="EF11" i="6"/>
  <c r="EG11" i="6"/>
  <c r="EJ11" i="6"/>
  <c r="EE12" i="6"/>
  <c r="EF12" i="6"/>
  <c r="EG12" i="6"/>
  <c r="EJ12" i="6"/>
  <c r="EE13" i="6"/>
  <c r="EF13" i="6"/>
  <c r="EG13" i="6"/>
  <c r="EJ13" i="6"/>
  <c r="EE14" i="6"/>
  <c r="EF14" i="6"/>
  <c r="EG14" i="6"/>
  <c r="EJ14" i="6"/>
  <c r="EE15" i="6"/>
  <c r="EF15" i="6"/>
  <c r="EG15" i="6"/>
  <c r="EJ15" i="6"/>
  <c r="EE16" i="6"/>
  <c r="EF16" i="6"/>
  <c r="EG16" i="6"/>
  <c r="EJ16" i="6"/>
  <c r="EE17" i="6"/>
  <c r="EF17" i="6"/>
  <c r="EG17" i="6"/>
  <c r="EJ17" i="6"/>
  <c r="EE18" i="6"/>
  <c r="EF18" i="6"/>
  <c r="EG18" i="6"/>
  <c r="EJ18" i="6"/>
  <c r="EE19" i="6"/>
  <c r="EF19" i="6"/>
  <c r="EG19" i="6"/>
  <c r="EJ19" i="6"/>
  <c r="EE20" i="6"/>
  <c r="EF20" i="6"/>
  <c r="EG20" i="6"/>
  <c r="EJ20" i="6"/>
  <c r="EE21" i="6"/>
  <c r="EF21" i="6"/>
  <c r="EG21" i="6"/>
  <c r="EJ21" i="6"/>
  <c r="EE22" i="6"/>
  <c r="EF22" i="6"/>
  <c r="EG22" i="6"/>
  <c r="EJ22" i="6"/>
  <c r="EE23" i="6"/>
  <c r="EF23" i="6"/>
  <c r="EG23" i="6"/>
  <c r="EJ23" i="6"/>
  <c r="EE24" i="6"/>
  <c r="EF24" i="6"/>
  <c r="EG24" i="6"/>
  <c r="EJ24" i="6"/>
  <c r="EE25" i="6"/>
  <c r="EF25" i="6"/>
  <c r="EG25" i="6"/>
  <c r="EJ25" i="6"/>
  <c r="EE26" i="6"/>
  <c r="EF26" i="6"/>
  <c r="EG26" i="6"/>
  <c r="EJ26" i="6"/>
  <c r="EE27" i="6"/>
  <c r="EF27" i="6"/>
  <c r="EG27" i="6"/>
  <c r="EJ27" i="6"/>
  <c r="EE28" i="6"/>
  <c r="EF28" i="6"/>
  <c r="EG28" i="6"/>
  <c r="EJ28" i="6"/>
  <c r="EE29" i="6"/>
  <c r="EF29" i="6"/>
  <c r="EG29" i="6"/>
  <c r="EJ29" i="6"/>
  <c r="EE30" i="6"/>
  <c r="EF30" i="6"/>
  <c r="EG30" i="6"/>
  <c r="EJ30" i="6"/>
  <c r="EE31" i="6"/>
  <c r="EF31" i="6"/>
  <c r="EG31" i="6"/>
  <c r="EJ31" i="6"/>
  <c r="EE32" i="6"/>
  <c r="EF32" i="6"/>
  <c r="EG32" i="6"/>
  <c r="EJ32" i="6"/>
  <c r="EE33" i="6"/>
  <c r="EF33" i="6"/>
  <c r="EG33" i="6"/>
  <c r="EJ33" i="6"/>
  <c r="EE34" i="6"/>
  <c r="EF34" i="6"/>
  <c r="EG34" i="6"/>
  <c r="EJ34" i="6"/>
  <c r="EE35" i="6"/>
  <c r="EF35" i="6"/>
  <c r="EG35" i="6"/>
  <c r="EJ35" i="6"/>
  <c r="EE36" i="6"/>
  <c r="EF36" i="6"/>
  <c r="EG36" i="6"/>
  <c r="EJ36" i="6"/>
  <c r="EE37" i="6"/>
  <c r="EF37" i="6"/>
  <c r="EG37" i="6"/>
  <c r="EJ37" i="6"/>
  <c r="EE38" i="6"/>
  <c r="EF38" i="6"/>
  <c r="EG38" i="6"/>
  <c r="EJ38" i="6"/>
  <c r="EE39" i="6"/>
  <c r="EF39" i="6"/>
  <c r="EG39" i="6"/>
  <c r="EJ39" i="6"/>
  <c r="EE40" i="6"/>
  <c r="EF40" i="6"/>
  <c r="EG40" i="6"/>
  <c r="EJ40" i="6"/>
  <c r="EE41" i="6"/>
  <c r="EF41" i="6"/>
  <c r="EG41" i="6"/>
  <c r="EJ41" i="6"/>
  <c r="EE42" i="6"/>
  <c r="EF42" i="6"/>
  <c r="EG42" i="6"/>
  <c r="EJ42" i="6"/>
  <c r="EE43" i="6"/>
  <c r="EF43" i="6"/>
  <c r="EG43" i="6"/>
  <c r="EJ43" i="6"/>
  <c r="EE44" i="6"/>
  <c r="EF44" i="6"/>
  <c r="EG44" i="6"/>
  <c r="EJ44" i="6"/>
  <c r="EE45" i="6"/>
  <c r="EF45" i="6"/>
  <c r="EG45" i="6"/>
  <c r="EJ45" i="6"/>
  <c r="EE46" i="6"/>
  <c r="EF46" i="6"/>
  <c r="EG46" i="6"/>
  <c r="EJ46" i="6"/>
  <c r="EE47" i="6"/>
  <c r="EF47" i="6"/>
  <c r="EG47" i="6"/>
  <c r="EJ47" i="6"/>
  <c r="EE48" i="6"/>
  <c r="EF48" i="6"/>
  <c r="EG48" i="6"/>
  <c r="EJ48" i="6"/>
  <c r="EE49" i="6"/>
  <c r="EF49" i="6"/>
  <c r="EG49" i="6"/>
  <c r="EJ49" i="6"/>
  <c r="EE50" i="6"/>
  <c r="EF50" i="6"/>
  <c r="EG50" i="6"/>
  <c r="EJ50" i="6"/>
  <c r="EE51" i="6"/>
  <c r="EF51" i="6"/>
  <c r="EG51" i="6"/>
  <c r="EJ51" i="6"/>
  <c r="EE4" i="6"/>
  <c r="EF4" i="6"/>
  <c r="EG4" i="6"/>
  <c r="EJ4" i="6"/>
  <c r="CT6" i="6"/>
  <c r="CU6" i="6"/>
  <c r="CV6" i="6"/>
  <c r="CY6" i="6"/>
  <c r="CT7" i="6"/>
  <c r="CU7" i="6"/>
  <c r="CV7" i="6"/>
  <c r="CY7" i="6"/>
  <c r="CT8" i="6"/>
  <c r="CU8" i="6"/>
  <c r="CV8" i="6"/>
  <c r="CY8" i="6"/>
  <c r="CT9" i="6"/>
  <c r="CU9" i="6"/>
  <c r="CV9" i="6"/>
  <c r="CY9" i="6"/>
  <c r="CT10" i="6"/>
  <c r="CU10" i="6"/>
  <c r="CV10" i="6"/>
  <c r="CY10" i="6"/>
  <c r="CT11" i="6"/>
  <c r="CU11" i="6"/>
  <c r="CV11" i="6"/>
  <c r="CY11" i="6"/>
  <c r="CT12" i="6"/>
  <c r="CU12" i="6"/>
  <c r="CV12" i="6"/>
  <c r="CY12" i="6"/>
  <c r="CT13" i="6"/>
  <c r="CU13" i="6"/>
  <c r="CV13" i="6"/>
  <c r="CY13" i="6"/>
  <c r="CT14" i="6"/>
  <c r="CU14" i="6"/>
  <c r="CV14" i="6"/>
  <c r="CY14" i="6"/>
  <c r="CT15" i="6"/>
  <c r="CU15" i="6"/>
  <c r="CV15" i="6"/>
  <c r="CY15" i="6"/>
  <c r="CT16" i="6"/>
  <c r="CU16" i="6"/>
  <c r="CV16" i="6"/>
  <c r="CY16" i="6"/>
  <c r="CT17" i="6"/>
  <c r="CU17" i="6"/>
  <c r="CV17" i="6"/>
  <c r="CY17" i="6"/>
  <c r="CT18" i="6"/>
  <c r="CU18" i="6"/>
  <c r="CV18" i="6"/>
  <c r="CY18" i="6"/>
  <c r="CT19" i="6"/>
  <c r="CU19" i="6"/>
  <c r="CV19" i="6"/>
  <c r="CY19" i="6"/>
  <c r="CT20" i="6"/>
  <c r="CU20" i="6"/>
  <c r="CV20" i="6"/>
  <c r="CY20" i="6"/>
  <c r="CT21" i="6"/>
  <c r="CU21" i="6"/>
  <c r="CV21" i="6"/>
  <c r="CY21" i="6"/>
  <c r="CT22" i="6"/>
  <c r="CU22" i="6"/>
  <c r="CV22" i="6"/>
  <c r="CY22" i="6"/>
  <c r="CT23" i="6"/>
  <c r="CU23" i="6"/>
  <c r="CV23" i="6"/>
  <c r="CY23" i="6"/>
  <c r="CT24" i="6"/>
  <c r="CU24" i="6"/>
  <c r="CV24" i="6"/>
  <c r="CY24" i="6"/>
  <c r="CT25" i="6"/>
  <c r="CU25" i="6"/>
  <c r="CV25" i="6"/>
  <c r="CY25" i="6"/>
  <c r="CT26" i="6"/>
  <c r="CU26" i="6"/>
  <c r="CV26" i="6"/>
  <c r="CY26" i="6"/>
  <c r="CT27" i="6"/>
  <c r="CU27" i="6"/>
  <c r="CV27" i="6"/>
  <c r="CY27" i="6"/>
  <c r="CT28" i="6"/>
  <c r="CU28" i="6"/>
  <c r="CV28" i="6"/>
  <c r="CY28" i="6"/>
  <c r="CT29" i="6"/>
  <c r="CU29" i="6"/>
  <c r="CV29" i="6"/>
  <c r="CY29" i="6"/>
  <c r="CT30" i="6"/>
  <c r="CU30" i="6"/>
  <c r="CV30" i="6"/>
  <c r="CY30" i="6"/>
  <c r="CT31" i="6"/>
  <c r="CU31" i="6"/>
  <c r="CV31" i="6"/>
  <c r="CY31" i="6"/>
  <c r="CT32" i="6"/>
  <c r="CU32" i="6"/>
  <c r="CV32" i="6"/>
  <c r="CY32" i="6"/>
  <c r="CT33" i="6"/>
  <c r="CU33" i="6"/>
  <c r="CV33" i="6"/>
  <c r="CY33" i="6"/>
  <c r="CT34" i="6"/>
  <c r="CU34" i="6"/>
  <c r="CV34" i="6"/>
  <c r="CY34" i="6"/>
  <c r="CT35" i="6"/>
  <c r="CU35" i="6"/>
  <c r="CV35" i="6"/>
  <c r="CY35" i="6"/>
  <c r="CT36" i="6"/>
  <c r="CU36" i="6"/>
  <c r="CV36" i="6"/>
  <c r="CY36" i="6"/>
  <c r="CT37" i="6"/>
  <c r="CU37" i="6"/>
  <c r="CV37" i="6"/>
  <c r="CY37" i="6"/>
  <c r="CT38" i="6"/>
  <c r="CU38" i="6"/>
  <c r="CV38" i="6"/>
  <c r="CY38" i="6"/>
  <c r="CT39" i="6"/>
  <c r="CU39" i="6"/>
  <c r="CV39" i="6"/>
  <c r="CY39" i="6"/>
  <c r="CT40" i="6"/>
  <c r="CU40" i="6"/>
  <c r="CV40" i="6"/>
  <c r="CY40" i="6"/>
  <c r="CT41" i="6"/>
  <c r="CU41" i="6"/>
  <c r="CV41" i="6"/>
  <c r="CY41" i="6"/>
  <c r="CT42" i="6"/>
  <c r="CU42" i="6"/>
  <c r="CV42" i="6"/>
  <c r="CY42" i="6"/>
  <c r="CT43" i="6"/>
  <c r="CU43" i="6"/>
  <c r="CV43" i="6"/>
  <c r="CY43" i="6"/>
  <c r="CT44" i="6"/>
  <c r="CU44" i="6"/>
  <c r="CV44" i="6"/>
  <c r="CY44" i="6"/>
  <c r="CT45" i="6"/>
  <c r="CU45" i="6"/>
  <c r="CV45" i="6"/>
  <c r="CY45" i="6"/>
  <c r="CT46" i="6"/>
  <c r="CU46" i="6"/>
  <c r="CV46" i="6"/>
  <c r="CY46" i="6"/>
  <c r="CT47" i="6"/>
  <c r="CU47" i="6"/>
  <c r="CV47" i="6"/>
  <c r="CY47" i="6"/>
  <c r="CT48" i="6"/>
  <c r="CU48" i="6"/>
  <c r="CV48" i="6"/>
  <c r="CY48" i="6"/>
  <c r="CT49" i="6"/>
  <c r="CU49" i="6"/>
  <c r="CV49" i="6"/>
  <c r="CY49" i="6"/>
  <c r="CT50" i="6"/>
  <c r="CU50" i="6"/>
  <c r="CV50" i="6"/>
  <c r="CY50" i="6"/>
  <c r="CT51" i="6"/>
  <c r="CU51" i="6"/>
  <c r="CV51" i="6"/>
  <c r="CY51" i="6"/>
  <c r="CT5" i="6"/>
  <c r="CU5" i="6"/>
  <c r="CV5" i="6"/>
  <c r="CY5" i="6"/>
  <c r="CT4" i="6"/>
  <c r="CU4" i="6"/>
  <c r="CV4" i="6"/>
  <c r="CY4" i="6"/>
  <c r="BC5" i="6"/>
  <c r="BC6" i="6"/>
  <c r="BC7" i="6"/>
  <c r="HH30" i="6"/>
  <c r="BC4" i="6"/>
  <c r="G5" i="9" l="1"/>
  <c r="G38" i="9"/>
  <c r="G43" i="9"/>
  <c r="G47" i="9"/>
  <c r="G51" i="9"/>
  <c r="G54" i="9"/>
  <c r="G59" i="9"/>
  <c r="G62" i="9"/>
  <c r="G65" i="9"/>
  <c r="G68" i="9"/>
  <c r="G71" i="9"/>
  <c r="G73" i="9"/>
  <c r="G76" i="9"/>
  <c r="G79" i="9"/>
  <c r="G82" i="9"/>
  <c r="G85" i="9"/>
  <c r="G88" i="9"/>
  <c r="G92" i="9"/>
  <c r="G94" i="9"/>
  <c r="G97" i="9"/>
  <c r="G100" i="9"/>
  <c r="G103" i="9"/>
  <c r="G106" i="9"/>
  <c r="G6" i="9"/>
  <c r="G9" i="9"/>
  <c r="G13" i="9"/>
  <c r="G16" i="9"/>
  <c r="G19" i="9"/>
  <c r="G23" i="9"/>
  <c r="G25" i="9"/>
  <c r="G28" i="9"/>
  <c r="G31" i="9"/>
  <c r="G34" i="9"/>
  <c r="G37" i="9"/>
  <c r="G41" i="9"/>
  <c r="G44" i="9"/>
  <c r="G48" i="9"/>
  <c r="G52" i="9"/>
  <c r="G56" i="9"/>
  <c r="G60" i="9"/>
  <c r="G63" i="9"/>
  <c r="G66" i="9"/>
  <c r="G69" i="9"/>
  <c r="G72" i="9"/>
  <c r="G75" i="9"/>
  <c r="G78" i="9"/>
  <c r="G81" i="9"/>
  <c r="G84" i="9"/>
  <c r="G87" i="9"/>
  <c r="G90" i="9"/>
  <c r="G93" i="9"/>
  <c r="G96" i="9"/>
  <c r="G99" i="9"/>
  <c r="G101" i="9"/>
  <c r="G104" i="9"/>
  <c r="G107" i="9"/>
  <c r="G8" i="9"/>
  <c r="G10" i="9"/>
  <c r="G12" i="9"/>
  <c r="G15" i="9"/>
  <c r="G18" i="9"/>
  <c r="G21" i="9"/>
  <c r="G24" i="9"/>
  <c r="G27" i="9"/>
  <c r="G30" i="9"/>
  <c r="G32" i="9"/>
  <c r="G35" i="9"/>
  <c r="G39" i="9"/>
  <c r="G42" i="9"/>
  <c r="G46" i="9"/>
  <c r="G50" i="9"/>
  <c r="G55" i="9"/>
  <c r="G58" i="9"/>
  <c r="G7" i="9"/>
  <c r="G11" i="9"/>
  <c r="G14" i="9"/>
  <c r="G17" i="9"/>
  <c r="G20" i="9"/>
  <c r="G22" i="9"/>
  <c r="G26" i="9"/>
  <c r="G29" i="9"/>
  <c r="G33" i="9"/>
  <c r="G36" i="9"/>
  <c r="G40" i="9"/>
  <c r="G45" i="9"/>
  <c r="G49" i="9"/>
  <c r="G53" i="9"/>
  <c r="G57" i="9"/>
  <c r="G61" i="9"/>
  <c r="G64" i="9"/>
  <c r="G67" i="9"/>
  <c r="G70" i="9"/>
  <c r="G74" i="9"/>
  <c r="G77" i="9"/>
  <c r="G80" i="9"/>
  <c r="G83" i="9"/>
  <c r="G86" i="9"/>
  <c r="G89" i="9"/>
  <c r="G91" i="9"/>
  <c r="G95" i="9"/>
  <c r="G98" i="9"/>
  <c r="G102" i="9"/>
  <c r="G105" i="9"/>
  <c r="G4" i="9"/>
  <c r="AB80" i="9"/>
  <c r="AB83" i="9"/>
  <c r="AB85" i="9"/>
  <c r="AB87" i="9"/>
  <c r="AB89" i="9"/>
  <c r="AB91" i="9"/>
  <c r="AB81" i="9"/>
  <c r="AB82" i="9"/>
  <c r="AB84" i="9"/>
  <c r="AB86" i="9"/>
  <c r="AB88" i="9"/>
  <c r="AB90" i="9"/>
  <c r="AB98" i="9"/>
  <c r="AB95" i="9"/>
  <c r="AB101" i="9"/>
  <c r="AB103" i="9"/>
  <c r="AB96" i="9"/>
  <c r="AB99" i="9"/>
  <c r="AB102" i="9"/>
  <c r="AB97" i="9"/>
  <c r="AB94" i="9"/>
  <c r="AB105" i="9"/>
  <c r="AB93" i="9"/>
  <c r="AB92" i="9"/>
  <c r="AB100" i="9"/>
  <c r="AB104" i="9"/>
  <c r="AB106" i="9"/>
  <c r="AB107" i="9"/>
  <c r="AY4" i="6"/>
  <c r="U78" i="9"/>
  <c r="T105" i="9"/>
  <c r="T4" i="6"/>
  <c r="FA27" i="6" s="1"/>
  <c r="U105" i="9"/>
  <c r="T78" i="9"/>
  <c r="T106" i="9"/>
  <c r="T79" i="9"/>
  <c r="U79" i="9"/>
  <c r="T80" i="9"/>
  <c r="U80" i="9"/>
  <c r="T81" i="9"/>
  <c r="U81" i="9"/>
  <c r="T82" i="9"/>
  <c r="U82" i="9"/>
  <c r="T83" i="9"/>
  <c r="U83" i="9"/>
  <c r="T84" i="9"/>
  <c r="U84" i="9"/>
  <c r="T85" i="9"/>
  <c r="U85" i="9"/>
  <c r="T86" i="9"/>
  <c r="U86" i="9"/>
  <c r="T87" i="9"/>
  <c r="U87" i="9"/>
  <c r="T88" i="9"/>
  <c r="U88" i="9"/>
  <c r="T89" i="9"/>
  <c r="U89" i="9"/>
  <c r="T90" i="9"/>
  <c r="U90" i="9"/>
  <c r="T91" i="9"/>
  <c r="U91" i="9"/>
  <c r="T92" i="9"/>
  <c r="U92" i="9"/>
  <c r="T93" i="9"/>
  <c r="U93" i="9"/>
  <c r="T94" i="9"/>
  <c r="U94" i="9"/>
  <c r="T95" i="9"/>
  <c r="U95" i="9"/>
  <c r="T96" i="9"/>
  <c r="U96" i="9"/>
  <c r="T97" i="9"/>
  <c r="U97" i="9"/>
  <c r="T98" i="9"/>
  <c r="U98" i="9"/>
  <c r="T99" i="9"/>
  <c r="U99" i="9"/>
  <c r="T100" i="9"/>
  <c r="U100" i="9"/>
  <c r="T101" i="9"/>
  <c r="U101" i="9"/>
  <c r="T102" i="9"/>
  <c r="U102" i="9"/>
  <c r="T103" i="9"/>
  <c r="U103" i="9"/>
  <c r="T104" i="9"/>
  <c r="U104" i="9"/>
  <c r="T76" i="9"/>
  <c r="U76" i="9"/>
  <c r="T77" i="9"/>
  <c r="U77" i="9"/>
  <c r="U106" i="9"/>
  <c r="T107" i="9"/>
  <c r="U107" i="9"/>
  <c r="GM15" i="9"/>
  <c r="GL15" i="9"/>
  <c r="GK15" i="9"/>
  <c r="GM41" i="9"/>
  <c r="ER15" i="9"/>
  <c r="GL41" i="9"/>
  <c r="GK41" i="9"/>
  <c r="EP44" i="9"/>
  <c r="EQ15" i="9"/>
  <c r="EP15" i="9"/>
  <c r="DE42" i="9"/>
  <c r="GK30" i="9"/>
  <c r="DE31" i="9"/>
  <c r="GK36" i="9"/>
  <c r="EP50" i="9"/>
  <c r="EP31" i="9"/>
  <c r="GK39" i="9"/>
  <c r="DE50" i="9"/>
  <c r="GK31" i="9"/>
  <c r="DE43" i="9"/>
  <c r="GK49" i="9"/>
  <c r="DE32" i="9"/>
  <c r="DE38" i="9"/>
  <c r="EP49" i="9"/>
  <c r="EP32" i="9"/>
  <c r="DE41" i="9"/>
  <c r="DE49" i="9"/>
  <c r="DE48" i="9"/>
  <c r="GK32" i="9"/>
  <c r="GK42" i="9"/>
  <c r="GK47" i="9"/>
  <c r="DE33" i="9"/>
  <c r="EP38" i="9"/>
  <c r="EP47" i="9"/>
  <c r="GK33" i="9"/>
  <c r="DE23" i="9"/>
  <c r="DE47" i="9"/>
  <c r="DE34" i="9"/>
  <c r="EP42" i="9"/>
  <c r="GK46" i="9"/>
  <c r="EP34" i="9"/>
  <c r="GK38" i="9"/>
  <c r="EP46" i="9"/>
  <c r="GK34" i="9"/>
  <c r="EP40" i="9"/>
  <c r="DE46" i="9"/>
  <c r="DE35" i="9"/>
  <c r="DE39" i="9"/>
  <c r="GK45" i="9"/>
  <c r="EP35" i="9"/>
  <c r="GK35" i="9"/>
  <c r="GK40" i="9"/>
  <c r="DE44" i="9"/>
  <c r="DE36" i="9"/>
  <c r="EP41" i="9"/>
  <c r="GK43" i="9"/>
  <c r="EP36" i="9"/>
  <c r="EP39" i="9"/>
  <c r="EP43" i="9"/>
  <c r="EP30" i="9"/>
  <c r="DE30" i="9"/>
  <c r="GK29" i="9"/>
  <c r="EP29" i="9"/>
  <c r="DE29" i="9"/>
  <c r="GK28" i="9"/>
  <c r="EP28" i="9"/>
  <c r="DE28" i="9"/>
  <c r="GK27" i="9"/>
  <c r="EP27" i="9"/>
  <c r="DE27" i="9"/>
  <c r="GK26" i="9"/>
  <c r="EP26" i="9"/>
  <c r="DE26" i="9"/>
  <c r="GK25" i="9"/>
  <c r="EP25" i="9"/>
  <c r="DE25" i="9"/>
  <c r="GK24" i="9"/>
  <c r="EP24" i="9"/>
  <c r="DE24" i="9"/>
  <c r="GK23" i="9"/>
  <c r="EP23" i="9"/>
  <c r="GK22" i="9"/>
  <c r="EP22" i="9"/>
  <c r="DE22" i="9"/>
  <c r="GK21" i="9"/>
  <c r="EP21" i="9"/>
  <c r="DE21" i="9"/>
  <c r="GK20" i="9"/>
  <c r="EP20" i="9"/>
  <c r="DE20" i="9"/>
  <c r="EP17" i="9"/>
  <c r="DE17" i="9"/>
  <c r="GK16" i="9"/>
  <c r="EP16" i="9"/>
  <c r="DE16" i="9"/>
  <c r="DE15" i="9"/>
  <c r="GK14" i="9"/>
  <c r="EP14" i="9"/>
  <c r="DE14" i="9"/>
  <c r="GK13" i="9"/>
  <c r="EP13" i="9"/>
  <c r="DE13" i="9"/>
  <c r="GK12" i="9"/>
  <c r="EP12" i="9"/>
  <c r="DE12" i="9"/>
  <c r="GK11" i="9"/>
  <c r="EP11" i="9"/>
  <c r="DE11" i="9"/>
  <c r="GK10" i="9"/>
  <c r="EP10" i="9"/>
  <c r="DE10" i="9"/>
  <c r="GK9" i="9"/>
  <c r="EP9" i="9"/>
  <c r="DE9" i="9"/>
  <c r="GK8" i="9"/>
  <c r="EP8" i="9"/>
  <c r="DE8" i="9"/>
  <c r="GK7" i="9"/>
  <c r="EP7" i="9"/>
  <c r="DE7" i="9"/>
  <c r="GK6" i="9"/>
  <c r="EP6" i="9"/>
  <c r="DE6" i="9"/>
  <c r="GK5" i="9"/>
  <c r="EP5" i="9"/>
  <c r="DE5" i="9"/>
  <c r="EQ46" i="9"/>
  <c r="DF27" i="9"/>
  <c r="DF46" i="9"/>
  <c r="GL26" i="9"/>
  <c r="GL45" i="9"/>
  <c r="EQ26" i="9"/>
  <c r="DF44" i="9"/>
  <c r="DF26" i="9"/>
  <c r="GL43" i="9"/>
  <c r="GL25" i="9"/>
  <c r="EQ43" i="9"/>
  <c r="EQ25" i="9"/>
  <c r="DF43" i="9"/>
  <c r="DF25" i="9"/>
  <c r="GL42" i="9"/>
  <c r="GL24" i="9"/>
  <c r="EQ42" i="9"/>
  <c r="EQ24" i="9"/>
  <c r="DF42" i="9"/>
  <c r="DF24" i="9"/>
  <c r="EQ41" i="9"/>
  <c r="GL23" i="9"/>
  <c r="DF41" i="9"/>
  <c r="EQ23" i="9"/>
  <c r="GL40" i="9"/>
  <c r="DF23" i="9"/>
  <c r="GL4" i="9"/>
  <c r="GL22" i="9"/>
  <c r="EQ40" i="9"/>
  <c r="EQ22" i="9"/>
  <c r="EQ12" i="9"/>
  <c r="DF22" i="9"/>
  <c r="GL39" i="9"/>
  <c r="GL21" i="9"/>
  <c r="EQ39" i="9"/>
  <c r="EQ21" i="9"/>
  <c r="DF39" i="9"/>
  <c r="DF21" i="9"/>
  <c r="GL38" i="9"/>
  <c r="GL20" i="9"/>
  <c r="EQ38" i="9"/>
  <c r="EQ20" i="9"/>
  <c r="DF38" i="9"/>
  <c r="DF20" i="9"/>
  <c r="GL36" i="9"/>
  <c r="EQ17" i="9"/>
  <c r="EQ36" i="9"/>
  <c r="DF17" i="9"/>
  <c r="DF36" i="9"/>
  <c r="GL16" i="9"/>
  <c r="GL35" i="9"/>
  <c r="EQ16" i="9"/>
  <c r="EQ35" i="9"/>
  <c r="DF16" i="9"/>
  <c r="DF35" i="9"/>
  <c r="DF15" i="9"/>
  <c r="GL34" i="9"/>
  <c r="GL14" i="9"/>
  <c r="EQ34" i="9"/>
  <c r="EQ14" i="9"/>
  <c r="DF34" i="9"/>
  <c r="DF14" i="9"/>
  <c r="GL33" i="9"/>
  <c r="GL13" i="9"/>
  <c r="DF33" i="9"/>
  <c r="EQ13" i="9"/>
  <c r="GL32" i="9"/>
  <c r="DF13" i="9"/>
  <c r="EQ32" i="9"/>
  <c r="GL12" i="9"/>
  <c r="DF32" i="9"/>
  <c r="GL31" i="9"/>
  <c r="DF12" i="9"/>
  <c r="EQ31" i="9"/>
  <c r="GL11" i="9"/>
  <c r="DF31" i="9"/>
  <c r="EQ11" i="9"/>
  <c r="GL30" i="9"/>
  <c r="DF11" i="9"/>
  <c r="EQ30" i="9"/>
  <c r="GL10" i="9"/>
  <c r="EQ50" i="9"/>
  <c r="EQ10" i="9"/>
  <c r="DF30" i="9"/>
  <c r="DF10" i="9"/>
  <c r="DF50" i="9"/>
  <c r="GL9" i="9"/>
  <c r="GL29" i="9"/>
  <c r="EQ9" i="9"/>
  <c r="GL49" i="9"/>
  <c r="DF9" i="9"/>
  <c r="EQ29" i="9"/>
  <c r="GL8" i="9"/>
  <c r="EQ49" i="9"/>
  <c r="EQ8" i="9"/>
  <c r="DF29" i="9"/>
  <c r="DF8" i="9"/>
  <c r="DF49" i="9"/>
  <c r="GL7" i="9"/>
  <c r="GL28" i="9"/>
  <c r="EQ7" i="9"/>
  <c r="GL47" i="9"/>
  <c r="DF7" i="9"/>
  <c r="EQ28" i="9"/>
  <c r="GL6" i="9"/>
  <c r="EQ47" i="9"/>
  <c r="EQ6" i="9"/>
  <c r="DF28" i="9"/>
  <c r="DF6" i="9"/>
  <c r="DF47" i="9"/>
  <c r="GL5" i="9"/>
  <c r="GL27" i="9"/>
  <c r="EQ5" i="9"/>
  <c r="GL46" i="9"/>
  <c r="DF5" i="9"/>
  <c r="EQ27" i="9"/>
  <c r="ER45" i="9"/>
  <c r="DG29" i="9"/>
  <c r="ER20" i="9"/>
  <c r="DG35" i="9"/>
  <c r="ER38" i="9"/>
  <c r="DG20" i="9"/>
  <c r="GM28" i="9"/>
  <c r="GM45" i="9"/>
  <c r="GM19" i="9"/>
  <c r="GM34" i="9"/>
  <c r="ER28" i="9"/>
  <c r="DG17" i="9"/>
  <c r="DG41" i="9"/>
  <c r="DG46" i="9"/>
  <c r="GM16" i="9"/>
  <c r="DG28" i="9"/>
  <c r="ER34" i="9"/>
  <c r="ER16" i="9"/>
  <c r="ER42" i="9"/>
  <c r="GM27" i="9"/>
  <c r="DG16" i="9"/>
  <c r="ER46" i="9"/>
  <c r="DG34" i="9"/>
  <c r="DG15" i="9"/>
  <c r="ER27" i="9"/>
  <c r="DG38" i="9"/>
  <c r="GM14" i="9"/>
  <c r="GM46" i="9"/>
  <c r="DG27" i="9"/>
  <c r="ER14" i="9"/>
  <c r="GM33" i="9"/>
  <c r="DG39" i="9"/>
  <c r="DG14" i="9"/>
  <c r="GM26" i="9"/>
  <c r="DG47" i="9"/>
  <c r="GM13" i="9"/>
  <c r="ER33" i="9"/>
  <c r="ER26" i="9"/>
  <c r="ER13" i="9"/>
  <c r="GM42" i="9"/>
  <c r="ER47" i="9"/>
  <c r="DG13" i="9"/>
  <c r="DG26" i="9"/>
  <c r="GM32" i="9"/>
  <c r="GM12" i="9"/>
  <c r="GM36" i="9"/>
  <c r="GM25" i="9"/>
  <c r="ER12" i="9"/>
  <c r="GM39" i="9"/>
  <c r="GM47" i="9"/>
  <c r="DG12" i="9"/>
  <c r="ER32" i="9"/>
  <c r="ER25" i="9"/>
  <c r="GM11" i="9"/>
  <c r="GM40" i="9"/>
  <c r="DG49" i="9"/>
  <c r="ER11" i="9"/>
  <c r="DG25" i="9"/>
  <c r="DG32" i="9"/>
  <c r="DG11" i="9"/>
  <c r="DG43" i="9"/>
  <c r="GM24" i="9"/>
  <c r="GM10" i="9"/>
  <c r="ER49" i="9"/>
  <c r="GM31" i="9"/>
  <c r="ER10" i="9"/>
  <c r="ER24" i="9"/>
  <c r="ER36" i="9"/>
  <c r="DG10" i="9"/>
  <c r="GM49" i="9"/>
  <c r="DG24" i="9"/>
  <c r="GM9" i="9"/>
  <c r="ER31" i="9"/>
  <c r="ER41" i="9"/>
  <c r="ER9" i="9"/>
  <c r="GM23" i="9"/>
  <c r="DG50" i="9"/>
  <c r="DG9" i="9"/>
  <c r="DG31" i="9"/>
  <c r="ER23" i="9"/>
  <c r="GM8" i="9"/>
  <c r="ER43" i="9"/>
  <c r="ER50" i="9"/>
  <c r="ER8" i="9"/>
  <c r="DG23" i="9"/>
  <c r="GM30" i="9"/>
  <c r="DG8" i="9"/>
  <c r="DG36" i="9"/>
  <c r="GM22" i="9"/>
  <c r="GM7" i="9"/>
  <c r="ER30" i="9"/>
  <c r="ER7" i="9"/>
  <c r="ER22" i="9"/>
  <c r="GM38" i="9"/>
  <c r="DG7" i="9"/>
  <c r="GM43" i="9"/>
  <c r="DG22" i="9"/>
  <c r="GM6" i="9"/>
  <c r="DG30" i="9"/>
  <c r="GM35" i="9"/>
  <c r="ER6" i="9"/>
  <c r="GM21" i="9"/>
  <c r="ER40" i="9"/>
  <c r="DG6" i="9"/>
  <c r="GM29" i="9"/>
  <c r="ER21" i="9"/>
  <c r="GM5" i="9"/>
  <c r="DG44" i="9"/>
  <c r="ER35" i="9"/>
  <c r="ER5" i="9"/>
  <c r="DG21" i="9"/>
  <c r="ER29" i="9"/>
  <c r="DG5" i="9"/>
  <c r="DG42" i="9"/>
  <c r="GM20" i="9"/>
  <c r="GM4" i="9"/>
  <c r="ER39" i="9"/>
  <c r="L4" i="6"/>
  <c r="P4" i="6"/>
  <c r="DE19" i="9"/>
  <c r="GK44" i="9"/>
  <c r="ER44" i="9"/>
  <c r="GK17" i="9"/>
  <c r="ER17" i="9"/>
  <c r="GM44" i="9"/>
  <c r="GM17" i="9"/>
  <c r="EQ44" i="9"/>
  <c r="GL44" i="9"/>
  <c r="GL17" i="9"/>
  <c r="O5" i="9"/>
  <c r="N5" i="9"/>
  <c r="N6" i="9"/>
  <c r="O6" i="9"/>
  <c r="N7" i="9"/>
  <c r="O7" i="9"/>
  <c r="L7" i="9" s="1"/>
  <c r="N8" i="9"/>
  <c r="O8" i="9"/>
  <c r="N9" i="9"/>
  <c r="O9" i="9"/>
  <c r="N10" i="9"/>
  <c r="O10" i="9"/>
  <c r="N11" i="9"/>
  <c r="O11" i="9"/>
  <c r="N12" i="9"/>
  <c r="O12" i="9"/>
  <c r="O13" i="9"/>
  <c r="L13" i="9" s="1"/>
  <c r="N13" i="9"/>
  <c r="O14" i="9"/>
  <c r="N14" i="9"/>
  <c r="O15" i="9"/>
  <c r="N15" i="9"/>
  <c r="O16" i="9"/>
  <c r="N16" i="9"/>
  <c r="O17" i="9"/>
  <c r="N17" i="9"/>
  <c r="O18" i="9"/>
  <c r="N18" i="9"/>
  <c r="O19" i="9"/>
  <c r="N19" i="9"/>
  <c r="N20" i="9"/>
  <c r="O20" i="9"/>
  <c r="N21" i="9"/>
  <c r="O21" i="9"/>
  <c r="N22" i="9"/>
  <c r="O22" i="9"/>
  <c r="O23" i="9"/>
  <c r="N23" i="9"/>
  <c r="N24" i="9"/>
  <c r="O24" i="9"/>
  <c r="L24" i="9" s="1"/>
  <c r="N25" i="9"/>
  <c r="O25" i="9"/>
  <c r="N26" i="9"/>
  <c r="O26" i="9"/>
  <c r="O27" i="9"/>
  <c r="N27" i="9"/>
  <c r="O28" i="9"/>
  <c r="N28" i="9"/>
  <c r="O29" i="9"/>
  <c r="N29" i="9"/>
  <c r="DE51" i="9"/>
  <c r="GM50" i="9"/>
  <c r="O30" i="9"/>
  <c r="N30" i="9"/>
  <c r="N31" i="9"/>
  <c r="O31" i="9"/>
  <c r="N32" i="9"/>
  <c r="O32" i="9"/>
  <c r="L32" i="9" s="1"/>
  <c r="N33" i="9"/>
  <c r="O33" i="9"/>
  <c r="N34" i="9"/>
  <c r="O34" i="9"/>
  <c r="N35" i="9"/>
  <c r="O35" i="9"/>
  <c r="N36" i="9"/>
  <c r="O36" i="9"/>
  <c r="N37" i="9"/>
  <c r="O37" i="9"/>
  <c r="N38" i="9"/>
  <c r="O38" i="9"/>
  <c r="N39" i="9"/>
  <c r="O39" i="9"/>
  <c r="L39" i="9" s="1"/>
  <c r="O40" i="9"/>
  <c r="N40" i="9"/>
  <c r="O41" i="9"/>
  <c r="N41" i="9"/>
  <c r="N42" i="9"/>
  <c r="O42" i="9"/>
  <c r="N43" i="9"/>
  <c r="O43" i="9"/>
  <c r="N44" i="9"/>
  <c r="O44" i="9"/>
  <c r="N45" i="9"/>
  <c r="O45" i="9"/>
  <c r="N46" i="9"/>
  <c r="O46" i="9"/>
  <c r="N47" i="9"/>
  <c r="O47" i="9"/>
  <c r="N48" i="9"/>
  <c r="O48" i="9"/>
  <c r="N49" i="9"/>
  <c r="O49" i="9"/>
  <c r="N50" i="9"/>
  <c r="O50" i="9"/>
  <c r="N51" i="9"/>
  <c r="O51" i="9"/>
  <c r="N52" i="9"/>
  <c r="O52" i="9"/>
  <c r="N53" i="9"/>
  <c r="O53" i="9"/>
  <c r="N54" i="9"/>
  <c r="O54" i="9"/>
  <c r="N55" i="9"/>
  <c r="O55" i="9"/>
  <c r="L55" i="9" s="1"/>
  <c r="N56" i="9"/>
  <c r="O56" i="9"/>
  <c r="N57" i="9"/>
  <c r="O57" i="9"/>
  <c r="N58" i="9"/>
  <c r="O58" i="9"/>
  <c r="N59" i="9"/>
  <c r="O59" i="9"/>
  <c r="N60" i="9"/>
  <c r="O60" i="9"/>
  <c r="N61" i="9"/>
  <c r="O61" i="9"/>
  <c r="O62" i="9"/>
  <c r="N62" i="9"/>
  <c r="O63" i="9"/>
  <c r="N63" i="9"/>
  <c r="N64" i="9"/>
  <c r="O64" i="9"/>
  <c r="N65" i="9"/>
  <c r="O65" i="9"/>
  <c r="N66" i="9"/>
  <c r="O66" i="9"/>
  <c r="N67" i="9"/>
  <c r="O67" i="9"/>
  <c r="N68" i="9"/>
  <c r="O68" i="9"/>
  <c r="N69" i="9"/>
  <c r="O69" i="9"/>
  <c r="N70" i="9"/>
  <c r="O70" i="9"/>
  <c r="N71" i="9"/>
  <c r="O71" i="9"/>
  <c r="N72" i="9"/>
  <c r="O72" i="9"/>
  <c r="N73" i="9"/>
  <c r="O73" i="9"/>
  <c r="N74" i="9"/>
  <c r="O74" i="9"/>
  <c r="N75" i="9"/>
  <c r="O75" i="9"/>
  <c r="EP19" i="9"/>
  <c r="EP45" i="9"/>
  <c r="DE45" i="9"/>
  <c r="GK19" i="9"/>
  <c r="EQ19" i="9"/>
  <c r="DF19" i="9"/>
  <c r="EQ45" i="9"/>
  <c r="DF45" i="9"/>
  <c r="GL19" i="9"/>
  <c r="ER19" i="9"/>
  <c r="DG19" i="9"/>
  <c r="DG45" i="9"/>
  <c r="N4" i="9"/>
  <c r="O4" i="9"/>
  <c r="L5" i="9"/>
  <c r="L16" i="9"/>
  <c r="L23" i="9"/>
  <c r="GK50" i="9"/>
  <c r="G4" i="6"/>
  <c r="G100" i="6"/>
  <c r="G101" i="6"/>
  <c r="G102" i="6"/>
  <c r="G103" i="6"/>
  <c r="G104" i="6"/>
  <c r="G105" i="6"/>
  <c r="G106" i="6"/>
  <c r="G107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L57" i="9"/>
  <c r="L59" i="9"/>
  <c r="L60" i="9"/>
  <c r="L66" i="9"/>
  <c r="L67" i="9"/>
  <c r="L69" i="9"/>
  <c r="L70" i="9"/>
  <c r="L72" i="9"/>
  <c r="L74" i="9"/>
  <c r="DF51" i="9"/>
  <c r="GL50" i="9"/>
  <c r="EP33" i="9"/>
  <c r="EP48" i="9"/>
  <c r="GK48" i="9"/>
  <c r="GK18" i="9"/>
  <c r="EP18" i="9"/>
  <c r="DE18" i="9"/>
  <c r="GK4" i="9"/>
  <c r="EP4" i="9"/>
  <c r="DE4" i="9"/>
  <c r="EQ18" i="9"/>
  <c r="EQ33" i="9"/>
  <c r="DF18" i="9"/>
  <c r="GL48" i="9"/>
  <c r="EQ48" i="9"/>
  <c r="EQ4" i="9"/>
  <c r="GL18" i="9"/>
  <c r="DF4" i="9"/>
  <c r="DF48" i="9"/>
  <c r="GM18" i="9"/>
  <c r="GM48" i="9"/>
  <c r="DG33" i="9"/>
  <c r="ER4" i="9"/>
  <c r="ER18" i="9"/>
  <c r="ER48" i="9"/>
  <c r="DG4" i="9"/>
  <c r="DG48" i="9"/>
  <c r="DG18" i="9"/>
  <c r="L62" i="9"/>
  <c r="L56" i="9"/>
  <c r="EP51" i="9"/>
  <c r="EQ51" i="9"/>
  <c r="ER51" i="9"/>
  <c r="GM51" i="9"/>
  <c r="GL51" i="9"/>
  <c r="GK51" i="9"/>
  <c r="DE40" i="9"/>
  <c r="GK37" i="9"/>
  <c r="EP37" i="9"/>
  <c r="DE37" i="9"/>
  <c r="DF40" i="9"/>
  <c r="GL37" i="9"/>
  <c r="EQ37" i="9"/>
  <c r="DF37" i="9"/>
  <c r="DG40" i="9"/>
  <c r="GM37" i="9"/>
  <c r="ER37" i="9"/>
  <c r="DG37" i="9"/>
  <c r="DG51" i="9"/>
  <c r="B6" i="6"/>
  <c r="B5" i="9"/>
  <c r="L46" i="9"/>
  <c r="L21" i="9"/>
  <c r="L19" i="9"/>
  <c r="L51" i="9"/>
  <c r="L45" i="9"/>
  <c r="L71" i="9"/>
  <c r="L33" i="9"/>
  <c r="L10" i="9"/>
  <c r="L64" i="9"/>
  <c r="L42" i="9"/>
  <c r="L30" i="9"/>
  <c r="L27" i="9"/>
  <c r="L6" i="9"/>
  <c r="L48" i="9"/>
  <c r="L49" i="9"/>
  <c r="L61" i="9"/>
  <c r="L50" i="9"/>
  <c r="L40" i="9"/>
  <c r="L47" i="9"/>
  <c r="L44" i="9"/>
  <c r="L11" i="9"/>
  <c r="L43" i="9"/>
  <c r="L35" i="9"/>
  <c r="L9" i="9"/>
  <c r="L34" i="9"/>
  <c r="L41" i="9"/>
  <c r="L36" i="9"/>
  <c r="L17" i="9"/>
  <c r="L58" i="9"/>
  <c r="L15" i="9"/>
  <c r="L25" i="9"/>
  <c r="L20" i="9"/>
  <c r="L75" i="9"/>
  <c r="L73" i="9"/>
  <c r="L68" i="9"/>
  <c r="L63" i="9"/>
  <c r="L37" i="9"/>
  <c r="L31" i="9"/>
  <c r="L29" i="9"/>
  <c r="L28" i="9"/>
  <c r="L26" i="9"/>
  <c r="L22" i="9"/>
  <c r="L18" i="9"/>
  <c r="L14" i="9"/>
  <c r="L12" i="9"/>
  <c r="L8" i="9"/>
  <c r="GH27" i="9"/>
  <c r="DB47" i="9"/>
  <c r="GH41" i="9"/>
  <c r="DB11" i="9"/>
  <c r="GH20" i="9"/>
  <c r="DB36" i="9"/>
  <c r="FF18" i="9"/>
  <c r="GH38" i="9"/>
  <c r="DB51" i="9"/>
  <c r="EM18" i="9"/>
  <c r="GH9" i="9"/>
  <c r="FF27" i="9"/>
  <c r="EM27" i="9"/>
  <c r="GH8" i="9"/>
  <c r="FF50" i="9"/>
  <c r="GH13" i="9"/>
  <c r="DB30" i="9"/>
  <c r="DB27" i="9"/>
  <c r="DB18" i="9"/>
  <c r="FF10" i="9"/>
  <c r="GH33" i="9"/>
  <c r="DB49" i="9"/>
  <c r="DB24" i="9"/>
  <c r="EM40" i="9"/>
  <c r="EM10" i="9"/>
  <c r="GH15" i="9"/>
  <c r="DB21" i="9"/>
  <c r="EM39" i="9"/>
  <c r="EM20" i="9"/>
  <c r="EM49" i="9"/>
  <c r="DB14" i="9"/>
  <c r="GH26" i="9"/>
  <c r="DB10" i="9"/>
  <c r="FF48" i="9"/>
  <c r="EM12" i="9"/>
  <c r="FF8" i="9"/>
  <c r="GH17" i="9"/>
  <c r="FF26" i="9"/>
  <c r="EM7" i="9"/>
  <c r="EM47" i="9"/>
  <c r="EM21" i="9"/>
  <c r="EM26" i="9"/>
  <c r="EM32" i="9"/>
  <c r="EM8" i="9"/>
  <c r="EM37" i="9"/>
  <c r="DB26" i="9"/>
  <c r="DB37" i="9"/>
  <c r="GH48" i="9"/>
  <c r="GH44" i="9"/>
  <c r="FF17" i="9"/>
  <c r="EM17" i="9"/>
  <c r="DB13" i="9"/>
  <c r="GH36" i="9"/>
  <c r="DB17" i="9"/>
  <c r="GH24" i="9"/>
  <c r="DB8" i="9"/>
  <c r="FF23" i="9"/>
  <c r="FF36" i="9"/>
  <c r="EM36" i="9"/>
  <c r="EM44" i="9"/>
  <c r="FF31" i="9"/>
  <c r="DB34" i="9"/>
  <c r="DB23" i="9"/>
  <c r="FF35" i="9"/>
  <c r="EM35" i="9"/>
  <c r="FF34" i="9"/>
  <c r="GH31" i="9"/>
  <c r="EM31" i="9"/>
  <c r="EM30" i="9"/>
  <c r="GH29" i="9"/>
  <c r="DB29" i="9"/>
  <c r="EM25" i="9"/>
  <c r="GH7" i="9"/>
  <c r="FF9" i="9"/>
  <c r="GH5" i="9"/>
  <c r="GH51" i="9"/>
  <c r="EM50" i="9"/>
  <c r="DB41" i="9"/>
  <c r="FF46" i="9"/>
  <c r="EM43" i="9"/>
  <c r="FF39" i="9"/>
  <c r="EM38" i="9"/>
  <c r="EM24" i="9"/>
  <c r="FF15" i="9"/>
  <c r="GH11" i="9"/>
  <c r="FF51" i="9"/>
  <c r="DB50" i="9"/>
  <c r="FF49" i="9"/>
  <c r="DB48" i="9"/>
  <c r="DB40" i="9"/>
  <c r="DB44" i="9"/>
  <c r="FF38" i="9"/>
  <c r="EM14" i="9"/>
  <c r="EM11" i="9"/>
  <c r="FF37" i="9"/>
  <c r="GH32" i="9"/>
  <c r="FF6" i="9"/>
  <c r="EM51" i="9"/>
  <c r="GH49" i="9"/>
  <c r="EM48" i="9"/>
  <c r="GH46" i="9"/>
  <c r="GH40" i="9"/>
  <c r="GH39" i="9"/>
  <c r="GH37" i="9"/>
  <c r="FF32" i="9"/>
  <c r="EM23" i="9"/>
  <c r="DB16" i="9"/>
  <c r="EM5" i="9"/>
  <c r="GH16" i="9"/>
  <c r="EM4" i="9"/>
  <c r="GH50" i="9"/>
  <c r="GH47" i="9"/>
  <c r="FF47" i="9"/>
  <c r="GH43" i="9"/>
  <c r="FF42" i="9"/>
  <c r="FF40" i="9"/>
  <c r="DB39" i="9"/>
  <c r="GH35" i="9"/>
  <c r="DB38" i="9"/>
  <c r="EM33" i="9"/>
  <c r="EM29" i="9"/>
  <c r="DB12" i="9"/>
  <c r="EM41" i="9"/>
  <c r="FF30" i="9"/>
  <c r="GH28" i="9"/>
  <c r="FF41" i="9"/>
  <c r="EM9" i="9"/>
  <c r="FF33" i="9"/>
  <c r="DB25" i="9"/>
  <c r="GH22" i="9"/>
  <c r="FF21" i="9"/>
  <c r="FF11" i="9"/>
  <c r="GH4" i="9"/>
  <c r="DB35" i="9"/>
  <c r="DB32" i="9"/>
  <c r="EM34" i="9"/>
  <c r="DB33" i="9"/>
  <c r="DB31" i="9"/>
  <c r="GH30" i="9"/>
  <c r="FF29" i="9"/>
  <c r="FF25" i="9"/>
  <c r="FF24" i="9"/>
  <c r="GH21" i="9"/>
  <c r="FF20" i="9"/>
  <c r="EM15" i="9"/>
  <c r="DB5" i="9"/>
  <c r="GH25" i="9"/>
  <c r="EM6" i="9"/>
  <c r="FF16" i="9"/>
  <c r="GH23" i="9"/>
  <c r="FF22" i="9"/>
  <c r="EM16" i="9"/>
  <c r="DB20" i="9"/>
  <c r="GH19" i="9"/>
  <c r="DB15" i="9"/>
  <c r="DB43" i="9"/>
  <c r="EM13" i="9"/>
  <c r="FF13" i="9"/>
  <c r="GH14" i="9"/>
  <c r="DB9" i="9"/>
  <c r="FF12" i="9"/>
  <c r="FF14" i="9"/>
  <c r="GH12" i="9"/>
  <c r="DB7" i="9"/>
  <c r="FF19" i="9"/>
  <c r="DB6" i="9"/>
  <c r="EM19" i="9"/>
  <c r="FF4" i="9"/>
  <c r="EM46" i="9"/>
  <c r="DB46" i="9"/>
  <c r="FF7" i="9"/>
  <c r="FF5" i="9"/>
  <c r="DB19" i="9"/>
  <c r="GH42" i="9"/>
  <c r="DB22" i="9"/>
  <c r="GH6" i="9"/>
  <c r="DB42" i="9"/>
  <c r="GH34" i="9"/>
  <c r="FF28" i="9"/>
  <c r="GH45" i="9"/>
  <c r="EM28" i="9"/>
  <c r="FF45" i="9"/>
  <c r="EM45" i="9"/>
  <c r="DB28" i="9"/>
  <c r="DB4" i="9"/>
  <c r="DB45" i="9"/>
  <c r="FF44" i="9"/>
  <c r="FF43" i="9"/>
  <c r="GH18" i="9"/>
  <c r="EM42" i="9"/>
  <c r="GH10" i="9"/>
  <c r="EM22" i="9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8" i="6"/>
  <c r="L39" i="6"/>
  <c r="L40" i="6"/>
  <c r="L41" i="6"/>
  <c r="L42" i="6"/>
  <c r="L43" i="6"/>
  <c r="L44" i="6"/>
  <c r="L48" i="6"/>
  <c r="L50" i="6"/>
  <c r="L53" i="6"/>
  <c r="L54" i="6"/>
  <c r="L58" i="6"/>
  <c r="L63" i="6"/>
  <c r="L68" i="6"/>
  <c r="L57" i="6"/>
  <c r="L66" i="6"/>
  <c r="L46" i="6"/>
  <c r="L71" i="6"/>
  <c r="L47" i="6"/>
  <c r="L60" i="6"/>
  <c r="L64" i="6"/>
  <c r="L75" i="6"/>
  <c r="L45" i="6"/>
  <c r="L61" i="6"/>
  <c r="L69" i="6"/>
  <c r="L37" i="6"/>
  <c r="L55" i="6"/>
  <c r="L73" i="6"/>
  <c r="L52" i="6"/>
  <c r="L62" i="6"/>
  <c r="L67" i="6"/>
  <c r="L74" i="6"/>
  <c r="L56" i="6"/>
  <c r="L72" i="6"/>
  <c r="L51" i="6"/>
  <c r="L59" i="6"/>
  <c r="L65" i="6"/>
  <c r="L70" i="6"/>
  <c r="L49" i="6"/>
  <c r="T52" i="6"/>
  <c r="U52" i="6"/>
  <c r="U53" i="6"/>
  <c r="T53" i="6"/>
  <c r="U54" i="6"/>
  <c r="T54" i="6"/>
  <c r="T55" i="6"/>
  <c r="U55" i="6"/>
  <c r="U56" i="6"/>
  <c r="T56" i="6"/>
  <c r="T57" i="6"/>
  <c r="U57" i="6"/>
  <c r="FA26" i="6" s="1"/>
  <c r="U58" i="6"/>
  <c r="T58" i="6"/>
  <c r="T59" i="6"/>
  <c r="U59" i="6"/>
  <c r="U60" i="6"/>
  <c r="T60" i="6"/>
  <c r="T61" i="6"/>
  <c r="U61" i="6"/>
  <c r="FD29" i="6" s="1"/>
  <c r="T62" i="6"/>
  <c r="FF36" i="6" s="1"/>
  <c r="U62" i="6"/>
  <c r="U63" i="6"/>
  <c r="T63" i="6"/>
  <c r="DN33" i="6" s="1"/>
  <c r="U64" i="6"/>
  <c r="T64" i="6"/>
  <c r="U65" i="6"/>
  <c r="T65" i="6"/>
  <c r="T66" i="6"/>
  <c r="U66" i="6"/>
  <c r="T67" i="6"/>
  <c r="EX10" i="6" s="1"/>
  <c r="U67" i="6"/>
  <c r="U68" i="6"/>
  <c r="T68" i="6"/>
  <c r="T69" i="6"/>
  <c r="U69" i="6"/>
  <c r="U70" i="6"/>
  <c r="T70" i="6"/>
  <c r="T71" i="6"/>
  <c r="U71" i="6"/>
  <c r="T72" i="6"/>
  <c r="U72" i="6"/>
  <c r="T74" i="6"/>
  <c r="U74" i="6"/>
  <c r="DL7" i="6" s="1"/>
  <c r="T75" i="6"/>
  <c r="U75" i="6"/>
  <c r="T73" i="6"/>
  <c r="U73" i="6"/>
  <c r="V56" i="6"/>
  <c r="W61" i="6"/>
  <c r="V68" i="6"/>
  <c r="CF16" i="6" s="1"/>
  <c r="T33" i="6"/>
  <c r="V55" i="6"/>
  <c r="W55" i="6"/>
  <c r="W56" i="6"/>
  <c r="V61" i="6"/>
  <c r="W68" i="6"/>
  <c r="V70" i="6"/>
  <c r="W70" i="6"/>
  <c r="DF25" i="6"/>
  <c r="P54" i="6"/>
  <c r="Q54" i="6" s="1"/>
  <c r="P58" i="6"/>
  <c r="Q58" i="6" s="1"/>
  <c r="P60" i="6"/>
  <c r="Q60" i="6" s="1"/>
  <c r="P66" i="6"/>
  <c r="Q66" i="6" s="1"/>
  <c r="P70" i="6"/>
  <c r="Q70" i="6" s="1"/>
  <c r="P75" i="6"/>
  <c r="Q75" i="6" s="1"/>
  <c r="P56" i="6"/>
  <c r="Q56" i="6" s="1"/>
  <c r="P67" i="6"/>
  <c r="Q67" i="6" s="1"/>
  <c r="P72" i="6"/>
  <c r="Q72" i="6" s="1"/>
  <c r="P55" i="6"/>
  <c r="Q55" i="6" s="1"/>
  <c r="P61" i="6"/>
  <c r="Q61" i="6" s="1"/>
  <c r="P68" i="6"/>
  <c r="Q68" i="6" s="1"/>
  <c r="P74" i="6"/>
  <c r="Q74" i="6" s="1"/>
  <c r="P52" i="6"/>
  <c r="Q52" i="6" s="1"/>
  <c r="P59" i="6"/>
  <c r="Q59" i="6" s="1"/>
  <c r="P65" i="6"/>
  <c r="Q65" i="6" s="1"/>
  <c r="P69" i="6"/>
  <c r="Q69" i="6" s="1"/>
  <c r="P63" i="6"/>
  <c r="Q63" i="6" s="1"/>
  <c r="P57" i="6"/>
  <c r="Q57" i="6" s="1"/>
  <c r="P62" i="6"/>
  <c r="Q62" i="6" s="1"/>
  <c r="P71" i="6"/>
  <c r="Q71" i="6" s="1"/>
  <c r="P53" i="6"/>
  <c r="Q53" i="6" s="1"/>
  <c r="P64" i="6"/>
  <c r="Q64" i="6" s="1"/>
  <c r="P73" i="6"/>
  <c r="Q73" i="6" s="1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CI33" i="6"/>
  <c r="DF28" i="6"/>
  <c r="DF32" i="6"/>
  <c r="DB34" i="6"/>
  <c r="CM20" i="6"/>
  <c r="DF20" i="6"/>
  <c r="FS20" i="6"/>
  <c r="GL20" i="6"/>
  <c r="FS45" i="6"/>
  <c r="GL6" i="6"/>
  <c r="GL15" i="6"/>
  <c r="GL17" i="6"/>
  <c r="FS42" i="6"/>
  <c r="FS44" i="6"/>
  <c r="FS47" i="6"/>
  <c r="GL18" i="6"/>
  <c r="GL21" i="6"/>
  <c r="FS29" i="6"/>
  <c r="FS30" i="6"/>
  <c r="FS33" i="6"/>
  <c r="FS34" i="6"/>
  <c r="GL4" i="6"/>
  <c r="DX18" i="6"/>
  <c r="FS41" i="6"/>
  <c r="EQ23" i="6"/>
  <c r="GL47" i="6"/>
  <c r="GL48" i="6"/>
  <c r="GL49" i="6"/>
  <c r="GL50" i="6"/>
  <c r="GL51" i="6"/>
  <c r="FS4" i="6"/>
  <c r="EQ30" i="6"/>
  <c r="DX30" i="6"/>
  <c r="FS22" i="6"/>
  <c r="FS36" i="6"/>
  <c r="GL8" i="6"/>
  <c r="GL9" i="6"/>
  <c r="FS24" i="6"/>
  <c r="GL24" i="6"/>
  <c r="GL29" i="6"/>
  <c r="GL34" i="6"/>
  <c r="GL35" i="6"/>
  <c r="GL40" i="6"/>
  <c r="FS39" i="6"/>
  <c r="GL42" i="6"/>
  <c r="GL45" i="6"/>
  <c r="DX24" i="6"/>
  <c r="FS48" i="6"/>
  <c r="EQ24" i="6"/>
  <c r="FS43" i="6"/>
  <c r="GL43" i="6"/>
  <c r="FS49" i="6"/>
  <c r="FS50" i="6"/>
  <c r="FS51" i="6"/>
  <c r="EQ29" i="6"/>
  <c r="EQ48" i="6"/>
  <c r="DX43" i="6"/>
  <c r="CM33" i="6"/>
  <c r="CM34" i="6"/>
  <c r="GL10" i="6"/>
  <c r="DF36" i="6"/>
  <c r="GL11" i="6"/>
  <c r="FS26" i="6"/>
  <c r="FS27" i="6"/>
  <c r="GL27" i="6"/>
  <c r="GL32" i="6"/>
  <c r="GL39" i="6"/>
  <c r="GL44" i="6"/>
  <c r="GL7" i="6"/>
  <c r="FS14" i="6"/>
  <c r="GL14" i="6"/>
  <c r="FS21" i="6"/>
  <c r="FS28" i="6"/>
  <c r="CM43" i="6"/>
  <c r="DF43" i="6"/>
  <c r="CM44" i="6"/>
  <c r="DF44" i="6"/>
  <c r="CM45" i="6"/>
  <c r="GL30" i="6"/>
  <c r="FS38" i="6"/>
  <c r="GL41" i="6"/>
  <c r="GL46" i="6"/>
  <c r="FS6" i="6"/>
  <c r="FS11" i="6"/>
  <c r="GL37" i="6"/>
  <c r="DX44" i="6"/>
  <c r="DX48" i="6"/>
  <c r="FS12" i="6"/>
  <c r="FS13" i="6"/>
  <c r="GL13" i="6"/>
  <c r="FS18" i="6"/>
  <c r="GL23" i="6"/>
  <c r="GL36" i="6"/>
  <c r="FS40" i="6"/>
  <c r="FS7" i="6"/>
  <c r="FS9" i="6"/>
  <c r="CM49" i="6"/>
  <c r="FS15" i="6"/>
  <c r="DF49" i="6"/>
  <c r="FS16" i="6"/>
  <c r="GL16" i="6"/>
  <c r="FS23" i="6"/>
  <c r="GL25" i="6"/>
  <c r="GL26" i="6"/>
  <c r="FS32" i="6"/>
  <c r="FS35" i="6"/>
  <c r="FS46" i="6"/>
  <c r="EQ42" i="6"/>
  <c r="FS8" i="6"/>
  <c r="FS19" i="6"/>
  <c r="GL19" i="6"/>
  <c r="FS31" i="6"/>
  <c r="GL33" i="6"/>
  <c r="DX31" i="6"/>
  <c r="EQ43" i="6"/>
  <c r="FS10" i="6"/>
  <c r="GL12" i="6"/>
  <c r="FS17" i="6"/>
  <c r="GL22" i="6"/>
  <c r="FS25" i="6"/>
  <c r="GL28" i="6"/>
  <c r="GL31" i="6"/>
  <c r="FS37" i="6"/>
  <c r="GL38" i="6"/>
  <c r="EQ44" i="6"/>
  <c r="GV45" i="6"/>
  <c r="GZ45" i="6"/>
  <c r="FM46" i="6"/>
  <c r="GP46" i="6"/>
  <c r="GX46" i="6"/>
  <c r="GR47" i="6"/>
  <c r="HB47" i="6"/>
  <c r="EZ29" i="6"/>
  <c r="DT48" i="6"/>
  <c r="EY48" i="6"/>
  <c r="FF48" i="6"/>
  <c r="EM23" i="6"/>
  <c r="EV23" i="6"/>
  <c r="EW23" i="6"/>
  <c r="EX23" i="6"/>
  <c r="EY23" i="6"/>
  <c r="EZ23" i="6"/>
  <c r="FA23" i="6"/>
  <c r="FB23" i="6"/>
  <c r="FC23" i="6"/>
  <c r="FD23" i="6"/>
  <c r="FE23" i="6"/>
  <c r="FF23" i="6"/>
  <c r="FG23" i="6"/>
  <c r="DL24" i="6"/>
  <c r="DM24" i="6"/>
  <c r="DN24" i="6"/>
  <c r="DO24" i="6"/>
  <c r="DP24" i="6"/>
  <c r="DQ24" i="6"/>
  <c r="DR24" i="6"/>
  <c r="DS24" i="6"/>
  <c r="DT24" i="6"/>
  <c r="EM24" i="6"/>
  <c r="EV24" i="6"/>
  <c r="EW24" i="6"/>
  <c r="EX24" i="6"/>
  <c r="EY24" i="6"/>
  <c r="EZ24" i="6"/>
  <c r="FA24" i="6"/>
  <c r="FB24" i="6"/>
  <c r="DM48" i="6"/>
  <c r="DB36" i="6"/>
  <c r="DG36" i="6"/>
  <c r="DI36" i="6"/>
  <c r="BN37" i="6"/>
  <c r="BO37" i="6"/>
  <c r="BP37" i="6"/>
  <c r="DH42" i="6"/>
  <c r="DI42" i="6"/>
  <c r="BN43" i="6"/>
  <c r="BO43" i="6"/>
  <c r="BP43" i="6"/>
  <c r="BR49" i="6"/>
  <c r="BS49" i="6"/>
  <c r="BU49" i="6"/>
  <c r="BV49" i="6"/>
  <c r="BW49" i="6"/>
  <c r="BX49" i="6"/>
  <c r="BY49" i="6"/>
  <c r="BZ49" i="6"/>
  <c r="CA49" i="6"/>
  <c r="CB49" i="6"/>
  <c r="CC49" i="6"/>
  <c r="CD49" i="6"/>
  <c r="CE49" i="6"/>
  <c r="CF49" i="6"/>
  <c r="CG49" i="6"/>
  <c r="CH49" i="6"/>
  <c r="CI49" i="6"/>
  <c r="DB49" i="6"/>
  <c r="DG49" i="6"/>
  <c r="DH49" i="6"/>
  <c r="DI49" i="6"/>
  <c r="BN50" i="6"/>
  <c r="BO50" i="6"/>
  <c r="BQ50" i="6"/>
  <c r="BR50" i="6"/>
  <c r="BS50" i="6"/>
  <c r="BT50" i="6"/>
  <c r="BU50" i="6"/>
  <c r="BV50" i="6"/>
  <c r="BW50" i="6"/>
  <c r="BX50" i="6"/>
  <c r="BY50" i="6"/>
  <c r="BZ50" i="6"/>
  <c r="GP40" i="6"/>
  <c r="GX40" i="6"/>
  <c r="HA40" i="6"/>
  <c r="HD41" i="6"/>
  <c r="GU45" i="6"/>
  <c r="GX45" i="6"/>
  <c r="HC45" i="6"/>
  <c r="FJ46" i="6"/>
  <c r="GV46" i="6"/>
  <c r="HB46" i="6"/>
  <c r="FO47" i="6"/>
  <c r="GT47" i="6"/>
  <c r="HA47" i="6"/>
  <c r="EV29" i="6"/>
  <c r="EZ48" i="6"/>
  <c r="FG48" i="6"/>
  <c r="GU40" i="6"/>
  <c r="HC40" i="6"/>
  <c r="GW41" i="6"/>
  <c r="HE41" i="6"/>
  <c r="HB45" i="6"/>
  <c r="FO46" i="6"/>
  <c r="GR46" i="6"/>
  <c r="FC48" i="6"/>
  <c r="HE40" i="6"/>
  <c r="EM29" i="6"/>
  <c r="FJ47" i="6"/>
  <c r="EY29" i="6"/>
  <c r="GY40" i="6"/>
  <c r="FD48" i="6"/>
  <c r="GQ46" i="6"/>
  <c r="GY46" i="6"/>
  <c r="FN47" i="6"/>
  <c r="GO47" i="6"/>
  <c r="GV47" i="6"/>
  <c r="EW29" i="6"/>
  <c r="FD47" i="6"/>
  <c r="FF47" i="6"/>
  <c r="DQ48" i="6"/>
  <c r="DR48" i="6"/>
  <c r="DN48" i="6"/>
  <c r="EX48" i="6"/>
  <c r="FE48" i="6"/>
  <c r="GH40" i="6"/>
  <c r="GS40" i="6"/>
  <c r="GR40" i="6"/>
  <c r="FJ41" i="6"/>
  <c r="GX41" i="6"/>
  <c r="FJ42" i="6"/>
  <c r="FM47" i="6"/>
  <c r="GQ47" i="6"/>
  <c r="GX47" i="6"/>
  <c r="FA29" i="6"/>
  <c r="HB40" i="6"/>
  <c r="GV41" i="6"/>
  <c r="GZ41" i="6"/>
  <c r="FE47" i="6"/>
  <c r="DP48" i="6"/>
  <c r="EM48" i="6"/>
  <c r="FB48" i="6"/>
  <c r="GZ46" i="6"/>
  <c r="FL46" i="6"/>
  <c r="HB41" i="6"/>
  <c r="GO40" i="6"/>
  <c r="GV40" i="6"/>
  <c r="HD40" i="6"/>
  <c r="GU41" i="6"/>
  <c r="HA41" i="6"/>
  <c r="GY45" i="6"/>
  <c r="FK46" i="6"/>
  <c r="GT40" i="6"/>
  <c r="GH46" i="6"/>
  <c r="GY41" i="6"/>
  <c r="HD45" i="6"/>
  <c r="FL47" i="6"/>
  <c r="GP47" i="6"/>
  <c r="GY47" i="6"/>
  <c r="GT46" i="6"/>
  <c r="HA46" i="6"/>
  <c r="EX29" i="6"/>
  <c r="FK47" i="6"/>
  <c r="DO48" i="6"/>
  <c r="GH47" i="6"/>
  <c r="GS47" i="6"/>
  <c r="GZ47" i="6"/>
  <c r="GQ40" i="6"/>
  <c r="GW40" i="6"/>
  <c r="GZ40" i="6"/>
  <c r="HC41" i="6"/>
  <c r="FK42" i="6"/>
  <c r="FC29" i="6"/>
  <c r="DL48" i="6"/>
  <c r="GW45" i="6"/>
  <c r="HA45" i="6"/>
  <c r="HE45" i="6"/>
  <c r="FN46" i="6"/>
  <c r="GO46" i="6"/>
  <c r="GS46" i="6"/>
  <c r="GW46" i="6"/>
  <c r="HC46" i="6"/>
  <c r="HE46" i="6"/>
  <c r="GU47" i="6"/>
  <c r="GW47" i="6"/>
  <c r="GU46" i="6"/>
  <c r="HD46" i="6"/>
  <c r="FB29" i="6"/>
  <c r="EW48" i="6"/>
  <c r="FC47" i="6"/>
  <c r="FG47" i="6"/>
  <c r="DS48" i="6"/>
  <c r="EV48" i="6"/>
  <c r="FA48" i="6"/>
  <c r="DL49" i="6"/>
  <c r="GX38" i="6"/>
  <c r="HA38" i="6"/>
  <c r="FK39" i="6"/>
  <c r="FO39" i="6"/>
  <c r="GR39" i="6"/>
  <c r="GX39" i="6"/>
  <c r="HE39" i="6"/>
  <c r="FN40" i="6"/>
  <c r="HB49" i="6"/>
  <c r="HC49" i="6"/>
  <c r="HD49" i="6"/>
  <c r="HE49" i="6"/>
  <c r="FJ50" i="6"/>
  <c r="FK50" i="6"/>
  <c r="FL50" i="6"/>
  <c r="FM50" i="6"/>
  <c r="FN50" i="6"/>
  <c r="FO50" i="6"/>
  <c r="GH50" i="6"/>
  <c r="GO50" i="6"/>
  <c r="GP50" i="6"/>
  <c r="GQ50" i="6"/>
  <c r="GR50" i="6"/>
  <c r="GS50" i="6"/>
  <c r="GT50" i="6"/>
  <c r="GU50" i="6"/>
  <c r="GV50" i="6"/>
  <c r="GW50" i="6"/>
  <c r="GX50" i="6"/>
  <c r="GY50" i="6"/>
  <c r="GZ50" i="6"/>
  <c r="HA50" i="6"/>
  <c r="HB50" i="6"/>
  <c r="HC50" i="6"/>
  <c r="HD50" i="6"/>
  <c r="HE50" i="6"/>
  <c r="FJ51" i="6"/>
  <c r="FK51" i="6"/>
  <c r="FL51" i="6"/>
  <c r="FM51" i="6"/>
  <c r="FN51" i="6"/>
  <c r="FO51" i="6"/>
  <c r="GH51" i="6"/>
  <c r="GO51" i="6"/>
  <c r="GP51" i="6"/>
  <c r="GQ51" i="6"/>
  <c r="GR51" i="6"/>
  <c r="GS51" i="6"/>
  <c r="GT51" i="6"/>
  <c r="GU51" i="6"/>
  <c r="GV51" i="6"/>
  <c r="GW51" i="6"/>
  <c r="GX51" i="6"/>
  <c r="GY51" i="6"/>
  <c r="GZ51" i="6"/>
  <c r="HA51" i="6"/>
  <c r="HB51" i="6"/>
  <c r="HC51" i="6"/>
  <c r="HD51" i="6"/>
  <c r="HE51" i="6"/>
  <c r="GH4" i="6"/>
  <c r="BW23" i="6"/>
  <c r="BZ23" i="6"/>
  <c r="CA23" i="6"/>
  <c r="CB23" i="6"/>
  <c r="DB25" i="6"/>
  <c r="DG25" i="6"/>
  <c r="DG28" i="6"/>
  <c r="DH28" i="6"/>
  <c r="DI28" i="6"/>
  <c r="BN29" i="6"/>
  <c r="GY38" i="6"/>
  <c r="HD38" i="6"/>
  <c r="FM39" i="6"/>
  <c r="GP39" i="6"/>
  <c r="GU39" i="6"/>
  <c r="HA39" i="6"/>
  <c r="FK40" i="6"/>
  <c r="HE38" i="6"/>
  <c r="GQ39" i="6"/>
  <c r="GW39" i="6"/>
  <c r="HB39" i="6"/>
  <c r="FM40" i="6"/>
  <c r="GW38" i="6"/>
  <c r="HC38" i="6"/>
  <c r="FL39" i="6"/>
  <c r="GO39" i="6"/>
  <c r="GT39" i="6"/>
  <c r="GY39" i="6"/>
  <c r="HD39" i="6"/>
  <c r="FL40" i="6"/>
  <c r="GZ38" i="6"/>
  <c r="HB38" i="6"/>
  <c r="FJ39" i="6"/>
  <c r="FN39" i="6"/>
  <c r="GH39" i="6"/>
  <c r="GS39" i="6"/>
  <c r="GV39" i="6"/>
  <c r="GZ39" i="6"/>
  <c r="HC39" i="6"/>
  <c r="FJ40" i="6"/>
  <c r="FO40" i="6"/>
  <c r="GZ49" i="6"/>
  <c r="HA49" i="6"/>
  <c r="BO20" i="6"/>
  <c r="BP20" i="6"/>
  <c r="BQ20" i="6"/>
  <c r="BR20" i="6"/>
  <c r="BS20" i="6"/>
  <c r="BT20" i="6"/>
  <c r="BU20" i="6"/>
  <c r="BV20" i="6"/>
  <c r="BX20" i="6"/>
  <c r="BY20" i="6"/>
  <c r="BZ20" i="6"/>
  <c r="CB20" i="6"/>
  <c r="CC20" i="6"/>
  <c r="CD20" i="6"/>
  <c r="CE20" i="6"/>
  <c r="CF20" i="6"/>
  <c r="CG20" i="6"/>
  <c r="CH20" i="6"/>
  <c r="CI20" i="6"/>
  <c r="DB20" i="6"/>
  <c r="DG20" i="6"/>
  <c r="DH20" i="6"/>
  <c r="DI20" i="6"/>
  <c r="BN21" i="6"/>
  <c r="BO21" i="6"/>
  <c r="BP21" i="6"/>
  <c r="BQ21" i="6"/>
  <c r="BR21" i="6"/>
  <c r="GP38" i="6"/>
  <c r="HC47" i="6"/>
  <c r="HD47" i="6"/>
  <c r="HE47" i="6"/>
  <c r="FJ48" i="6"/>
  <c r="FK48" i="6"/>
  <c r="FL48" i="6"/>
  <c r="FM48" i="6"/>
  <c r="FN48" i="6"/>
  <c r="FO48" i="6"/>
  <c r="GH48" i="6"/>
  <c r="GO48" i="6"/>
  <c r="GP48" i="6"/>
  <c r="GQ48" i="6"/>
  <c r="GR48" i="6"/>
  <c r="GS48" i="6"/>
  <c r="GT48" i="6"/>
  <c r="GU48" i="6"/>
  <c r="GV48" i="6"/>
  <c r="GW48" i="6"/>
  <c r="GX48" i="6"/>
  <c r="GY48" i="6"/>
  <c r="GZ48" i="6"/>
  <c r="HA48" i="6"/>
  <c r="HB48" i="6"/>
  <c r="HC48" i="6"/>
  <c r="HD48" i="6"/>
  <c r="HE48" i="6"/>
  <c r="FJ49" i="6"/>
  <c r="FK49" i="6"/>
  <c r="FL49" i="6"/>
  <c r="FM49" i="6"/>
  <c r="FN49" i="6"/>
  <c r="FO49" i="6"/>
  <c r="GH49" i="6"/>
  <c r="GO49" i="6"/>
  <c r="GP49" i="6"/>
  <c r="GQ49" i="6"/>
  <c r="GR49" i="6"/>
  <c r="GS49" i="6"/>
  <c r="GT49" i="6"/>
  <c r="GU49" i="6"/>
  <c r="GV49" i="6"/>
  <c r="GW49" i="6"/>
  <c r="GX49" i="6"/>
  <c r="GY49" i="6"/>
  <c r="GV38" i="6"/>
  <c r="GU38" i="6"/>
  <c r="GT38" i="6"/>
  <c r="GQ38" i="6"/>
  <c r="GR38" i="6"/>
  <c r="GS38" i="6"/>
  <c r="HC31" i="6"/>
  <c r="FM32" i="6"/>
  <c r="GT32" i="6"/>
  <c r="GY32" i="6"/>
  <c r="FL33" i="6"/>
  <c r="GH33" i="6"/>
  <c r="GQ33" i="6"/>
  <c r="GY33" i="6"/>
  <c r="FL34" i="6"/>
  <c r="GZ34" i="6"/>
  <c r="FM35" i="6"/>
  <c r="GS36" i="6"/>
  <c r="HA36" i="6"/>
  <c r="FL42" i="6"/>
  <c r="FM42" i="6"/>
  <c r="FN42" i="6"/>
  <c r="FO42" i="6"/>
  <c r="GZ44" i="6"/>
  <c r="HA44" i="6"/>
  <c r="HB44" i="6"/>
  <c r="HC44" i="6"/>
  <c r="HD44" i="6"/>
  <c r="HE44" i="6"/>
  <c r="FJ45" i="6"/>
  <c r="FK45" i="6"/>
  <c r="FL45" i="6"/>
  <c r="FM45" i="6"/>
  <c r="FN45" i="6"/>
  <c r="FO45" i="6"/>
  <c r="GH45" i="6"/>
  <c r="GO45" i="6"/>
  <c r="GP45" i="6"/>
  <c r="GQ45" i="6"/>
  <c r="GR45" i="6"/>
  <c r="GS45" i="6"/>
  <c r="GT45" i="6"/>
  <c r="EM42" i="6"/>
  <c r="EV42" i="6"/>
  <c r="EW42" i="6"/>
  <c r="EX42" i="6"/>
  <c r="EY42" i="6"/>
  <c r="EZ42" i="6"/>
  <c r="FA42" i="6"/>
  <c r="FC42" i="6"/>
  <c r="FD42" i="6"/>
  <c r="FF42" i="6"/>
  <c r="FG42" i="6"/>
  <c r="DL43" i="6"/>
  <c r="DM43" i="6"/>
  <c r="DN43" i="6"/>
  <c r="DO43" i="6"/>
  <c r="DP43" i="6"/>
  <c r="DQ43" i="6"/>
  <c r="DR43" i="6"/>
  <c r="DS43" i="6"/>
  <c r="DT43" i="6"/>
  <c r="EM43" i="6"/>
  <c r="EV43" i="6"/>
  <c r="EW43" i="6"/>
  <c r="EX43" i="6"/>
  <c r="EY43" i="6"/>
  <c r="EZ43" i="6"/>
  <c r="FA43" i="6"/>
  <c r="FB43" i="6"/>
  <c r="FC43" i="6"/>
  <c r="FD43" i="6"/>
  <c r="FE43" i="6"/>
  <c r="FF43" i="6"/>
  <c r="FG43" i="6"/>
  <c r="DL44" i="6"/>
  <c r="DM44" i="6"/>
  <c r="DN44" i="6"/>
  <c r="DO44" i="6"/>
  <c r="DP44" i="6"/>
  <c r="DQ44" i="6"/>
  <c r="DR44" i="6"/>
  <c r="DS44" i="6"/>
  <c r="DT44" i="6"/>
  <c r="EV44" i="6"/>
  <c r="EW44" i="6"/>
  <c r="EX44" i="6"/>
  <c r="EY44" i="6"/>
  <c r="EZ44" i="6"/>
  <c r="FA44" i="6"/>
  <c r="FB44" i="6"/>
  <c r="FC44" i="6"/>
  <c r="GZ31" i="6"/>
  <c r="FL32" i="6"/>
  <c r="GQ32" i="6"/>
  <c r="GX32" i="6"/>
  <c r="FK33" i="6"/>
  <c r="GS33" i="6"/>
  <c r="GZ33" i="6"/>
  <c r="FK34" i="6"/>
  <c r="GW34" i="6"/>
  <c r="HD34" i="6"/>
  <c r="GU36" i="6"/>
  <c r="HB36" i="6"/>
  <c r="HC32" i="6"/>
  <c r="GP33" i="6"/>
  <c r="GU33" i="6"/>
  <c r="HC33" i="6"/>
  <c r="FO34" i="6"/>
  <c r="GO34" i="6"/>
  <c r="GR34" i="6"/>
  <c r="GV34" i="6"/>
  <c r="HB34" i="6"/>
  <c r="FN35" i="6"/>
  <c r="GP36" i="6"/>
  <c r="GW36" i="6"/>
  <c r="HC36" i="6"/>
  <c r="HB31" i="6"/>
  <c r="FO32" i="6"/>
  <c r="HA32" i="6"/>
  <c r="FN33" i="6"/>
  <c r="HB33" i="6"/>
  <c r="HA34" i="6"/>
  <c r="FO35" i="6"/>
  <c r="GQ36" i="6"/>
  <c r="GX36" i="6"/>
  <c r="FJ37" i="6"/>
  <c r="GW31" i="6"/>
  <c r="FJ32" i="6"/>
  <c r="GR32" i="6"/>
  <c r="GZ32" i="6"/>
  <c r="FM33" i="6"/>
  <c r="GW33" i="6"/>
  <c r="HD33" i="6"/>
  <c r="GT34" i="6"/>
  <c r="HC34" i="6"/>
  <c r="HA31" i="6"/>
  <c r="FK32" i="6"/>
  <c r="GS32" i="6"/>
  <c r="HE32" i="6"/>
  <c r="GT33" i="6"/>
  <c r="HE33" i="6"/>
  <c r="GU34" i="6"/>
  <c r="HE34" i="6"/>
  <c r="HE36" i="6"/>
  <c r="FO38" i="6"/>
  <c r="HD31" i="6"/>
  <c r="GH32" i="6"/>
  <c r="GP32" i="6"/>
  <c r="GW32" i="6"/>
  <c r="HD32" i="6"/>
  <c r="GX33" i="6"/>
  <c r="FM34" i="6"/>
  <c r="GP34" i="6"/>
  <c r="GS34" i="6"/>
  <c r="GY34" i="6"/>
  <c r="FL35" i="6"/>
  <c r="GR36" i="6"/>
  <c r="GY36" i="6"/>
  <c r="GO38" i="6"/>
  <c r="FN32" i="6"/>
  <c r="GO32" i="6"/>
  <c r="GV32" i="6"/>
  <c r="FJ33" i="6"/>
  <c r="GV33" i="6"/>
  <c r="FJ34" i="6"/>
  <c r="FK35" i="6"/>
  <c r="GO36" i="6"/>
  <c r="GV36" i="6"/>
  <c r="HD36" i="6"/>
  <c r="FN38" i="6"/>
  <c r="GY31" i="6"/>
  <c r="HE31" i="6"/>
  <c r="GU32" i="6"/>
  <c r="HB32" i="6"/>
  <c r="FO33" i="6"/>
  <c r="GO33" i="6"/>
  <c r="GR33" i="6"/>
  <c r="HA33" i="6"/>
  <c r="FN34" i="6"/>
  <c r="GH34" i="6"/>
  <c r="GQ34" i="6"/>
  <c r="GX34" i="6"/>
  <c r="FJ35" i="6"/>
  <c r="GH36" i="6"/>
  <c r="GT36" i="6"/>
  <c r="GZ36" i="6"/>
  <c r="GH38" i="6"/>
  <c r="FS5" i="6"/>
  <c r="GL5" i="6"/>
  <c r="DF33" i="6"/>
  <c r="EY17" i="6"/>
  <c r="EZ17" i="6"/>
  <c r="FA17" i="6"/>
  <c r="DB33" i="6"/>
  <c r="DG33" i="6"/>
  <c r="DI33" i="6"/>
  <c r="BN34" i="6"/>
  <c r="BO34" i="6"/>
  <c r="BP34" i="6"/>
  <c r="BQ34" i="6"/>
  <c r="BR34" i="6"/>
  <c r="BS34" i="6"/>
  <c r="BT34" i="6"/>
  <c r="BV34" i="6"/>
  <c r="BW34" i="6"/>
  <c r="BX34" i="6"/>
  <c r="BY34" i="6"/>
  <c r="BZ34" i="6"/>
  <c r="CA34" i="6"/>
  <c r="CB34" i="6"/>
  <c r="CC34" i="6"/>
  <c r="CD34" i="6"/>
  <c r="CE34" i="6"/>
  <c r="CF34" i="6"/>
  <c r="CG34" i="6"/>
  <c r="CH34" i="6"/>
  <c r="CI34" i="6"/>
  <c r="HE37" i="6"/>
  <c r="FJ38" i="6"/>
  <c r="FK38" i="6"/>
  <c r="FL38" i="6"/>
  <c r="FM38" i="6"/>
  <c r="FB17" i="6"/>
  <c r="FC17" i="6"/>
  <c r="FD17" i="6"/>
  <c r="FE17" i="6"/>
  <c r="FF17" i="6"/>
  <c r="FG17" i="6"/>
  <c r="DL18" i="6"/>
  <c r="DM18" i="6"/>
  <c r="DN18" i="6"/>
  <c r="DO18" i="6"/>
  <c r="DP18" i="6"/>
  <c r="DQ18" i="6"/>
  <c r="DR18" i="6"/>
  <c r="DS18" i="6"/>
  <c r="DT18" i="6"/>
  <c r="DB32" i="6"/>
  <c r="DG32" i="6"/>
  <c r="DH32" i="6"/>
  <c r="DI32" i="6"/>
  <c r="BN33" i="6"/>
  <c r="BO33" i="6"/>
  <c r="BQ33" i="6"/>
  <c r="BR33" i="6"/>
  <c r="BS33" i="6"/>
  <c r="BT33" i="6"/>
  <c r="BU33" i="6"/>
  <c r="BV33" i="6"/>
  <c r="BW33" i="6"/>
  <c r="BX33" i="6"/>
  <c r="BY33" i="6"/>
  <c r="BZ33" i="6"/>
  <c r="CA33" i="6"/>
  <c r="CB33" i="6"/>
  <c r="CC33" i="6"/>
  <c r="CD33" i="6"/>
  <c r="CE33" i="6"/>
  <c r="CF33" i="6"/>
  <c r="CG33" i="6"/>
  <c r="CH33" i="6"/>
  <c r="GH9" i="6"/>
  <c r="GP10" i="6"/>
  <c r="GW10" i="6"/>
  <c r="HB10" i="6"/>
  <c r="GS11" i="6"/>
  <c r="FJ12" i="6"/>
  <c r="GS12" i="6"/>
  <c r="HC12" i="6"/>
  <c r="GW13" i="6"/>
  <c r="HD13" i="6"/>
  <c r="GU14" i="6"/>
  <c r="HC14" i="6"/>
  <c r="GU15" i="6"/>
  <c r="HA15" i="6"/>
  <c r="FO16" i="6"/>
  <c r="GZ16" i="6"/>
  <c r="FM17" i="6"/>
  <c r="GW17" i="6"/>
  <c r="HE17" i="6"/>
  <c r="GY18" i="6"/>
  <c r="FK19" i="6"/>
  <c r="GH21" i="6"/>
  <c r="GP21" i="6"/>
  <c r="GU21" i="6"/>
  <c r="HC21" i="6"/>
  <c r="FM22" i="6"/>
  <c r="GW23" i="6"/>
  <c r="FJ24" i="6"/>
  <c r="GS27" i="6"/>
  <c r="GY27" i="6"/>
  <c r="FJ28" i="6"/>
  <c r="GZ28" i="6"/>
  <c r="FO29" i="6"/>
  <c r="FN30" i="6"/>
  <c r="HA30" i="6"/>
  <c r="FN31" i="6"/>
  <c r="GR31" i="6"/>
  <c r="FK25" i="6"/>
  <c r="FL25" i="6"/>
  <c r="FM25" i="6"/>
  <c r="FN25" i="6"/>
  <c r="FO25" i="6"/>
  <c r="GH25" i="6"/>
  <c r="GO25" i="6"/>
  <c r="GP25" i="6"/>
  <c r="GQ25" i="6"/>
  <c r="GR25" i="6"/>
  <c r="GS25" i="6"/>
  <c r="GT25" i="6"/>
  <c r="GU25" i="6"/>
  <c r="GV25" i="6"/>
  <c r="GW25" i="6"/>
  <c r="GX25" i="6"/>
  <c r="GY25" i="6"/>
  <c r="GZ25" i="6"/>
  <c r="HA25" i="6"/>
  <c r="HB25" i="6"/>
  <c r="HC25" i="6"/>
  <c r="HD25" i="6"/>
  <c r="HE25" i="6"/>
  <c r="FJ26" i="6"/>
  <c r="FK26" i="6"/>
  <c r="FL26" i="6"/>
  <c r="FM26" i="6"/>
  <c r="FN26" i="6"/>
  <c r="FO26" i="6"/>
  <c r="GH26" i="6"/>
  <c r="GO26" i="6"/>
  <c r="GP26" i="6"/>
  <c r="GQ26" i="6"/>
  <c r="GR26" i="6"/>
  <c r="GS26" i="6"/>
  <c r="GT26" i="6"/>
  <c r="GU26" i="6"/>
  <c r="GV26" i="6"/>
  <c r="GW26" i="6"/>
  <c r="GX26" i="6"/>
  <c r="GY26" i="6"/>
  <c r="GZ26" i="6"/>
  <c r="HA26" i="6"/>
  <c r="HB26" i="6"/>
  <c r="HC26" i="6"/>
  <c r="HD26" i="6"/>
  <c r="HE26" i="6"/>
  <c r="FJ27" i="6"/>
  <c r="FK27" i="6"/>
  <c r="FL27" i="6"/>
  <c r="FM27" i="6"/>
  <c r="FN27" i="6"/>
  <c r="FO27" i="6"/>
  <c r="HD27" i="6"/>
  <c r="GU28" i="6"/>
  <c r="HE28" i="6"/>
  <c r="GW29" i="6"/>
  <c r="HC29" i="6"/>
  <c r="GR30" i="6"/>
  <c r="GY30" i="6"/>
  <c r="HD30" i="6"/>
  <c r="FO31" i="6"/>
  <c r="GH31" i="6"/>
  <c r="GO31" i="6"/>
  <c r="GQ31" i="6"/>
  <c r="GH42" i="6"/>
  <c r="GO42" i="6"/>
  <c r="GP42" i="6"/>
  <c r="GQ42" i="6"/>
  <c r="GR42" i="6"/>
  <c r="GS42" i="6"/>
  <c r="GT42" i="6"/>
  <c r="GU42" i="6"/>
  <c r="GV42" i="6"/>
  <c r="GW42" i="6"/>
  <c r="GX42" i="6"/>
  <c r="GY42" i="6"/>
  <c r="GZ42" i="6"/>
  <c r="HA42" i="6"/>
  <c r="HB42" i="6"/>
  <c r="HC42" i="6"/>
  <c r="HD42" i="6"/>
  <c r="HE42" i="6"/>
  <c r="FJ43" i="6"/>
  <c r="FK43" i="6"/>
  <c r="FL43" i="6"/>
  <c r="FM43" i="6"/>
  <c r="FN43" i="6"/>
  <c r="FO43" i="6"/>
  <c r="GH43" i="6"/>
  <c r="GO43" i="6"/>
  <c r="GP43" i="6"/>
  <c r="GQ43" i="6"/>
  <c r="GR43" i="6"/>
  <c r="GS43" i="6"/>
  <c r="GT43" i="6"/>
  <c r="GU43" i="6"/>
  <c r="GV43" i="6"/>
  <c r="GW43" i="6"/>
  <c r="GX43" i="6"/>
  <c r="GY43" i="6"/>
  <c r="GZ43" i="6"/>
  <c r="HA43" i="6"/>
  <c r="HB43" i="6"/>
  <c r="HC43" i="6"/>
  <c r="HD43" i="6"/>
  <c r="HE43" i="6"/>
  <c r="FJ44" i="6"/>
  <c r="FK44" i="6"/>
  <c r="FL44" i="6"/>
  <c r="FM44" i="6"/>
  <c r="FN44" i="6"/>
  <c r="FO44" i="6"/>
  <c r="GH44" i="6"/>
  <c r="GO44" i="6"/>
  <c r="GP44" i="6"/>
  <c r="GQ44" i="6"/>
  <c r="GR44" i="6"/>
  <c r="GS44" i="6"/>
  <c r="GT44" i="6"/>
  <c r="GU44" i="6"/>
  <c r="GV44" i="6"/>
  <c r="GW44" i="6"/>
  <c r="GX44" i="6"/>
  <c r="GY44" i="6"/>
  <c r="FE29" i="6"/>
  <c r="FF29" i="6"/>
  <c r="FG29" i="6"/>
  <c r="DL30" i="6"/>
  <c r="DM30" i="6"/>
  <c r="DN30" i="6"/>
  <c r="DO30" i="6"/>
  <c r="DP30" i="6"/>
  <c r="DQ30" i="6"/>
  <c r="DR30" i="6"/>
  <c r="DS30" i="6"/>
  <c r="DT30" i="6"/>
  <c r="EM30" i="6"/>
  <c r="EV30" i="6"/>
  <c r="EW30" i="6"/>
  <c r="EX30" i="6"/>
  <c r="EY30" i="6"/>
  <c r="EZ30" i="6"/>
  <c r="FA30" i="6"/>
  <c r="FB30" i="6"/>
  <c r="FC30" i="6"/>
  <c r="FD30" i="6"/>
  <c r="FE30" i="6"/>
  <c r="FF30" i="6"/>
  <c r="FG30" i="6"/>
  <c r="DL31" i="6"/>
  <c r="DM31" i="6"/>
  <c r="DN31" i="6"/>
  <c r="DO31" i="6"/>
  <c r="DP31" i="6"/>
  <c r="DQ31" i="6"/>
  <c r="DR31" i="6"/>
  <c r="DS31" i="6"/>
  <c r="DT31" i="6"/>
  <c r="EM31" i="6"/>
  <c r="BQ43" i="6"/>
  <c r="BR43" i="6"/>
  <c r="BT43" i="6"/>
  <c r="BU43" i="6"/>
  <c r="BV43" i="6"/>
  <c r="BW43" i="6"/>
  <c r="BX43" i="6"/>
  <c r="BY43" i="6"/>
  <c r="BZ43" i="6"/>
  <c r="CA43" i="6"/>
  <c r="CB43" i="6"/>
  <c r="CC43" i="6"/>
  <c r="CD43" i="6"/>
  <c r="CF43" i="6"/>
  <c r="CG43" i="6"/>
  <c r="CH43" i="6"/>
  <c r="CI43" i="6"/>
  <c r="DB43" i="6"/>
  <c r="DG43" i="6"/>
  <c r="DH43" i="6"/>
  <c r="DI43" i="6"/>
  <c r="BN44" i="6"/>
  <c r="BO44" i="6"/>
  <c r="BP44" i="6"/>
  <c r="BQ44" i="6"/>
  <c r="BR44" i="6"/>
  <c r="BS44" i="6"/>
  <c r="BT44" i="6"/>
  <c r="BU44" i="6"/>
  <c r="BV44" i="6"/>
  <c r="BW44" i="6"/>
  <c r="BX44" i="6"/>
  <c r="BY44" i="6"/>
  <c r="BZ44" i="6"/>
  <c r="CA44" i="6"/>
  <c r="CC44" i="6"/>
  <c r="CD44" i="6"/>
  <c r="CE44" i="6"/>
  <c r="CF44" i="6"/>
  <c r="CG44" i="6"/>
  <c r="CH44" i="6"/>
  <c r="CI44" i="6"/>
  <c r="DB44" i="6"/>
  <c r="DG44" i="6"/>
  <c r="DH44" i="6"/>
  <c r="DI44" i="6"/>
  <c r="BN45" i="6"/>
  <c r="BO45" i="6"/>
  <c r="BP45" i="6"/>
  <c r="BQ45" i="6"/>
  <c r="BR45" i="6"/>
  <c r="BS45" i="6"/>
  <c r="BT45" i="6"/>
  <c r="BU45" i="6"/>
  <c r="BV45" i="6"/>
  <c r="BW45" i="6"/>
  <c r="BX45" i="6"/>
  <c r="BY45" i="6"/>
  <c r="BZ45" i="6"/>
  <c r="CA45" i="6"/>
  <c r="CB45" i="6"/>
  <c r="CC45" i="6"/>
  <c r="CD45" i="6"/>
  <c r="CE45" i="6"/>
  <c r="CF45" i="6"/>
  <c r="CG45" i="6"/>
  <c r="CH45" i="6"/>
  <c r="CI45" i="6"/>
  <c r="GQ10" i="6"/>
  <c r="FJ11" i="6"/>
  <c r="GW11" i="6"/>
  <c r="FK12" i="6"/>
  <c r="GU12" i="6"/>
  <c r="HA12" i="6"/>
  <c r="FO13" i="6"/>
  <c r="HA13" i="6"/>
  <c r="FN14" i="6"/>
  <c r="HA14" i="6"/>
  <c r="FO15" i="6"/>
  <c r="FL16" i="6"/>
  <c r="GH16" i="6"/>
  <c r="GP16" i="6"/>
  <c r="GT16" i="6"/>
  <c r="HA16" i="6"/>
  <c r="FO17" i="6"/>
  <c r="FJ18" i="6"/>
  <c r="GT18" i="6"/>
  <c r="HB18" i="6"/>
  <c r="GR21" i="6"/>
  <c r="HA21" i="6"/>
  <c r="FL22" i="6"/>
  <c r="GO23" i="6"/>
  <c r="GR23" i="6"/>
  <c r="GZ23" i="6"/>
  <c r="FK24" i="6"/>
  <c r="GZ24" i="6"/>
  <c r="HB24" i="6"/>
  <c r="GH27" i="6"/>
  <c r="GU27" i="6"/>
  <c r="HB27" i="6"/>
  <c r="FO28" i="6"/>
  <c r="GO28" i="6"/>
  <c r="GR28" i="6"/>
  <c r="HA28" i="6"/>
  <c r="GY29" i="6"/>
  <c r="FK30" i="6"/>
  <c r="GH30" i="6"/>
  <c r="GP30" i="6"/>
  <c r="GS30" i="6"/>
  <c r="GZ30" i="6"/>
  <c r="FM31" i="6"/>
  <c r="GH10" i="6"/>
  <c r="GS10" i="6"/>
  <c r="HA10" i="6"/>
  <c r="FO11" i="6"/>
  <c r="GV11" i="6"/>
  <c r="HC11" i="6"/>
  <c r="FO12" i="6"/>
  <c r="HE12" i="6"/>
  <c r="GU13" i="6"/>
  <c r="HC13" i="6"/>
  <c r="GV14" i="6"/>
  <c r="HE14" i="6"/>
  <c r="GS15" i="6"/>
  <c r="HC15" i="6"/>
  <c r="GW16" i="6"/>
  <c r="FJ17" i="6"/>
  <c r="GU17" i="6"/>
  <c r="GZ17" i="6"/>
  <c r="FN18" i="6"/>
  <c r="HD18" i="6"/>
  <c r="GZ21" i="6"/>
  <c r="FJ22" i="6"/>
  <c r="GP23" i="6"/>
  <c r="GS23" i="6"/>
  <c r="HB23" i="6"/>
  <c r="HE24" i="6"/>
  <c r="GP27" i="6"/>
  <c r="GV27" i="6"/>
  <c r="HE27" i="6"/>
  <c r="GT28" i="6"/>
  <c r="HC28" i="6"/>
  <c r="HB29" i="6"/>
  <c r="GW30" i="6"/>
  <c r="HE30" i="6"/>
  <c r="GP31" i="6"/>
  <c r="GX31" i="6"/>
  <c r="FO9" i="6"/>
  <c r="GO10" i="6"/>
  <c r="GX10" i="6"/>
  <c r="HC10" i="6"/>
  <c r="GT11" i="6"/>
  <c r="GY11" i="6"/>
  <c r="FM12" i="6"/>
  <c r="GH12" i="6"/>
  <c r="GO12" i="6"/>
  <c r="GR12" i="6"/>
  <c r="GZ12" i="6"/>
  <c r="FL13" i="6"/>
  <c r="GT13" i="6"/>
  <c r="HB13" i="6"/>
  <c r="FM14" i="6"/>
  <c r="HB14" i="6"/>
  <c r="GV15" i="6"/>
  <c r="HE15" i="6"/>
  <c r="GV16" i="6"/>
  <c r="HD16" i="6"/>
  <c r="GS17" i="6"/>
  <c r="HD17" i="6"/>
  <c r="GW18" i="6"/>
  <c r="FL19" i="6"/>
  <c r="GH19" i="6"/>
  <c r="GO19" i="6"/>
  <c r="GR19" i="6"/>
  <c r="GS21" i="6"/>
  <c r="HB21" i="6"/>
  <c r="FN22" i="6"/>
  <c r="GV23" i="6"/>
  <c r="HD23" i="6"/>
  <c r="FJ25" i="6"/>
  <c r="GR27" i="6"/>
  <c r="GX27" i="6"/>
  <c r="FL28" i="6"/>
  <c r="GH28" i="6"/>
  <c r="GQ28" i="6"/>
  <c r="GY28" i="6"/>
  <c r="FM29" i="6"/>
  <c r="GZ29" i="6"/>
  <c r="FL30" i="6"/>
  <c r="GX30" i="6"/>
  <c r="FL31" i="6"/>
  <c r="GU31" i="6"/>
  <c r="FN9" i="6"/>
  <c r="GT10" i="6"/>
  <c r="GY10" i="6"/>
  <c r="GZ10" i="6"/>
  <c r="HE10" i="6"/>
  <c r="FN11" i="6"/>
  <c r="GO11" i="6"/>
  <c r="GQ11" i="6"/>
  <c r="GX11" i="6"/>
  <c r="HA11" i="6"/>
  <c r="FL12" i="6"/>
  <c r="GP12" i="6"/>
  <c r="GQ12" i="6"/>
  <c r="GV12" i="6"/>
  <c r="GY12" i="6"/>
  <c r="HD12" i="6"/>
  <c r="FN13" i="6"/>
  <c r="GP13" i="6"/>
  <c r="GQ13" i="6"/>
  <c r="GS13" i="6"/>
  <c r="GY13" i="6"/>
  <c r="FJ14" i="6"/>
  <c r="FO14" i="6"/>
  <c r="GH14" i="6"/>
  <c r="GO14" i="6"/>
  <c r="GP14" i="6"/>
  <c r="GR14" i="6"/>
  <c r="GT14" i="6"/>
  <c r="GZ14" i="6"/>
  <c r="HD14" i="6"/>
  <c r="FL15" i="6"/>
  <c r="GO15" i="6"/>
  <c r="GQ15" i="6"/>
  <c r="GT15" i="6"/>
  <c r="GY15" i="6"/>
  <c r="HD15" i="6"/>
  <c r="FM16" i="6"/>
  <c r="GO16" i="6"/>
  <c r="GQ16" i="6"/>
  <c r="GS16" i="6"/>
  <c r="GY16" i="6"/>
  <c r="HE16" i="6"/>
  <c r="FN17" i="6"/>
  <c r="GO17" i="6"/>
  <c r="GQ17" i="6"/>
  <c r="GT17" i="6"/>
  <c r="GY17" i="6"/>
  <c r="HB17" i="6"/>
  <c r="FM18" i="6"/>
  <c r="GH18" i="6"/>
  <c r="GO18" i="6"/>
  <c r="GP18" i="6"/>
  <c r="GQ18" i="6"/>
  <c r="GR18" i="6"/>
  <c r="GV18" i="6"/>
  <c r="HA18" i="6"/>
  <c r="HE18" i="6"/>
  <c r="FO19" i="6"/>
  <c r="GP19" i="6"/>
  <c r="GQ19" i="6"/>
  <c r="GS19" i="6"/>
  <c r="GT21" i="6"/>
  <c r="GY21" i="6"/>
  <c r="HD21" i="6"/>
  <c r="FO22" i="6"/>
  <c r="GT23" i="6"/>
  <c r="GX23" i="6"/>
  <c r="HC23" i="6"/>
  <c r="FL24" i="6"/>
  <c r="HA24" i="6"/>
  <c r="HD24" i="6"/>
  <c r="GT27" i="6"/>
  <c r="GW27" i="6"/>
  <c r="HC27" i="6"/>
  <c r="FK28" i="6"/>
  <c r="GP28" i="6"/>
  <c r="GS28" i="6"/>
  <c r="GW28" i="6"/>
  <c r="HB28" i="6"/>
  <c r="FK29" i="6"/>
  <c r="GP29" i="6"/>
  <c r="GS29" i="6"/>
  <c r="GT29" i="6"/>
  <c r="HA29" i="6"/>
  <c r="HD29" i="6"/>
  <c r="HD10" i="6"/>
  <c r="GU11" i="6"/>
  <c r="GZ11" i="6"/>
  <c r="FN12" i="6"/>
  <c r="FK13" i="6"/>
  <c r="GR13" i="6"/>
  <c r="FK14" i="6"/>
  <c r="GQ14" i="6"/>
  <c r="GX14" i="6"/>
  <c r="FJ15" i="6"/>
  <c r="GR15" i="6"/>
  <c r="GZ15" i="6"/>
  <c r="FN16" i="6"/>
  <c r="FK17" i="6"/>
  <c r="HA17" i="6"/>
  <c r="FO18" i="6"/>
  <c r="GZ18" i="6"/>
  <c r="FN19" i="6"/>
  <c r="GO21" i="6"/>
  <c r="GW21" i="6"/>
  <c r="FK22" i="6"/>
  <c r="GX28" i="6"/>
  <c r="FN29" i="6"/>
  <c r="GO29" i="6"/>
  <c r="GR29" i="6"/>
  <c r="GV29" i="6"/>
  <c r="FJ30" i="6"/>
  <c r="GT30" i="6"/>
  <c r="HC30" i="6"/>
  <c r="GS31" i="6"/>
  <c r="GR10" i="6"/>
  <c r="FL11" i="6"/>
  <c r="GH11" i="6"/>
  <c r="GP11" i="6"/>
  <c r="GR11" i="6"/>
  <c r="HE11" i="6"/>
  <c r="GT12" i="6"/>
  <c r="HB12" i="6"/>
  <c r="GX13" i="6"/>
  <c r="FL14" i="6"/>
  <c r="GY14" i="6"/>
  <c r="FN15" i="6"/>
  <c r="HB15" i="6"/>
  <c r="GX16" i="6"/>
  <c r="FL17" i="6"/>
  <c r="GH17" i="6"/>
  <c r="GP17" i="6"/>
  <c r="GX17" i="6"/>
  <c r="FL18" i="6"/>
  <c r="GX18" i="6"/>
  <c r="FM19" i="6"/>
  <c r="GQ21" i="6"/>
  <c r="GX21" i="6"/>
  <c r="HE21" i="6"/>
  <c r="GU23" i="6"/>
  <c r="HE23" i="6"/>
  <c r="GQ27" i="6"/>
  <c r="GZ27" i="6"/>
  <c r="FN28" i="6"/>
  <c r="HD28" i="6"/>
  <c r="GX29" i="6"/>
  <c r="FO30" i="6"/>
  <c r="FJ31" i="6"/>
  <c r="GU10" i="6"/>
  <c r="FK11" i="6"/>
  <c r="HD11" i="6"/>
  <c r="GW12" i="6"/>
  <c r="FJ13" i="6"/>
  <c r="GH13" i="6"/>
  <c r="GO13" i="6"/>
  <c r="GV13" i="6"/>
  <c r="HE13" i="6"/>
  <c r="GS14" i="6"/>
  <c r="FK15" i="6"/>
  <c r="GW15" i="6"/>
  <c r="FK16" i="6"/>
  <c r="GU16" i="6"/>
  <c r="HC16" i="6"/>
  <c r="GR17" i="6"/>
  <c r="HC17" i="6"/>
  <c r="GS18" i="6"/>
  <c r="HC18" i="6"/>
  <c r="GT19" i="6"/>
  <c r="GV21" i="6"/>
  <c r="GH23" i="6"/>
  <c r="GQ23" i="6"/>
  <c r="HA23" i="6"/>
  <c r="GO27" i="6"/>
  <c r="HA27" i="6"/>
  <c r="FM28" i="6"/>
  <c r="FJ29" i="6"/>
  <c r="GH29" i="6"/>
  <c r="GQ29" i="6"/>
  <c r="GU29" i="6"/>
  <c r="FM30" i="6"/>
  <c r="GO30" i="6"/>
  <c r="GQ30" i="6"/>
  <c r="GV30" i="6"/>
  <c r="FK31" i="6"/>
  <c r="GV31" i="6"/>
  <c r="GV10" i="6"/>
  <c r="FM11" i="6"/>
  <c r="HB11" i="6"/>
  <c r="GX12" i="6"/>
  <c r="FM13" i="6"/>
  <c r="GZ13" i="6"/>
  <c r="GW14" i="6"/>
  <c r="FM15" i="6"/>
  <c r="GH15" i="6"/>
  <c r="GP15" i="6"/>
  <c r="GX15" i="6"/>
  <c r="FJ16" i="6"/>
  <c r="GR16" i="6"/>
  <c r="HB16" i="6"/>
  <c r="GV17" i="6"/>
  <c r="FK18" i="6"/>
  <c r="GU18" i="6"/>
  <c r="FJ19" i="6"/>
  <c r="GU19" i="6"/>
  <c r="GY23" i="6"/>
  <c r="HC24" i="6"/>
  <c r="GV28" i="6"/>
  <c r="FL29" i="6"/>
  <c r="HE29" i="6"/>
  <c r="GU30" i="6"/>
  <c r="HB30" i="6"/>
  <c r="GT31" i="6"/>
  <c r="GO8" i="6"/>
  <c r="GZ8" i="6"/>
  <c r="FK9" i="6"/>
  <c r="FM24" i="6"/>
  <c r="FN24" i="6"/>
  <c r="FO24" i="6"/>
  <c r="GH24" i="6"/>
  <c r="GO24" i="6"/>
  <c r="GP24" i="6"/>
  <c r="GQ24" i="6"/>
  <c r="GR24" i="6"/>
  <c r="GS24" i="6"/>
  <c r="GT24" i="6"/>
  <c r="GU24" i="6"/>
  <c r="GV24" i="6"/>
  <c r="GW24" i="6"/>
  <c r="GX24" i="6"/>
  <c r="GY24" i="6"/>
  <c r="FK41" i="6"/>
  <c r="FL41" i="6"/>
  <c r="FM41" i="6"/>
  <c r="FN41" i="6"/>
  <c r="FO41" i="6"/>
  <c r="GH41" i="6"/>
  <c r="GO41" i="6"/>
  <c r="GP41" i="6"/>
  <c r="GQ41" i="6"/>
  <c r="GR41" i="6"/>
  <c r="GS41" i="6"/>
  <c r="GT41" i="6"/>
  <c r="FC24" i="6"/>
  <c r="FE24" i="6"/>
  <c r="BQ37" i="6"/>
  <c r="BR37" i="6"/>
  <c r="BS37" i="6"/>
  <c r="BT37" i="6"/>
  <c r="BU37" i="6"/>
  <c r="BV37" i="6"/>
  <c r="BW37" i="6"/>
  <c r="BX37" i="6"/>
  <c r="BY37" i="6"/>
  <c r="BZ37" i="6"/>
  <c r="CA37" i="6"/>
  <c r="CB37" i="6"/>
  <c r="CC37" i="6"/>
  <c r="CD37" i="6"/>
  <c r="GV8" i="6"/>
  <c r="FM9" i="6"/>
  <c r="HC8" i="6"/>
  <c r="GH8" i="6"/>
  <c r="GQ8" i="6"/>
  <c r="GU8" i="6"/>
  <c r="HB8" i="6"/>
  <c r="FL9" i="6"/>
  <c r="GT8" i="6"/>
  <c r="GX8" i="6"/>
  <c r="HE8" i="6"/>
  <c r="GS8" i="6"/>
  <c r="GW8" i="6"/>
  <c r="HD8" i="6"/>
  <c r="GP8" i="6"/>
  <c r="GY8" i="6"/>
  <c r="FJ9" i="6"/>
  <c r="GR8" i="6"/>
  <c r="HA8" i="6"/>
  <c r="GS5" i="6"/>
  <c r="GQ7" i="6"/>
  <c r="GV7" i="6"/>
  <c r="HB7" i="6"/>
  <c r="FN8" i="6"/>
  <c r="FJ5" i="6"/>
  <c r="HB6" i="6"/>
  <c r="GH7" i="6"/>
  <c r="GX5" i="6"/>
  <c r="FK5" i="6"/>
  <c r="FM5" i="6"/>
  <c r="FN5" i="6"/>
  <c r="FO5" i="6"/>
  <c r="GH5" i="6"/>
  <c r="GO5" i="6"/>
  <c r="GR5" i="6"/>
  <c r="GZ19" i="6"/>
  <c r="GU5" i="6"/>
  <c r="GW5" i="6"/>
  <c r="HA5" i="6"/>
  <c r="HD5" i="6"/>
  <c r="FM6" i="6"/>
  <c r="FO6" i="6"/>
  <c r="GT6" i="6"/>
  <c r="GZ6" i="6"/>
  <c r="HD6" i="6"/>
  <c r="FL7" i="6"/>
  <c r="GR7" i="6"/>
  <c r="GU7" i="6"/>
  <c r="GZ7" i="6"/>
  <c r="HD7" i="6"/>
  <c r="GV19" i="6"/>
  <c r="GW19" i="6"/>
  <c r="GX19" i="6"/>
  <c r="GY19" i="6"/>
  <c r="FK8" i="6"/>
  <c r="HA19" i="6"/>
  <c r="HB19" i="6"/>
  <c r="HC19" i="6"/>
  <c r="HD19" i="6"/>
  <c r="HE19" i="6"/>
  <c r="FJ20" i="6"/>
  <c r="FK20" i="6"/>
  <c r="FL20" i="6"/>
  <c r="FM20" i="6"/>
  <c r="FN20" i="6"/>
  <c r="FO20" i="6"/>
  <c r="GH20" i="6"/>
  <c r="GO20" i="6"/>
  <c r="GP20" i="6"/>
  <c r="GQ20" i="6"/>
  <c r="GR20" i="6"/>
  <c r="GS20" i="6"/>
  <c r="GT20" i="6"/>
  <c r="GU20" i="6"/>
  <c r="GV20" i="6"/>
  <c r="GW20" i="6"/>
  <c r="GX20" i="6"/>
  <c r="GY20" i="6"/>
  <c r="GZ20" i="6"/>
  <c r="HA20" i="6"/>
  <c r="HB20" i="6"/>
  <c r="HC20" i="6"/>
  <c r="HD20" i="6"/>
  <c r="HE20" i="6"/>
  <c r="FJ21" i="6"/>
  <c r="FK21" i="6"/>
  <c r="FL21" i="6"/>
  <c r="FM21" i="6"/>
  <c r="FN21" i="6"/>
  <c r="FO21" i="6"/>
  <c r="FK37" i="6"/>
  <c r="FL37" i="6"/>
  <c r="FM37" i="6"/>
  <c r="FN37" i="6"/>
  <c r="FO37" i="6"/>
  <c r="GH37" i="6"/>
  <c r="GO37" i="6"/>
  <c r="GP37" i="6"/>
  <c r="GQ37" i="6"/>
  <c r="GR37" i="6"/>
  <c r="GS37" i="6"/>
  <c r="GT37" i="6"/>
  <c r="GU37" i="6"/>
  <c r="GV37" i="6"/>
  <c r="GW37" i="6"/>
  <c r="GX37" i="6"/>
  <c r="GY37" i="6"/>
  <c r="GZ37" i="6"/>
  <c r="HA37" i="6"/>
  <c r="HB37" i="6"/>
  <c r="HC37" i="6"/>
  <c r="HD37" i="6"/>
  <c r="DB28" i="6"/>
  <c r="GQ5" i="6"/>
  <c r="GV5" i="6"/>
  <c r="GZ5" i="6"/>
  <c r="HC5" i="6"/>
  <c r="HE5" i="6"/>
  <c r="FN6" i="6"/>
  <c r="GH6" i="6"/>
  <c r="GS6" i="6"/>
  <c r="GW6" i="6"/>
  <c r="HA6" i="6"/>
  <c r="FK7" i="6"/>
  <c r="FO7" i="6"/>
  <c r="GP7" i="6"/>
  <c r="GT7" i="6"/>
  <c r="GY7" i="6"/>
  <c r="HE7" i="6"/>
  <c r="FO8" i="6"/>
  <c r="GO6" i="6"/>
  <c r="GR6" i="6"/>
  <c r="GV6" i="6"/>
  <c r="GY6" i="6"/>
  <c r="HE6" i="6"/>
  <c r="FM7" i="6"/>
  <c r="FJ8" i="6"/>
  <c r="FK6" i="6"/>
  <c r="GW7" i="6"/>
  <c r="HA7" i="6"/>
  <c r="FM8" i="6"/>
  <c r="FJ6" i="6"/>
  <c r="HC6" i="6"/>
  <c r="FN7" i="6"/>
  <c r="GO7" i="6"/>
  <c r="GS7" i="6"/>
  <c r="GX7" i="6"/>
  <c r="HC7" i="6"/>
  <c r="FL8" i="6"/>
  <c r="FL5" i="6"/>
  <c r="GP5" i="6"/>
  <c r="GT5" i="6"/>
  <c r="GY5" i="6"/>
  <c r="HB5" i="6"/>
  <c r="FL6" i="6"/>
  <c r="GP6" i="6"/>
  <c r="GQ6" i="6"/>
  <c r="GU6" i="6"/>
  <c r="GX6" i="6"/>
  <c r="FJ7" i="6"/>
  <c r="AY12" i="6"/>
  <c r="AZ11" i="6"/>
  <c r="AY11" i="6"/>
  <c r="AZ10" i="6"/>
  <c r="AY10" i="6"/>
  <c r="AZ9" i="6"/>
  <c r="AY9" i="6"/>
  <c r="AY7" i="6"/>
  <c r="AZ12" i="6"/>
  <c r="AZ7" i="6"/>
  <c r="GW22" i="6"/>
  <c r="GX22" i="6"/>
  <c r="GY22" i="6"/>
  <c r="GZ22" i="6"/>
  <c r="HA22" i="6"/>
  <c r="HB22" i="6"/>
  <c r="HC22" i="6"/>
  <c r="HD22" i="6"/>
  <c r="HE22" i="6"/>
  <c r="FJ23" i="6"/>
  <c r="FK23" i="6"/>
  <c r="FL23" i="6"/>
  <c r="FM23" i="6"/>
  <c r="FN23" i="6"/>
  <c r="FO23" i="6"/>
  <c r="GZ35" i="6"/>
  <c r="GH35" i="6"/>
  <c r="HA35" i="6"/>
  <c r="GO35" i="6"/>
  <c r="GP35" i="6"/>
  <c r="GQ35" i="6"/>
  <c r="GR35" i="6"/>
  <c r="GS35" i="6"/>
  <c r="GT35" i="6"/>
  <c r="GU35" i="6"/>
  <c r="GV35" i="6"/>
  <c r="GW35" i="6"/>
  <c r="GO9" i="6"/>
  <c r="GP9" i="6"/>
  <c r="GQ9" i="6"/>
  <c r="GR9" i="6"/>
  <c r="GS9" i="6"/>
  <c r="GT9" i="6"/>
  <c r="GU9" i="6"/>
  <c r="GV9" i="6"/>
  <c r="GW9" i="6"/>
  <c r="GX9" i="6"/>
  <c r="GY9" i="6"/>
  <c r="GZ9" i="6"/>
  <c r="HA9" i="6"/>
  <c r="GX35" i="6"/>
  <c r="HC9" i="6"/>
  <c r="HD9" i="6"/>
  <c r="HE9" i="6"/>
  <c r="FJ10" i="6"/>
  <c r="FK10" i="6"/>
  <c r="FL10" i="6"/>
  <c r="FM10" i="6"/>
  <c r="FN10" i="6"/>
  <c r="GY35" i="6"/>
  <c r="GH22" i="6"/>
  <c r="GO22" i="6"/>
  <c r="GP22" i="6"/>
  <c r="GQ22" i="6"/>
  <c r="GR22" i="6"/>
  <c r="GS22" i="6"/>
  <c r="GT22" i="6"/>
  <c r="GU22" i="6"/>
  <c r="GV22" i="6"/>
  <c r="HB35" i="6"/>
  <c r="HC35" i="6"/>
  <c r="HD35" i="6"/>
  <c r="HE35" i="6"/>
  <c r="FJ36" i="6"/>
  <c r="FK36" i="6"/>
  <c r="FL36" i="6"/>
  <c r="FM36" i="6"/>
  <c r="FN36" i="6"/>
  <c r="FO36" i="6"/>
  <c r="HB9" i="6"/>
  <c r="AZ41" i="6"/>
  <c r="AZ40" i="6"/>
  <c r="AY39" i="6"/>
  <c r="AY37" i="6"/>
  <c r="AZ26" i="6"/>
  <c r="AY25" i="6"/>
  <c r="AZ24" i="6"/>
  <c r="AY22" i="6"/>
  <c r="AZ20" i="6"/>
  <c r="AY34" i="6"/>
  <c r="AY15" i="6"/>
  <c r="AY16" i="6"/>
  <c r="AZ14" i="6"/>
  <c r="AZ32" i="6"/>
  <c r="AZ52" i="6"/>
  <c r="AZ46" i="6"/>
  <c r="AZ44" i="6"/>
  <c r="AY40" i="6"/>
  <c r="AZ36" i="6"/>
  <c r="AY31" i="6"/>
  <c r="AZ31" i="6"/>
  <c r="AY30" i="6"/>
  <c r="AZ29" i="6"/>
  <c r="AY27" i="6"/>
  <c r="AZ21" i="6"/>
  <c r="AY20" i="6"/>
  <c r="AZ17" i="6"/>
  <c r="AY24" i="6"/>
  <c r="AY14" i="6"/>
  <c r="AY21" i="6"/>
  <c r="AY60" i="6"/>
  <c r="AY19" i="6"/>
  <c r="AY57" i="6"/>
  <c r="AY36" i="6"/>
  <c r="AY52" i="6"/>
  <c r="FO10" i="6"/>
  <c r="AY49" i="6"/>
  <c r="AZ47" i="6"/>
  <c r="AY46" i="6"/>
  <c r="AY45" i="6"/>
  <c r="AY41" i="6"/>
  <c r="AY35" i="6"/>
  <c r="AZ62" i="6"/>
  <c r="AY29" i="6"/>
  <c r="AY62" i="6"/>
  <c r="AY61" i="6"/>
  <c r="AY17" i="6"/>
  <c r="AZ60" i="6"/>
  <c r="AZ61" i="6"/>
  <c r="AY55" i="6"/>
  <c r="AZ54" i="6"/>
  <c r="AZ51" i="6"/>
  <c r="AZ59" i="6"/>
  <c r="AZ57" i="6"/>
  <c r="AY56" i="6"/>
  <c r="AZ39" i="6"/>
  <c r="AZ56" i="6"/>
  <c r="AZ35" i="6"/>
  <c r="AZ30" i="6"/>
  <c r="AZ25" i="6"/>
  <c r="AZ55" i="6"/>
  <c r="AY51" i="6"/>
  <c r="AZ15" i="6"/>
  <c r="AY59" i="6"/>
  <c r="AY50" i="6"/>
  <c r="AY54" i="6"/>
  <c r="AZ49" i="6"/>
  <c r="AY47" i="6"/>
  <c r="AZ45" i="6"/>
  <c r="AZ42" i="6"/>
  <c r="AZ50" i="6"/>
  <c r="AZ37" i="6"/>
  <c r="AY44" i="6"/>
  <c r="AZ34" i="6"/>
  <c r="AY32" i="6"/>
  <c r="AZ27" i="6"/>
  <c r="AY26" i="6"/>
  <c r="AY42" i="6"/>
  <c r="BA42" i="6" s="1"/>
  <c r="AZ22" i="6"/>
  <c r="AZ19" i="6"/>
  <c r="AZ16" i="6"/>
  <c r="EQ9" i="6"/>
  <c r="EQ36" i="6"/>
  <c r="EQ50" i="6"/>
  <c r="DX49" i="6"/>
  <c r="DX21" i="6"/>
  <c r="DX22" i="6"/>
  <c r="EQ21" i="6"/>
  <c r="DX50" i="6"/>
  <c r="EQ22" i="6"/>
  <c r="EQ20" i="6"/>
  <c r="DX37" i="6"/>
  <c r="EQ49" i="6"/>
  <c r="DX36" i="6"/>
  <c r="EQ10" i="6"/>
  <c r="DX23" i="6"/>
  <c r="EQ37" i="6"/>
  <c r="DX51" i="6"/>
  <c r="EQ4" i="6"/>
  <c r="CM26" i="6"/>
  <c r="DF26" i="6"/>
  <c r="CM27" i="6"/>
  <c r="DF27" i="6"/>
  <c r="CM28" i="6"/>
  <c r="CM37" i="6"/>
  <c r="DF37" i="6"/>
  <c r="CM40" i="6"/>
  <c r="DX11" i="6"/>
  <c r="DX15" i="6"/>
  <c r="EQ15" i="6"/>
  <c r="DX10" i="6"/>
  <c r="DX16" i="6"/>
  <c r="EQ16" i="6"/>
  <c r="DX17" i="6"/>
  <c r="EQ17" i="6"/>
  <c r="FG10" i="6"/>
  <c r="DL11" i="6"/>
  <c r="DN11" i="6"/>
  <c r="DP11" i="6"/>
  <c r="DQ11" i="6"/>
  <c r="DS11" i="6"/>
  <c r="EM11" i="6"/>
  <c r="EX14" i="6"/>
  <c r="EZ14" i="6"/>
  <c r="FC14" i="6"/>
  <c r="FF14" i="6"/>
  <c r="DM15" i="6"/>
  <c r="DP15" i="6"/>
  <c r="DS15" i="6"/>
  <c r="EV15" i="6"/>
  <c r="EY15" i="6"/>
  <c r="FB15" i="6"/>
  <c r="FE15" i="6"/>
  <c r="DL16" i="6"/>
  <c r="DO16" i="6"/>
  <c r="DR16" i="6"/>
  <c r="DT16" i="6"/>
  <c r="EW16" i="6"/>
  <c r="EZ16" i="6"/>
  <c r="FC16" i="6"/>
  <c r="FE16" i="6"/>
  <c r="DL17" i="6"/>
  <c r="DO17" i="6"/>
  <c r="DQ17" i="6"/>
  <c r="DT17" i="6"/>
  <c r="EV17" i="6"/>
  <c r="EM20" i="6"/>
  <c r="EV20" i="6"/>
  <c r="EW20" i="6"/>
  <c r="EX20" i="6"/>
  <c r="EY20" i="6"/>
  <c r="EZ20" i="6"/>
  <c r="FA20" i="6"/>
  <c r="FB20" i="6"/>
  <c r="FC20" i="6"/>
  <c r="FD20" i="6"/>
  <c r="FE20" i="6"/>
  <c r="FF20" i="6"/>
  <c r="FG20" i="6"/>
  <c r="DL21" i="6"/>
  <c r="DM21" i="6"/>
  <c r="DN21" i="6"/>
  <c r="DO21" i="6"/>
  <c r="DP21" i="6"/>
  <c r="DR21" i="6"/>
  <c r="DS21" i="6"/>
  <c r="DT21" i="6"/>
  <c r="EM21" i="6"/>
  <c r="EV21" i="6"/>
  <c r="EW21" i="6"/>
  <c r="EX21" i="6"/>
  <c r="EZ21" i="6"/>
  <c r="FA21" i="6"/>
  <c r="FB21" i="6"/>
  <c r="FC21" i="6"/>
  <c r="FD21" i="6"/>
  <c r="FE21" i="6"/>
  <c r="FF21" i="6"/>
  <c r="FG21" i="6"/>
  <c r="DL22" i="6"/>
  <c r="DM22" i="6"/>
  <c r="DN22" i="6"/>
  <c r="DO22" i="6"/>
  <c r="DQ22" i="6"/>
  <c r="DR22" i="6"/>
  <c r="DS22" i="6"/>
  <c r="DT22" i="6"/>
  <c r="EM22" i="6"/>
  <c r="EV22" i="6"/>
  <c r="EW22" i="6"/>
  <c r="EX22" i="6"/>
  <c r="EY22" i="6"/>
  <c r="EZ22" i="6"/>
  <c r="FA22" i="6"/>
  <c r="FB22" i="6"/>
  <c r="FC22" i="6"/>
  <c r="FD22" i="6"/>
  <c r="FE22" i="6"/>
  <c r="FF22" i="6"/>
  <c r="FG22" i="6"/>
  <c r="DL23" i="6"/>
  <c r="DM23" i="6"/>
  <c r="DN23" i="6"/>
  <c r="DO23" i="6"/>
  <c r="DP23" i="6"/>
  <c r="DQ23" i="6"/>
  <c r="DR23" i="6"/>
  <c r="DS23" i="6"/>
  <c r="DT23" i="6"/>
  <c r="DO36" i="6"/>
  <c r="DP36" i="6"/>
  <c r="DQ36" i="6"/>
  <c r="DR36" i="6"/>
  <c r="DS36" i="6"/>
  <c r="DT36" i="6"/>
  <c r="EM36" i="6"/>
  <c r="EV36" i="6"/>
  <c r="EW36" i="6"/>
  <c r="EX36" i="6"/>
  <c r="EY36" i="6"/>
  <c r="EZ36" i="6"/>
  <c r="FA36" i="6"/>
  <c r="FB36" i="6"/>
  <c r="FC36" i="6"/>
  <c r="FD36" i="6"/>
  <c r="FE36" i="6"/>
  <c r="FG36" i="6"/>
  <c r="DL37" i="6"/>
  <c r="DM37" i="6"/>
  <c r="DN37" i="6"/>
  <c r="DO37" i="6"/>
  <c r="DP37" i="6"/>
  <c r="DQ37" i="6"/>
  <c r="DR37" i="6"/>
  <c r="DS37" i="6"/>
  <c r="DT37" i="6"/>
  <c r="EM37" i="6"/>
  <c r="EV37" i="6"/>
  <c r="EW37" i="6"/>
  <c r="EX37" i="6"/>
  <c r="EY37" i="6"/>
  <c r="EZ37" i="6"/>
  <c r="FA37" i="6"/>
  <c r="FB37" i="6"/>
  <c r="FC37" i="6"/>
  <c r="FE37" i="6"/>
  <c r="FF37" i="6"/>
  <c r="FG37" i="6"/>
  <c r="DL38" i="6"/>
  <c r="DM38" i="6"/>
  <c r="DN38" i="6"/>
  <c r="DO38" i="6"/>
  <c r="DP38" i="6"/>
  <c r="DQ38" i="6"/>
  <c r="DR38" i="6"/>
  <c r="DS38" i="6"/>
  <c r="DT38" i="6"/>
  <c r="DM49" i="6"/>
  <c r="DN49" i="6"/>
  <c r="DO49" i="6"/>
  <c r="DP49" i="6"/>
  <c r="DQ49" i="6"/>
  <c r="DS49" i="6"/>
  <c r="DT49" i="6"/>
  <c r="EM49" i="6"/>
  <c r="EV49" i="6"/>
  <c r="EW49" i="6"/>
  <c r="EY49" i="6"/>
  <c r="EZ49" i="6"/>
  <c r="FA49" i="6"/>
  <c r="FB49" i="6"/>
  <c r="FC49" i="6"/>
  <c r="FD49" i="6"/>
  <c r="FE49" i="6"/>
  <c r="FF49" i="6"/>
  <c r="FG49" i="6"/>
  <c r="DL50" i="6"/>
  <c r="DM50" i="6"/>
  <c r="DN50" i="6"/>
  <c r="DO50" i="6"/>
  <c r="DP50" i="6"/>
  <c r="DQ50" i="6"/>
  <c r="DR50" i="6"/>
  <c r="DS50" i="6"/>
  <c r="DT50" i="6"/>
  <c r="EM50" i="6"/>
  <c r="EV50" i="6"/>
  <c r="EW50" i="6"/>
  <c r="EX50" i="6"/>
  <c r="EY50" i="6"/>
  <c r="EZ50" i="6"/>
  <c r="FA50" i="6"/>
  <c r="FB50" i="6"/>
  <c r="FC50" i="6"/>
  <c r="FD50" i="6"/>
  <c r="FE50" i="6"/>
  <c r="FF50" i="6"/>
  <c r="FG50" i="6"/>
  <c r="DL51" i="6"/>
  <c r="DM51" i="6"/>
  <c r="DN51" i="6"/>
  <c r="DO51" i="6"/>
  <c r="DP51" i="6"/>
  <c r="DQ51" i="6"/>
  <c r="DR51" i="6"/>
  <c r="DS51" i="6"/>
  <c r="EW9" i="6"/>
  <c r="EM4" i="6"/>
  <c r="EY9" i="6"/>
  <c r="DH25" i="6"/>
  <c r="DI25" i="6"/>
  <c r="BN26" i="6"/>
  <c r="BO26" i="6"/>
  <c r="BP26" i="6"/>
  <c r="BQ26" i="6"/>
  <c r="BR26" i="6"/>
  <c r="BS26" i="6"/>
  <c r="BT26" i="6"/>
  <c r="BU26" i="6"/>
  <c r="BV26" i="6"/>
  <c r="BW26" i="6"/>
  <c r="BX26" i="6"/>
  <c r="BY26" i="6"/>
  <c r="BZ26" i="6"/>
  <c r="CA26" i="6"/>
  <c r="CB26" i="6"/>
  <c r="CC26" i="6"/>
  <c r="CD26" i="6"/>
  <c r="CE26" i="6"/>
  <c r="CF26" i="6"/>
  <c r="CG26" i="6"/>
  <c r="CH26" i="6"/>
  <c r="CI26" i="6"/>
  <c r="FA9" i="6"/>
  <c r="DB26" i="6"/>
  <c r="FC9" i="6"/>
  <c r="DG26" i="6"/>
  <c r="DH26" i="6"/>
  <c r="DI26" i="6"/>
  <c r="BN27" i="6"/>
  <c r="BO27" i="6"/>
  <c r="BP27" i="6"/>
  <c r="BQ27" i="6"/>
  <c r="BR27" i="6"/>
  <c r="BS27" i="6"/>
  <c r="BT27" i="6"/>
  <c r="BU27" i="6"/>
  <c r="BV27" i="6"/>
  <c r="BW27" i="6"/>
  <c r="BX27" i="6"/>
  <c r="BY27" i="6"/>
  <c r="BZ27" i="6"/>
  <c r="CA27" i="6"/>
  <c r="CB27" i="6"/>
  <c r="CC27" i="6"/>
  <c r="CD27" i="6"/>
  <c r="CE27" i="6"/>
  <c r="CF27" i="6"/>
  <c r="CG27" i="6"/>
  <c r="CH27" i="6"/>
  <c r="CI27" i="6"/>
  <c r="FE9" i="6"/>
  <c r="DB27" i="6"/>
  <c r="FG9" i="6"/>
  <c r="DG27" i="6"/>
  <c r="DH27" i="6"/>
  <c r="DI27" i="6"/>
  <c r="BN28" i="6"/>
  <c r="BO28" i="6"/>
  <c r="BP28" i="6"/>
  <c r="BQ28" i="6"/>
  <c r="BR28" i="6"/>
  <c r="BT28" i="6"/>
  <c r="BU28" i="6"/>
  <c r="BV28" i="6"/>
  <c r="BW28" i="6"/>
  <c r="BX28" i="6"/>
  <c r="BY28" i="6"/>
  <c r="BZ28" i="6"/>
  <c r="CA28" i="6"/>
  <c r="CB28" i="6"/>
  <c r="CC28" i="6"/>
  <c r="CD28" i="6"/>
  <c r="CF28" i="6"/>
  <c r="CG28" i="6"/>
  <c r="CH28" i="6"/>
  <c r="CI28" i="6"/>
  <c r="DM10" i="6"/>
  <c r="CE37" i="6"/>
  <c r="CF37" i="6"/>
  <c r="CG37" i="6"/>
  <c r="CI37" i="6"/>
  <c r="DN10" i="6"/>
  <c r="DB37" i="6"/>
  <c r="DP10" i="6"/>
  <c r="DG37" i="6"/>
  <c r="DH37" i="6"/>
  <c r="DI37" i="6"/>
  <c r="BN38" i="6"/>
  <c r="BN40" i="6"/>
  <c r="BO40" i="6"/>
  <c r="BP40" i="6"/>
  <c r="BQ40" i="6"/>
  <c r="BR40" i="6"/>
  <c r="BS40" i="6"/>
  <c r="BT40" i="6"/>
  <c r="BU40" i="6"/>
  <c r="BW40" i="6"/>
  <c r="BX40" i="6"/>
  <c r="BY40" i="6"/>
  <c r="BZ40" i="6"/>
  <c r="CA40" i="6"/>
  <c r="CB40" i="6"/>
  <c r="CC40" i="6"/>
  <c r="CD40" i="6"/>
  <c r="CE40" i="6"/>
  <c r="CF40" i="6"/>
  <c r="CG40" i="6"/>
  <c r="CH40" i="6"/>
  <c r="CI40" i="6"/>
  <c r="DR10" i="6"/>
  <c r="CA50" i="6"/>
  <c r="CB50" i="6"/>
  <c r="CC50" i="6"/>
  <c r="CD50" i="6"/>
  <c r="CE50" i="6"/>
  <c r="CF50" i="6"/>
  <c r="CG50" i="6"/>
  <c r="CH50" i="6"/>
  <c r="DT10" i="6"/>
  <c r="EY14" i="6"/>
  <c r="FB14" i="6"/>
  <c r="FE14" i="6"/>
  <c r="DL15" i="6"/>
  <c r="DO15" i="6"/>
  <c r="DR15" i="6"/>
  <c r="EM10" i="6"/>
  <c r="EM15" i="6"/>
  <c r="EW10" i="6"/>
  <c r="EX15" i="6"/>
  <c r="FA15" i="6"/>
  <c r="FD15" i="6"/>
  <c r="FG15" i="6"/>
  <c r="DM16" i="6"/>
  <c r="DS16" i="6"/>
  <c r="EV16" i="6"/>
  <c r="EX16" i="6"/>
  <c r="FA16" i="6"/>
  <c r="FD16" i="6"/>
  <c r="FG16" i="6"/>
  <c r="DN17" i="6"/>
  <c r="DS17" i="6"/>
  <c r="EW17" i="6"/>
  <c r="EM9" i="6"/>
  <c r="EV9" i="6"/>
  <c r="EX9" i="6"/>
  <c r="EZ9" i="6"/>
  <c r="FB9" i="6"/>
  <c r="FD9" i="6"/>
  <c r="FF9" i="6"/>
  <c r="DL10" i="6"/>
  <c r="DO10" i="6"/>
  <c r="DQ10" i="6"/>
  <c r="DS10" i="6"/>
  <c r="EV10" i="6"/>
  <c r="EY10" i="6"/>
  <c r="FD10" i="6"/>
  <c r="FF10" i="6"/>
  <c r="DM11" i="6"/>
  <c r="DO11" i="6"/>
  <c r="DR11" i="6"/>
  <c r="DT11" i="6"/>
  <c r="FA14" i="6"/>
  <c r="FD14" i="6"/>
  <c r="FG14" i="6"/>
  <c r="DN15" i="6"/>
  <c r="DQ15" i="6"/>
  <c r="DT15" i="6"/>
  <c r="EW15" i="6"/>
  <c r="EZ15" i="6"/>
  <c r="FC15" i="6"/>
  <c r="FF15" i="6"/>
  <c r="DN16" i="6"/>
  <c r="DQ16" i="6"/>
  <c r="EZ10" i="6"/>
  <c r="EM16" i="6"/>
  <c r="FA10" i="6"/>
  <c r="EY16" i="6"/>
  <c r="FB16" i="6"/>
  <c r="FF16" i="6"/>
  <c r="DM17" i="6"/>
  <c r="DP17" i="6"/>
  <c r="DR17" i="6"/>
  <c r="FC10" i="6"/>
  <c r="EM17" i="6"/>
  <c r="EX17" i="6"/>
  <c r="DX42" i="6"/>
  <c r="DX6" i="6"/>
  <c r="DX29" i="6"/>
  <c r="CM5" i="6"/>
  <c r="DF51" i="6"/>
  <c r="EQ8" i="6"/>
  <c r="DX4" i="6"/>
  <c r="DX8" i="6"/>
  <c r="EQ47" i="6"/>
  <c r="DX47" i="6"/>
  <c r="EQ41" i="6"/>
  <c r="EQ5" i="6"/>
  <c r="EQ28" i="6"/>
  <c r="DX35" i="6"/>
  <c r="EQ46" i="6"/>
  <c r="DX34" i="6"/>
  <c r="DX20" i="6"/>
  <c r="DX28" i="6"/>
  <c r="DX27" i="6"/>
  <c r="DX14" i="6"/>
  <c r="EQ27" i="6"/>
  <c r="EQ14" i="6"/>
  <c r="EQ34" i="6"/>
  <c r="EQ7" i="6"/>
  <c r="EQ40" i="6"/>
  <c r="DX7" i="6"/>
  <c r="DX41" i="6"/>
  <c r="DX19" i="6"/>
  <c r="EQ13" i="6"/>
  <c r="DX40" i="6"/>
  <c r="EQ35" i="6"/>
  <c r="EQ19" i="6"/>
  <c r="DX9" i="6"/>
  <c r="EQ6" i="6"/>
  <c r="DO20" i="6"/>
  <c r="DR9" i="6"/>
  <c r="DT9" i="6"/>
  <c r="FC33" i="6"/>
  <c r="EM5" i="6"/>
  <c r="EW5" i="6"/>
  <c r="EZ5" i="6"/>
  <c r="FC5" i="6"/>
  <c r="FF5" i="6"/>
  <c r="DL6" i="6"/>
  <c r="DO6" i="6"/>
  <c r="DQ6" i="6"/>
  <c r="DT6" i="6"/>
  <c r="EM6" i="6"/>
  <c r="EX6" i="6"/>
  <c r="EZ6" i="6"/>
  <c r="FC6" i="6"/>
  <c r="FE6" i="6"/>
  <c r="FG6" i="6"/>
  <c r="DN7" i="6"/>
  <c r="DP7" i="6"/>
  <c r="DR7" i="6"/>
  <c r="DT7" i="6"/>
  <c r="EV7" i="6"/>
  <c r="EX7" i="6"/>
  <c r="FA7" i="6"/>
  <c r="FD7" i="6"/>
  <c r="FF7" i="6"/>
  <c r="DM8" i="6"/>
  <c r="DO8" i="6"/>
  <c r="DR8" i="6"/>
  <c r="EW8" i="6"/>
  <c r="EY8" i="6"/>
  <c r="FA8" i="6"/>
  <c r="FD8" i="6"/>
  <c r="FG8" i="6"/>
  <c r="DM9" i="6"/>
  <c r="DP9" i="6"/>
  <c r="DS9" i="6"/>
  <c r="FD33" i="6"/>
  <c r="FE13" i="6"/>
  <c r="FE26" i="6"/>
  <c r="FF26" i="6"/>
  <c r="FG26" i="6"/>
  <c r="DL27" i="6"/>
  <c r="DM27" i="6"/>
  <c r="DN27" i="6"/>
  <c r="FG33" i="6"/>
  <c r="DO27" i="6"/>
  <c r="DP27" i="6"/>
  <c r="DQ27" i="6"/>
  <c r="DR27" i="6"/>
  <c r="DS27" i="6"/>
  <c r="DT27" i="6"/>
  <c r="EM27" i="6"/>
  <c r="EV27" i="6"/>
  <c r="EW27" i="6"/>
  <c r="EX27" i="6"/>
  <c r="EY27" i="6"/>
  <c r="EZ27" i="6"/>
  <c r="FB27" i="6"/>
  <c r="FC27" i="6"/>
  <c r="FD27" i="6"/>
  <c r="EM13" i="6"/>
  <c r="EV13" i="6"/>
  <c r="EW13" i="6"/>
  <c r="EX13" i="6"/>
  <c r="EY13" i="6"/>
  <c r="EZ13" i="6"/>
  <c r="FA13" i="6"/>
  <c r="FB13" i="6"/>
  <c r="FC13" i="6"/>
  <c r="FD13" i="6"/>
  <c r="FF13" i="6"/>
  <c r="FG13" i="6"/>
  <c r="DL14" i="6"/>
  <c r="DM14" i="6"/>
  <c r="DN14" i="6"/>
  <c r="DO14" i="6"/>
  <c r="DP14" i="6"/>
  <c r="DQ14" i="6"/>
  <c r="DR14" i="6"/>
  <c r="DS14" i="6"/>
  <c r="DT14" i="6"/>
  <c r="EM14" i="6"/>
  <c r="EV14" i="6"/>
  <c r="EW14" i="6"/>
  <c r="FE27" i="6"/>
  <c r="FF27" i="6"/>
  <c r="FG27" i="6"/>
  <c r="DL28" i="6"/>
  <c r="DM28" i="6"/>
  <c r="DN28" i="6"/>
  <c r="DO28" i="6"/>
  <c r="DP28" i="6"/>
  <c r="DR28" i="6"/>
  <c r="DS28" i="6"/>
  <c r="FF18" i="6"/>
  <c r="FG18" i="6"/>
  <c r="DL19" i="6"/>
  <c r="DM19" i="6"/>
  <c r="DN19" i="6"/>
  <c r="DO19" i="6"/>
  <c r="DP19" i="6"/>
  <c r="DQ19" i="6"/>
  <c r="DR19" i="6"/>
  <c r="DS19" i="6"/>
  <c r="DT19" i="6"/>
  <c r="EM19" i="6"/>
  <c r="EV19" i="6"/>
  <c r="EW19" i="6"/>
  <c r="EX19" i="6"/>
  <c r="EY19" i="6"/>
  <c r="EZ19" i="6"/>
  <c r="FA19" i="6"/>
  <c r="FB19" i="6"/>
  <c r="FC19" i="6"/>
  <c r="FD19" i="6"/>
  <c r="FE19" i="6"/>
  <c r="FF19" i="6"/>
  <c r="FG19" i="6"/>
  <c r="DL20" i="6"/>
  <c r="DM20" i="6"/>
  <c r="DN20" i="6"/>
  <c r="DT28" i="6"/>
  <c r="DP20" i="6"/>
  <c r="DQ20" i="6"/>
  <c r="DR20" i="6"/>
  <c r="DS20" i="6"/>
  <c r="DT20" i="6"/>
  <c r="EM28" i="6"/>
  <c r="EV28" i="6"/>
  <c r="EW28" i="6"/>
  <c r="EX28" i="6"/>
  <c r="EZ28" i="6"/>
  <c r="FE33" i="6"/>
  <c r="FA28" i="6"/>
  <c r="FB28" i="6"/>
  <c r="FC28" i="6"/>
  <c r="FD28" i="6"/>
  <c r="FE28" i="6"/>
  <c r="FF28" i="6"/>
  <c r="FG28" i="6"/>
  <c r="DL29" i="6"/>
  <c r="DM29" i="6"/>
  <c r="DN29" i="6"/>
  <c r="DO29" i="6"/>
  <c r="DP29" i="6"/>
  <c r="DQ29" i="6"/>
  <c r="DR29" i="6"/>
  <c r="DS29" i="6"/>
  <c r="DT29" i="6"/>
  <c r="DL34" i="6"/>
  <c r="DM34" i="6"/>
  <c r="DN34" i="6"/>
  <c r="DO34" i="6"/>
  <c r="DP34" i="6"/>
  <c r="DQ34" i="6"/>
  <c r="DR34" i="6"/>
  <c r="DT34" i="6"/>
  <c r="EM34" i="6"/>
  <c r="EV34" i="6"/>
  <c r="EW34" i="6"/>
  <c r="EX34" i="6"/>
  <c r="EY34" i="6"/>
  <c r="EZ34" i="6"/>
  <c r="FB34" i="6"/>
  <c r="FD34" i="6"/>
  <c r="FE34" i="6"/>
  <c r="FF34" i="6"/>
  <c r="FG34" i="6"/>
  <c r="DL35" i="6"/>
  <c r="DM35" i="6"/>
  <c r="DN35" i="6"/>
  <c r="DO35" i="6"/>
  <c r="DP35" i="6"/>
  <c r="DQ35" i="6"/>
  <c r="DR35" i="6"/>
  <c r="DT35" i="6"/>
  <c r="EM35" i="6"/>
  <c r="EV35" i="6"/>
  <c r="EW35" i="6"/>
  <c r="EX35" i="6"/>
  <c r="EY35" i="6"/>
  <c r="EZ35" i="6"/>
  <c r="FB35" i="6"/>
  <c r="FD35" i="6"/>
  <c r="FE35" i="6"/>
  <c r="FF35" i="6"/>
  <c r="FG35" i="6"/>
  <c r="DL36" i="6"/>
  <c r="DM36" i="6"/>
  <c r="FA39" i="6"/>
  <c r="FB39" i="6"/>
  <c r="FC39" i="6"/>
  <c r="FD39" i="6"/>
  <c r="FE39" i="6"/>
  <c r="FF39" i="6"/>
  <c r="FG39" i="6"/>
  <c r="DL40" i="6"/>
  <c r="DM40" i="6"/>
  <c r="DN40" i="6"/>
  <c r="DO40" i="6"/>
  <c r="DP40" i="6"/>
  <c r="DQ40" i="6"/>
  <c r="DR40" i="6"/>
  <c r="DS40" i="6"/>
  <c r="DT40" i="6"/>
  <c r="EM40" i="6"/>
  <c r="EV40" i="6"/>
  <c r="EW40" i="6"/>
  <c r="EX40" i="6"/>
  <c r="EY40" i="6"/>
  <c r="EZ40" i="6"/>
  <c r="FA40" i="6"/>
  <c r="FB40" i="6"/>
  <c r="FC40" i="6"/>
  <c r="FD40" i="6"/>
  <c r="FE40" i="6"/>
  <c r="FF40" i="6"/>
  <c r="DL41" i="6"/>
  <c r="DM41" i="6"/>
  <c r="DN41" i="6"/>
  <c r="DO41" i="6"/>
  <c r="DP41" i="6"/>
  <c r="DQ41" i="6"/>
  <c r="DR41" i="6"/>
  <c r="DT41" i="6"/>
  <c r="EM41" i="6"/>
  <c r="EV41" i="6"/>
  <c r="EW41" i="6"/>
  <c r="EX41" i="6"/>
  <c r="EY41" i="6"/>
  <c r="EZ41" i="6"/>
  <c r="FA41" i="6"/>
  <c r="FB41" i="6"/>
  <c r="FD41" i="6"/>
  <c r="FE41" i="6"/>
  <c r="FF41" i="6"/>
  <c r="FG41" i="6"/>
  <c r="DL42" i="6"/>
  <c r="DM42" i="6"/>
  <c r="DN42" i="6"/>
  <c r="DO42" i="6"/>
  <c r="DP42" i="6"/>
  <c r="DQ42" i="6"/>
  <c r="DR42" i="6"/>
  <c r="DS42" i="6"/>
  <c r="DT42" i="6"/>
  <c r="EM46" i="6"/>
  <c r="EV46" i="6"/>
  <c r="EW46" i="6"/>
  <c r="EY46" i="6"/>
  <c r="EZ46" i="6"/>
  <c r="FA46" i="6"/>
  <c r="FB46" i="6"/>
  <c r="FC46" i="6"/>
  <c r="FD46" i="6"/>
  <c r="FE46" i="6"/>
  <c r="FF46" i="6"/>
  <c r="FG46" i="6"/>
  <c r="DL47" i="6"/>
  <c r="DM47" i="6"/>
  <c r="DN47" i="6"/>
  <c r="DO47" i="6"/>
  <c r="DP47" i="6"/>
  <c r="DQ47" i="6"/>
  <c r="DR47" i="6"/>
  <c r="DS47" i="6"/>
  <c r="DT47" i="6"/>
  <c r="EM47" i="6"/>
  <c r="EV47" i="6"/>
  <c r="EX47" i="6"/>
  <c r="EY47" i="6"/>
  <c r="EZ47" i="6"/>
  <c r="FA47" i="6"/>
  <c r="FB47" i="6"/>
  <c r="DB51" i="6"/>
  <c r="DG51" i="6"/>
  <c r="DH51" i="6"/>
  <c r="DI51" i="6"/>
  <c r="EV5" i="6"/>
  <c r="EX5" i="6"/>
  <c r="EY5" i="6"/>
  <c r="FA5" i="6"/>
  <c r="FB5" i="6"/>
  <c r="FD5" i="6"/>
  <c r="FE5" i="6"/>
  <c r="FG5" i="6"/>
  <c r="DM6" i="6"/>
  <c r="DN6" i="6"/>
  <c r="DP6" i="6"/>
  <c r="DR6" i="6"/>
  <c r="DS6" i="6"/>
  <c r="EV6" i="6"/>
  <c r="EW6" i="6"/>
  <c r="EY6" i="6"/>
  <c r="FA6" i="6"/>
  <c r="FB6" i="6"/>
  <c r="FD6" i="6"/>
  <c r="DO7" i="6"/>
  <c r="DQ7" i="6"/>
  <c r="DS7" i="6"/>
  <c r="EM7" i="6"/>
  <c r="EW7" i="6"/>
  <c r="EY7" i="6"/>
  <c r="EZ7" i="6"/>
  <c r="FB7" i="6"/>
  <c r="FC7" i="6"/>
  <c r="FE7" i="6"/>
  <c r="FG7" i="6"/>
  <c r="DL8" i="6"/>
  <c r="DN8" i="6"/>
  <c r="DP8" i="6"/>
  <c r="DQ8" i="6"/>
  <c r="DS8" i="6"/>
  <c r="DT8" i="6"/>
  <c r="EM8" i="6"/>
  <c r="EV8" i="6"/>
  <c r="EX8" i="6"/>
  <c r="EZ8" i="6"/>
  <c r="FB8" i="6"/>
  <c r="FC8" i="6"/>
  <c r="FE8" i="6"/>
  <c r="FF8" i="6"/>
  <c r="DL9" i="6"/>
  <c r="DN9" i="6"/>
  <c r="DO9" i="6"/>
  <c r="DQ9" i="6"/>
  <c r="DX13" i="6"/>
  <c r="EQ31" i="6"/>
  <c r="EQ26" i="6"/>
  <c r="EQ45" i="6"/>
  <c r="DX45" i="6"/>
  <c r="DX46" i="6"/>
  <c r="DX12" i="6"/>
  <c r="EQ25" i="6"/>
  <c r="EQ12" i="6"/>
  <c r="EQ11" i="6"/>
  <c r="DX38" i="6"/>
  <c r="EQ38" i="6"/>
  <c r="DX39" i="6"/>
  <c r="EQ39" i="6"/>
  <c r="DX5" i="6"/>
  <c r="EQ18" i="6"/>
  <c r="DX32" i="6"/>
  <c r="DX25" i="6"/>
  <c r="DX33" i="6"/>
  <c r="DX26" i="6"/>
  <c r="EQ51" i="6"/>
  <c r="EQ33" i="6"/>
  <c r="EQ32" i="6"/>
  <c r="CM50" i="6"/>
  <c r="DF50" i="6"/>
  <c r="CM51" i="6"/>
  <c r="EY25" i="6"/>
  <c r="EZ25" i="6"/>
  <c r="FA25" i="6"/>
  <c r="FB25" i="6"/>
  <c r="FC25" i="6"/>
  <c r="FD25" i="6"/>
  <c r="FE25" i="6"/>
  <c r="FF25" i="6"/>
  <c r="FG25" i="6"/>
  <c r="DL26" i="6"/>
  <c r="DM26" i="6"/>
  <c r="DN26" i="6"/>
  <c r="DO26" i="6"/>
  <c r="DP26" i="6"/>
  <c r="DQ26" i="6"/>
  <c r="DR26" i="6"/>
  <c r="DS26" i="6"/>
  <c r="DT26" i="6"/>
  <c r="EM26" i="6"/>
  <c r="EV26" i="6"/>
  <c r="EW26" i="6"/>
  <c r="EX26" i="6"/>
  <c r="EY26" i="6"/>
  <c r="EZ26" i="6"/>
  <c r="FB26" i="6"/>
  <c r="FC26" i="6"/>
  <c r="FD26" i="6"/>
  <c r="EV31" i="6"/>
  <c r="EW31" i="6"/>
  <c r="EX31" i="6"/>
  <c r="EY31" i="6"/>
  <c r="FA31" i="6"/>
  <c r="FB31" i="6"/>
  <c r="FC31" i="6"/>
  <c r="FD31" i="6"/>
  <c r="FE31" i="6"/>
  <c r="FF31" i="6"/>
  <c r="FG31" i="6"/>
  <c r="DL32" i="6"/>
  <c r="DM32" i="6"/>
  <c r="DN32" i="6"/>
  <c r="DO32" i="6"/>
  <c r="DP32" i="6"/>
  <c r="DQ32" i="6"/>
  <c r="DR32" i="6"/>
  <c r="DS32" i="6"/>
  <c r="DT32" i="6"/>
  <c r="EM32" i="6"/>
  <c r="EV32" i="6"/>
  <c r="EW32" i="6"/>
  <c r="EX32" i="6"/>
  <c r="EY32" i="6"/>
  <c r="EZ32" i="6"/>
  <c r="FA32" i="6"/>
  <c r="FB32" i="6"/>
  <c r="FC32" i="6"/>
  <c r="FD32" i="6"/>
  <c r="FE32" i="6"/>
  <c r="FF32" i="6"/>
  <c r="FG32" i="6"/>
  <c r="FD44" i="6"/>
  <c r="FE44" i="6"/>
  <c r="FF44" i="6"/>
  <c r="FG44" i="6"/>
  <c r="DL45" i="6"/>
  <c r="DM45" i="6"/>
  <c r="DN45" i="6"/>
  <c r="DO45" i="6"/>
  <c r="DL33" i="6"/>
  <c r="DQ45" i="6"/>
  <c r="DR45" i="6"/>
  <c r="DS45" i="6"/>
  <c r="DT45" i="6"/>
  <c r="DM33" i="6"/>
  <c r="DO33" i="6"/>
  <c r="DP33" i="6"/>
  <c r="EM45" i="6"/>
  <c r="DQ33" i="6"/>
  <c r="DR33" i="6"/>
  <c r="EV45" i="6"/>
  <c r="EW45" i="6"/>
  <c r="EX45" i="6"/>
  <c r="EY45" i="6"/>
  <c r="EZ45" i="6"/>
  <c r="FA45" i="6"/>
  <c r="FB45" i="6"/>
  <c r="FC45" i="6"/>
  <c r="FD45" i="6"/>
  <c r="FE45" i="6"/>
  <c r="FF45" i="6"/>
  <c r="FG45" i="6"/>
  <c r="DL46" i="6"/>
  <c r="DM46" i="6"/>
  <c r="DN46" i="6"/>
  <c r="DO46" i="6"/>
  <c r="DP46" i="6"/>
  <c r="DQ46" i="6"/>
  <c r="DS46" i="6"/>
  <c r="DT46" i="6"/>
  <c r="DS33" i="6"/>
  <c r="DT33" i="6"/>
  <c r="EM33" i="6"/>
  <c r="EV33" i="6"/>
  <c r="EW33" i="6"/>
  <c r="EX33" i="6"/>
  <c r="EY33" i="6"/>
  <c r="EZ33" i="6"/>
  <c r="FA33" i="6"/>
  <c r="FB33" i="6"/>
  <c r="DM5" i="6"/>
  <c r="DN5" i="6"/>
  <c r="DP5" i="6"/>
  <c r="DQ5" i="6"/>
  <c r="DR5" i="6"/>
  <c r="DS5" i="6"/>
  <c r="DT5" i="6"/>
  <c r="EV11" i="6"/>
  <c r="EX11" i="6"/>
  <c r="EY11" i="6"/>
  <c r="EZ11" i="6"/>
  <c r="FA11" i="6"/>
  <c r="FB11" i="6"/>
  <c r="FC11" i="6"/>
  <c r="FD11" i="6"/>
  <c r="FE11" i="6"/>
  <c r="FF11" i="6"/>
  <c r="FG11" i="6"/>
  <c r="DL12" i="6"/>
  <c r="DM12" i="6"/>
  <c r="DN12" i="6"/>
  <c r="DO12" i="6"/>
  <c r="DP12" i="6"/>
  <c r="DQ12" i="6"/>
  <c r="DR12" i="6"/>
  <c r="DS12" i="6"/>
  <c r="DT12" i="6"/>
  <c r="EM51" i="6"/>
  <c r="EM12" i="6"/>
  <c r="EV12" i="6"/>
  <c r="EW51" i="6"/>
  <c r="EX51" i="6"/>
  <c r="EY51" i="6"/>
  <c r="EZ51" i="6"/>
  <c r="FA51" i="6"/>
  <c r="FB51" i="6"/>
  <c r="FC51" i="6"/>
  <c r="FD51" i="6"/>
  <c r="FE51" i="6"/>
  <c r="FF51" i="6"/>
  <c r="FG51" i="6"/>
  <c r="EW12" i="6"/>
  <c r="EX12" i="6"/>
  <c r="CI50" i="6"/>
  <c r="EY12" i="6"/>
  <c r="DB50" i="6"/>
  <c r="EZ12" i="6"/>
  <c r="DP45" i="6"/>
  <c r="DH50" i="6"/>
  <c r="DI50" i="6"/>
  <c r="BN51" i="6"/>
  <c r="BO51" i="6"/>
  <c r="BP51" i="6"/>
  <c r="BQ51" i="6"/>
  <c r="BR51" i="6"/>
  <c r="BS51" i="6"/>
  <c r="BT51" i="6"/>
  <c r="BU51" i="6"/>
  <c r="BW51" i="6"/>
  <c r="BX51" i="6"/>
  <c r="BY51" i="6"/>
  <c r="BZ51" i="6"/>
  <c r="CA51" i="6"/>
  <c r="CB51" i="6"/>
  <c r="CC51" i="6"/>
  <c r="CD51" i="6"/>
  <c r="CE51" i="6"/>
  <c r="CF51" i="6"/>
  <c r="CG51" i="6"/>
  <c r="CH51" i="6"/>
  <c r="CI51" i="6"/>
  <c r="FA12" i="6"/>
  <c r="FB12" i="6"/>
  <c r="FC12" i="6"/>
  <c r="FD12" i="6"/>
  <c r="FF12" i="6"/>
  <c r="DL13" i="6"/>
  <c r="DM13" i="6"/>
  <c r="DN13" i="6"/>
  <c r="DO13" i="6"/>
  <c r="DP13" i="6"/>
  <c r="DQ13" i="6"/>
  <c r="DR13" i="6"/>
  <c r="DS13" i="6"/>
  <c r="DT13" i="6"/>
  <c r="EM18" i="6"/>
  <c r="EV18" i="6"/>
  <c r="EW18" i="6"/>
  <c r="EX18" i="6"/>
  <c r="EY18" i="6"/>
  <c r="FA18" i="6"/>
  <c r="FB18" i="6"/>
  <c r="FC18" i="6"/>
  <c r="FD18" i="6"/>
  <c r="FE18" i="6"/>
  <c r="EV38" i="6"/>
  <c r="EW38" i="6"/>
  <c r="EX38" i="6"/>
  <c r="EY38" i="6"/>
  <c r="EZ38" i="6"/>
  <c r="FA38" i="6"/>
  <c r="FB38" i="6"/>
  <c r="FC38" i="6"/>
  <c r="FD38" i="6"/>
  <c r="FE38" i="6"/>
  <c r="FF38" i="6"/>
  <c r="FG38" i="6"/>
  <c r="DL39" i="6"/>
  <c r="DM39" i="6"/>
  <c r="DN39" i="6"/>
  <c r="DO39" i="6"/>
  <c r="DP39" i="6"/>
  <c r="DQ39" i="6"/>
  <c r="DR39" i="6"/>
  <c r="DS39" i="6"/>
  <c r="FE12" i="6"/>
  <c r="FF24" i="6"/>
  <c r="FG24" i="6"/>
  <c r="EM39" i="6"/>
  <c r="DM25" i="6"/>
  <c r="DN25" i="6"/>
  <c r="EW39" i="6"/>
  <c r="EX39" i="6"/>
  <c r="EY39" i="6"/>
  <c r="EZ39" i="6"/>
  <c r="DP25" i="6"/>
  <c r="DQ25" i="6"/>
  <c r="DR25" i="6"/>
  <c r="DS25" i="6"/>
  <c r="DT25" i="6"/>
  <c r="EM25" i="6"/>
  <c r="EV25" i="6"/>
  <c r="EW25" i="6"/>
  <c r="EX25" i="6"/>
  <c r="DG50" i="6"/>
  <c r="CM16" i="6"/>
  <c r="CM17" i="6"/>
  <c r="DF30" i="6"/>
  <c r="CM21" i="6"/>
  <c r="DF31" i="6"/>
  <c r="DF21" i="6"/>
  <c r="CM31" i="6"/>
  <c r="CM22" i="6"/>
  <c r="CM32" i="6"/>
  <c r="DF22" i="6"/>
  <c r="CM38" i="6"/>
  <c r="DF38" i="6"/>
  <c r="CM39" i="6"/>
  <c r="DF39" i="6"/>
  <c r="DF45" i="6"/>
  <c r="DF48" i="6"/>
  <c r="CM15" i="6"/>
  <c r="DF16" i="6"/>
  <c r="DF15" i="6"/>
  <c r="DF14" i="6"/>
  <c r="BT21" i="6"/>
  <c r="BU21" i="6"/>
  <c r="BV21" i="6"/>
  <c r="BW21" i="6"/>
  <c r="BX21" i="6"/>
  <c r="BY21" i="6"/>
  <c r="BZ21" i="6"/>
  <c r="CA21" i="6"/>
  <c r="CB21" i="6"/>
  <c r="CC21" i="6"/>
  <c r="CD21" i="6"/>
  <c r="CE21" i="6"/>
  <c r="CF21" i="6"/>
  <c r="CG21" i="6"/>
  <c r="CH21" i="6"/>
  <c r="CI21" i="6"/>
  <c r="DB21" i="6"/>
  <c r="DG21" i="6"/>
  <c r="DH21" i="6"/>
  <c r="DI21" i="6"/>
  <c r="BN22" i="6"/>
  <c r="BO22" i="6"/>
  <c r="BP22" i="6"/>
  <c r="BQ22" i="6"/>
  <c r="BS22" i="6"/>
  <c r="BT22" i="6"/>
  <c r="BU22" i="6"/>
  <c r="BV22" i="6"/>
  <c r="BW22" i="6"/>
  <c r="BX22" i="6"/>
  <c r="BY22" i="6"/>
  <c r="BZ22" i="6"/>
  <c r="CA22" i="6"/>
  <c r="CB22" i="6"/>
  <c r="CC22" i="6"/>
  <c r="CD22" i="6"/>
  <c r="CE22" i="6"/>
  <c r="CF22" i="6"/>
  <c r="CG22" i="6"/>
  <c r="CH22" i="6"/>
  <c r="CI22" i="6"/>
  <c r="DB22" i="6"/>
  <c r="DG22" i="6"/>
  <c r="DH22" i="6"/>
  <c r="DI22" i="6"/>
  <c r="BN23" i="6"/>
  <c r="BO23" i="6"/>
  <c r="BP23" i="6"/>
  <c r="BQ23" i="6"/>
  <c r="BR23" i="6"/>
  <c r="BS23" i="6"/>
  <c r="BT23" i="6"/>
  <c r="BU23" i="6"/>
  <c r="BV23" i="6"/>
  <c r="BO29" i="6"/>
  <c r="BP29" i="6"/>
  <c r="BQ29" i="6"/>
  <c r="DB30" i="6"/>
  <c r="DG30" i="6"/>
  <c r="DH30" i="6"/>
  <c r="DI30" i="6"/>
  <c r="BN31" i="6"/>
  <c r="BO31" i="6"/>
  <c r="BP31" i="6"/>
  <c r="BQ31" i="6"/>
  <c r="BR31" i="6"/>
  <c r="BS31" i="6"/>
  <c r="BT31" i="6"/>
  <c r="BU31" i="6"/>
  <c r="BV31" i="6"/>
  <c r="BW31" i="6"/>
  <c r="BX31" i="6"/>
  <c r="BY31" i="6"/>
  <c r="BZ31" i="6"/>
  <c r="CA31" i="6"/>
  <c r="CC31" i="6"/>
  <c r="CD31" i="6"/>
  <c r="CE31" i="6"/>
  <c r="CF31" i="6"/>
  <c r="CG31" i="6"/>
  <c r="CH31" i="6"/>
  <c r="CI31" i="6"/>
  <c r="DG31" i="6"/>
  <c r="DH31" i="6"/>
  <c r="DI31" i="6"/>
  <c r="BN32" i="6"/>
  <c r="BO32" i="6"/>
  <c r="BP32" i="6"/>
  <c r="BQ32" i="6"/>
  <c r="BR32" i="6"/>
  <c r="BS32" i="6"/>
  <c r="BT32" i="6"/>
  <c r="BU32" i="6"/>
  <c r="BV32" i="6"/>
  <c r="BX32" i="6"/>
  <c r="BY32" i="6"/>
  <c r="BZ32" i="6"/>
  <c r="CA32" i="6"/>
  <c r="CB32" i="6"/>
  <c r="CC32" i="6"/>
  <c r="CE32" i="6"/>
  <c r="CF32" i="6"/>
  <c r="CG32" i="6"/>
  <c r="CH32" i="6"/>
  <c r="CI32" i="6"/>
  <c r="BO38" i="6"/>
  <c r="BP38" i="6"/>
  <c r="BQ38" i="6"/>
  <c r="BR38" i="6"/>
  <c r="BS38" i="6"/>
  <c r="BT38" i="6"/>
  <c r="BU38" i="6"/>
  <c r="BV38" i="6"/>
  <c r="BW38" i="6"/>
  <c r="BX38" i="6"/>
  <c r="BY38" i="6"/>
  <c r="BZ38" i="6"/>
  <c r="CA38" i="6"/>
  <c r="CC38" i="6"/>
  <c r="CD38" i="6"/>
  <c r="CE38" i="6"/>
  <c r="CF38" i="6"/>
  <c r="CG38" i="6"/>
  <c r="CH38" i="6"/>
  <c r="CI38" i="6"/>
  <c r="DB16" i="6"/>
  <c r="DH16" i="6"/>
  <c r="DG38" i="6"/>
  <c r="DH38" i="6"/>
  <c r="DI38" i="6"/>
  <c r="BN39" i="6"/>
  <c r="BO39" i="6"/>
  <c r="BP39" i="6"/>
  <c r="BQ39" i="6"/>
  <c r="BR39" i="6"/>
  <c r="BS39" i="6"/>
  <c r="BT39" i="6"/>
  <c r="BU39" i="6"/>
  <c r="BW39" i="6"/>
  <c r="BX39" i="6"/>
  <c r="BY39" i="6"/>
  <c r="BZ39" i="6"/>
  <c r="CA39" i="6"/>
  <c r="CB39" i="6"/>
  <c r="CC39" i="6"/>
  <c r="CD39" i="6"/>
  <c r="CE39" i="6"/>
  <c r="CF39" i="6"/>
  <c r="CG39" i="6"/>
  <c r="CH39" i="6"/>
  <c r="CI39" i="6"/>
  <c r="BN17" i="6"/>
  <c r="DB39" i="6"/>
  <c r="BR17" i="6"/>
  <c r="DG39" i="6"/>
  <c r="DH39" i="6"/>
  <c r="DB45" i="6"/>
  <c r="BT17" i="6"/>
  <c r="DG45" i="6"/>
  <c r="DH45" i="6"/>
  <c r="DI45" i="6"/>
  <c r="BN46" i="6"/>
  <c r="BO46" i="6"/>
  <c r="BP46" i="6"/>
  <c r="BQ46" i="6"/>
  <c r="BR46" i="6"/>
  <c r="BS46" i="6"/>
  <c r="BU46" i="6"/>
  <c r="BV46" i="6"/>
  <c r="BW46" i="6"/>
  <c r="BX46" i="6"/>
  <c r="BY46" i="6"/>
  <c r="BZ46" i="6"/>
  <c r="CA46" i="6"/>
  <c r="CB46" i="6"/>
  <c r="CC46" i="6"/>
  <c r="CD46" i="6"/>
  <c r="CE46" i="6"/>
  <c r="CF46" i="6"/>
  <c r="CG46" i="6"/>
  <c r="DB48" i="6"/>
  <c r="BX17" i="6"/>
  <c r="DG48" i="6"/>
  <c r="DH48" i="6"/>
  <c r="DI48" i="6"/>
  <c r="BN49" i="6"/>
  <c r="BO49" i="6"/>
  <c r="BP49" i="6"/>
  <c r="BQ49" i="6"/>
  <c r="BO15" i="6"/>
  <c r="BU15" i="6"/>
  <c r="CB15" i="6"/>
  <c r="CF15" i="6"/>
  <c r="BZ17" i="6"/>
  <c r="DG15" i="6"/>
  <c r="BN16" i="6"/>
  <c r="BV16" i="6"/>
  <c r="BY16" i="6"/>
  <c r="CB16" i="6"/>
  <c r="CE17" i="6"/>
  <c r="BP17" i="6"/>
  <c r="BV17" i="6"/>
  <c r="CB17" i="6"/>
  <c r="CF17" i="6"/>
  <c r="DB14" i="6"/>
  <c r="DH14" i="6"/>
  <c r="BP15" i="6"/>
  <c r="BS15" i="6"/>
  <c r="BW15" i="6"/>
  <c r="CA15" i="6"/>
  <c r="CE15" i="6"/>
  <c r="CI15" i="6"/>
  <c r="CG17" i="6"/>
  <c r="DI15" i="6"/>
  <c r="BQ16" i="6"/>
  <c r="BU16" i="6"/>
  <c r="BZ16" i="6"/>
  <c r="CD16" i="6"/>
  <c r="CH16" i="6"/>
  <c r="DI16" i="6"/>
  <c r="BS17" i="6"/>
  <c r="BY17" i="6"/>
  <c r="BN20" i="6"/>
  <c r="DI14" i="6"/>
  <c r="BQ15" i="6"/>
  <c r="BT15" i="6"/>
  <c r="BZ15" i="6"/>
  <c r="CD15" i="6"/>
  <c r="CH15" i="6"/>
  <c r="BP16" i="6"/>
  <c r="BT16" i="6"/>
  <c r="BW16" i="6"/>
  <c r="CA16" i="6"/>
  <c r="CE16" i="6"/>
  <c r="CI16" i="6"/>
  <c r="BO17" i="6"/>
  <c r="BU17" i="6"/>
  <c r="CA17" i="6"/>
  <c r="CH17" i="6"/>
  <c r="DG14" i="6"/>
  <c r="BN15" i="6"/>
  <c r="BR15" i="6"/>
  <c r="BV15" i="6"/>
  <c r="BY15" i="6"/>
  <c r="DB15" i="6"/>
  <c r="DH15" i="6"/>
  <c r="BO16" i="6"/>
  <c r="BS16" i="6"/>
  <c r="BX16" i="6"/>
  <c r="CC16" i="6"/>
  <c r="CG16" i="6"/>
  <c r="DG16" i="6"/>
  <c r="BQ17" i="6"/>
  <c r="CC17" i="6"/>
  <c r="CI17" i="6"/>
  <c r="DI19" i="6"/>
  <c r="CF14" i="6"/>
  <c r="CG30" i="6"/>
  <c r="CI11" i="6"/>
  <c r="BO14" i="6"/>
  <c r="DB42" i="6"/>
  <c r="BX14" i="6"/>
  <c r="CA14" i="6"/>
  <c r="BP14" i="6"/>
  <c r="BQ14" i="6"/>
  <c r="BR14" i="6"/>
  <c r="BS14" i="6"/>
  <c r="BT14" i="6"/>
  <c r="BU14" i="6"/>
  <c r="CE30" i="6"/>
  <c r="CD30" i="6"/>
  <c r="CG11" i="6"/>
  <c r="CC11" i="6"/>
  <c r="BY11" i="6"/>
  <c r="BU11" i="6"/>
  <c r="BV14" i="6"/>
  <c r="BR11" i="6"/>
  <c r="BZ14" i="6"/>
  <c r="BW14" i="6"/>
  <c r="CB14" i="6"/>
  <c r="CH11" i="6"/>
  <c r="CD11" i="6"/>
  <c r="DB19" i="6"/>
  <c r="BZ11" i="6"/>
  <c r="BW11" i="6"/>
  <c r="BS11" i="6"/>
  <c r="CH14" i="6"/>
  <c r="CF11" i="6"/>
  <c r="CD14" i="6"/>
  <c r="CH30" i="6"/>
  <c r="DG19" i="6"/>
  <c r="CB11" i="6"/>
  <c r="BT11" i="6"/>
  <c r="CI14" i="6"/>
  <c r="CI48" i="6"/>
  <c r="CI30" i="6"/>
  <c r="DH19" i="6"/>
  <c r="CG48" i="6"/>
  <c r="CF48" i="6"/>
  <c r="CE14" i="6"/>
  <c r="BQ11" i="6"/>
  <c r="BV11" i="6"/>
  <c r="BX11" i="6"/>
  <c r="CA11" i="6"/>
  <c r="CE11" i="6"/>
  <c r="CM14" i="6"/>
  <c r="CM30" i="6"/>
  <c r="CM25" i="6"/>
  <c r="DF42" i="6"/>
  <c r="DF19" i="6"/>
  <c r="CM11" i="6"/>
  <c r="CM48" i="6"/>
  <c r="DF41" i="6"/>
  <c r="CM12" i="6"/>
  <c r="CM10" i="6"/>
  <c r="DF12" i="6"/>
  <c r="CM4" i="6"/>
  <c r="CM6" i="6"/>
  <c r="DF23" i="6"/>
  <c r="DF6" i="6"/>
  <c r="DF24" i="6"/>
  <c r="CM23" i="6"/>
  <c r="CM8" i="6"/>
  <c r="DF4" i="6"/>
  <c r="CM42" i="6"/>
  <c r="DF11" i="6"/>
  <c r="DF18" i="6"/>
  <c r="DF8" i="6"/>
  <c r="DF10" i="6"/>
  <c r="DF34" i="6"/>
  <c r="CM46" i="6"/>
  <c r="DF40" i="6"/>
  <c r="DF17" i="6"/>
  <c r="CM18" i="6"/>
  <c r="DF46" i="6"/>
  <c r="CM24" i="6"/>
  <c r="CM19" i="6"/>
  <c r="CM47" i="6"/>
  <c r="DF35" i="6"/>
  <c r="DF7" i="6"/>
  <c r="CM7" i="6"/>
  <c r="DF47" i="6"/>
  <c r="DF13" i="6"/>
  <c r="CM41" i="6"/>
  <c r="DF9" i="6"/>
  <c r="CM9" i="6"/>
  <c r="CM13" i="6"/>
  <c r="CM35" i="6"/>
  <c r="CM36" i="6"/>
  <c r="CM29" i="6"/>
  <c r="DF29" i="6"/>
  <c r="DF5" i="6"/>
  <c r="BY13" i="6"/>
  <c r="BZ13" i="6"/>
  <c r="CB13" i="6"/>
  <c r="CC13" i="6"/>
  <c r="CE13" i="6"/>
  <c r="CF13" i="6"/>
  <c r="CG13" i="6"/>
  <c r="CH13" i="6"/>
  <c r="CI13" i="6"/>
  <c r="DB13" i="6"/>
  <c r="DG13" i="6"/>
  <c r="DH13" i="6"/>
  <c r="DI13" i="6"/>
  <c r="BN14" i="6"/>
  <c r="DB17" i="6"/>
  <c r="DG17" i="6"/>
  <c r="DH17" i="6"/>
  <c r="DI17" i="6"/>
  <c r="BN18" i="6"/>
  <c r="BO18" i="6"/>
  <c r="BP18" i="6"/>
  <c r="BQ18" i="6"/>
  <c r="BR18" i="6"/>
  <c r="BS18" i="6"/>
  <c r="BT18" i="6"/>
  <c r="BU18" i="6"/>
  <c r="BV18" i="6"/>
  <c r="BW18" i="6"/>
  <c r="BX18" i="6"/>
  <c r="BY18" i="6"/>
  <c r="BZ18" i="6"/>
  <c r="CA18" i="6"/>
  <c r="CB18" i="6"/>
  <c r="CC18" i="6"/>
  <c r="CD18" i="6"/>
  <c r="CE18" i="6"/>
  <c r="CF18" i="6"/>
  <c r="CG18" i="6"/>
  <c r="CH18" i="6"/>
  <c r="CI18" i="6"/>
  <c r="DG18" i="6"/>
  <c r="DH18" i="6"/>
  <c r="DI18" i="6"/>
  <c r="BN19" i="6"/>
  <c r="BO19" i="6"/>
  <c r="BP19" i="6"/>
  <c r="BQ19" i="6"/>
  <c r="BR19" i="6"/>
  <c r="BS19" i="6"/>
  <c r="BT19" i="6"/>
  <c r="BU19" i="6"/>
  <c r="BV19" i="6"/>
  <c r="BW19" i="6"/>
  <c r="BZ19" i="6"/>
  <c r="CA19" i="6"/>
  <c r="CB19" i="6"/>
  <c r="CC19" i="6"/>
  <c r="CD19" i="6"/>
  <c r="CE19" i="6"/>
  <c r="CF19" i="6"/>
  <c r="CH19" i="6"/>
  <c r="CI19" i="6"/>
  <c r="CD23" i="6"/>
  <c r="CE23" i="6"/>
  <c r="CF23" i="6"/>
  <c r="CG23" i="6"/>
  <c r="CH23" i="6"/>
  <c r="CI23" i="6"/>
  <c r="DB23" i="6"/>
  <c r="DG23" i="6"/>
  <c r="DH23" i="6"/>
  <c r="DI23" i="6"/>
  <c r="BN24" i="6"/>
  <c r="BO24" i="6"/>
  <c r="BP24" i="6"/>
  <c r="BQ24" i="6"/>
  <c r="BR24" i="6"/>
  <c r="BS24" i="6"/>
  <c r="BT24" i="6"/>
  <c r="BU24" i="6"/>
  <c r="BV24" i="6"/>
  <c r="BW24" i="6"/>
  <c r="BX24" i="6"/>
  <c r="BY24" i="6"/>
  <c r="BZ24" i="6"/>
  <c r="CA24" i="6"/>
  <c r="CB24" i="6"/>
  <c r="CD24" i="6"/>
  <c r="CE24" i="6"/>
  <c r="CF24" i="6"/>
  <c r="CG24" i="6"/>
  <c r="CH24" i="6"/>
  <c r="CI24" i="6"/>
  <c r="DB24" i="6"/>
  <c r="DG24" i="6"/>
  <c r="DH24" i="6"/>
  <c r="DI24" i="6"/>
  <c r="BP25" i="6"/>
  <c r="BR25" i="6"/>
  <c r="BS25" i="6"/>
  <c r="BT25" i="6"/>
  <c r="BU25" i="6"/>
  <c r="BV25" i="6"/>
  <c r="BW25" i="6"/>
  <c r="BX25" i="6"/>
  <c r="BY25" i="6"/>
  <c r="BZ25" i="6"/>
  <c r="CA25" i="6"/>
  <c r="CB25" i="6"/>
  <c r="CC25" i="6"/>
  <c r="CD25" i="6"/>
  <c r="CE25" i="6"/>
  <c r="CF25" i="6"/>
  <c r="CG25" i="6"/>
  <c r="CH25" i="6"/>
  <c r="CI25" i="6"/>
  <c r="BR29" i="6"/>
  <c r="BS29" i="6"/>
  <c r="BT29" i="6"/>
  <c r="BU29" i="6"/>
  <c r="BV29" i="6"/>
  <c r="BW29" i="6"/>
  <c r="BX29" i="6"/>
  <c r="BY29" i="6"/>
  <c r="BZ29" i="6"/>
  <c r="CA29" i="6"/>
  <c r="CB29" i="6"/>
  <c r="CC29" i="6"/>
  <c r="CD29" i="6"/>
  <c r="CE29" i="6"/>
  <c r="CF29" i="6"/>
  <c r="CG29" i="6"/>
  <c r="CI29" i="6"/>
  <c r="DB29" i="6"/>
  <c r="DG29" i="6"/>
  <c r="DH29" i="6"/>
  <c r="DI29" i="6"/>
  <c r="BN30" i="6"/>
  <c r="BO30" i="6"/>
  <c r="BP30" i="6"/>
  <c r="BQ30" i="6"/>
  <c r="BS30" i="6"/>
  <c r="BT30" i="6"/>
  <c r="BU30" i="6"/>
  <c r="BV30" i="6"/>
  <c r="BW30" i="6"/>
  <c r="BX30" i="6"/>
  <c r="BY30" i="6"/>
  <c r="CA30" i="6"/>
  <c r="CB30" i="6"/>
  <c r="CC30" i="6"/>
  <c r="BW12" i="6"/>
  <c r="DG34" i="6"/>
  <c r="DH34" i="6"/>
  <c r="DI34" i="6"/>
  <c r="BN35" i="6"/>
  <c r="BO35" i="6"/>
  <c r="BP35" i="6"/>
  <c r="BQ35" i="6"/>
  <c r="BR35" i="6"/>
  <c r="BS35" i="6"/>
  <c r="BT35" i="6"/>
  <c r="BV35" i="6"/>
  <c r="BW35" i="6"/>
  <c r="BX35" i="6"/>
  <c r="BY35" i="6"/>
  <c r="BZ35" i="6"/>
  <c r="CA35" i="6"/>
  <c r="CB35" i="6"/>
  <c r="CC35" i="6"/>
  <c r="CD35" i="6"/>
  <c r="CE35" i="6"/>
  <c r="CF35" i="6"/>
  <c r="CG35" i="6"/>
  <c r="CH35" i="6"/>
  <c r="CI35" i="6"/>
  <c r="BN6" i="6"/>
  <c r="BP6" i="6"/>
  <c r="BQ6" i="6"/>
  <c r="DB35" i="6"/>
  <c r="BS6" i="6"/>
  <c r="BU6" i="6"/>
  <c r="DG35" i="6"/>
  <c r="DH35" i="6"/>
  <c r="DI35" i="6"/>
  <c r="BN36" i="6"/>
  <c r="BO36" i="6"/>
  <c r="BQ36" i="6"/>
  <c r="BR36" i="6"/>
  <c r="BS36" i="6"/>
  <c r="BT36" i="6"/>
  <c r="BU36" i="6"/>
  <c r="BV36" i="6"/>
  <c r="BW36" i="6"/>
  <c r="BX36" i="6"/>
  <c r="BY36" i="6"/>
  <c r="BZ36" i="6"/>
  <c r="CA36" i="6"/>
  <c r="CB36" i="6"/>
  <c r="CC36" i="6"/>
  <c r="CD36" i="6"/>
  <c r="CE36" i="6"/>
  <c r="CF36" i="6"/>
  <c r="CG36" i="6"/>
  <c r="CH36" i="6"/>
  <c r="CI36" i="6"/>
  <c r="BX6" i="6"/>
  <c r="BZ6" i="6"/>
  <c r="CB6" i="6"/>
  <c r="CD6" i="6"/>
  <c r="CF6" i="6"/>
  <c r="DB40" i="6"/>
  <c r="CH6" i="6"/>
  <c r="DB6" i="6"/>
  <c r="DG40" i="6"/>
  <c r="DH40" i="6"/>
  <c r="BN41" i="6"/>
  <c r="BO41" i="6"/>
  <c r="BP41" i="6"/>
  <c r="BQ41" i="6"/>
  <c r="BR41" i="6"/>
  <c r="BS41" i="6"/>
  <c r="BT41" i="6"/>
  <c r="BV41" i="6"/>
  <c r="BW41" i="6"/>
  <c r="BX41" i="6"/>
  <c r="BY41" i="6"/>
  <c r="BZ41" i="6"/>
  <c r="CA41" i="6"/>
  <c r="CB41" i="6"/>
  <c r="CC41" i="6"/>
  <c r="CD41" i="6"/>
  <c r="CE41" i="6"/>
  <c r="CF41" i="6"/>
  <c r="CG41" i="6"/>
  <c r="CH41" i="6"/>
  <c r="CI41" i="6"/>
  <c r="BR7" i="6"/>
  <c r="BU7" i="6"/>
  <c r="DB41" i="6"/>
  <c r="BW7" i="6"/>
  <c r="BZ7" i="6"/>
  <c r="DG41" i="6"/>
  <c r="DH41" i="6"/>
  <c r="DI41" i="6"/>
  <c r="BN42" i="6"/>
  <c r="BO42" i="6"/>
  <c r="BP42" i="6"/>
  <c r="BQ42" i="6"/>
  <c r="BR42" i="6"/>
  <c r="BS42" i="6"/>
  <c r="BU42" i="6"/>
  <c r="BV42" i="6"/>
  <c r="BW42" i="6"/>
  <c r="BX42" i="6"/>
  <c r="BY42" i="6"/>
  <c r="BZ42" i="6"/>
  <c r="CA42" i="6"/>
  <c r="CB42" i="6"/>
  <c r="CC42" i="6"/>
  <c r="CD42" i="6"/>
  <c r="CE42" i="6"/>
  <c r="CF42" i="6"/>
  <c r="CG42" i="6"/>
  <c r="CH42" i="6"/>
  <c r="CI42" i="6"/>
  <c r="CB7" i="6"/>
  <c r="CE7" i="6"/>
  <c r="CH7" i="6"/>
  <c r="DH7" i="6"/>
  <c r="BN8" i="6"/>
  <c r="BQ8" i="6"/>
  <c r="CH46" i="6"/>
  <c r="CI46" i="6"/>
  <c r="BT8" i="6"/>
  <c r="BW8" i="6"/>
  <c r="CC8" i="6"/>
  <c r="DB46" i="6"/>
  <c r="CI8" i="6"/>
  <c r="DH46" i="6"/>
  <c r="DI46" i="6"/>
  <c r="BN47" i="6"/>
  <c r="BO47" i="6"/>
  <c r="BP47" i="6"/>
  <c r="BQ47" i="6"/>
  <c r="BR47" i="6"/>
  <c r="BS47" i="6"/>
  <c r="BT47" i="6"/>
  <c r="BV47" i="6"/>
  <c r="BW47" i="6"/>
  <c r="BX47" i="6"/>
  <c r="BY47" i="6"/>
  <c r="BZ47" i="6"/>
  <c r="CA47" i="6"/>
  <c r="CB47" i="6"/>
  <c r="CC47" i="6"/>
  <c r="CD47" i="6"/>
  <c r="CE47" i="6"/>
  <c r="CF47" i="6"/>
  <c r="CG47" i="6"/>
  <c r="CH47" i="6"/>
  <c r="DI8" i="6"/>
  <c r="BP9" i="6"/>
  <c r="BS9" i="6"/>
  <c r="BU9" i="6"/>
  <c r="BX9" i="6"/>
  <c r="DB47" i="6"/>
  <c r="CA9" i="6"/>
  <c r="CD9" i="6"/>
  <c r="DG47" i="6"/>
  <c r="DH47" i="6"/>
  <c r="DI47" i="6"/>
  <c r="BN48" i="6"/>
  <c r="BO48" i="6"/>
  <c r="BP48" i="6"/>
  <c r="BQ48" i="6"/>
  <c r="BR48" i="6"/>
  <c r="BS48" i="6"/>
  <c r="BT48" i="6"/>
  <c r="BU48" i="6"/>
  <c r="BV48" i="6"/>
  <c r="BW48" i="6"/>
  <c r="BX48" i="6"/>
  <c r="BY48" i="6"/>
  <c r="BZ48" i="6"/>
  <c r="CA48" i="6"/>
  <c r="CB48" i="6"/>
  <c r="CC48" i="6"/>
  <c r="CD48" i="6"/>
  <c r="CE48" i="6"/>
  <c r="CG9" i="6"/>
  <c r="DI9" i="6"/>
  <c r="BP10" i="6"/>
  <c r="BU10" i="6"/>
  <c r="BX10" i="6"/>
  <c r="CA10" i="6"/>
  <c r="CF10" i="6"/>
  <c r="CI10" i="6"/>
  <c r="DB5" i="6"/>
  <c r="DI10" i="6"/>
  <c r="BO11" i="6"/>
  <c r="DB11" i="6"/>
  <c r="DG11" i="6"/>
  <c r="DH11" i="6"/>
  <c r="DI11" i="6"/>
  <c r="DB4" i="6"/>
  <c r="BN12" i="6"/>
  <c r="BO12" i="6"/>
  <c r="BP12" i="6"/>
  <c r="BQ12" i="6"/>
  <c r="BR12" i="6"/>
  <c r="BS12" i="6"/>
  <c r="BT12" i="6"/>
  <c r="BO6" i="6"/>
  <c r="BR6" i="6"/>
  <c r="BT6" i="6"/>
  <c r="BV6" i="6"/>
  <c r="BY6" i="6"/>
  <c r="CA6" i="6"/>
  <c r="CC6" i="6"/>
  <c r="CE6" i="6"/>
  <c r="CG6" i="6"/>
  <c r="BU12" i="6"/>
  <c r="BV12" i="6"/>
  <c r="DG6" i="6"/>
  <c r="BQ7" i="6"/>
  <c r="BT7" i="6"/>
  <c r="BV7" i="6"/>
  <c r="BY7" i="6"/>
  <c r="CC7" i="6"/>
  <c r="CF7" i="6"/>
  <c r="BX12" i="6"/>
  <c r="DB7" i="6"/>
  <c r="DG7" i="6"/>
  <c r="BO8" i="6"/>
  <c r="BR8" i="6"/>
  <c r="BU8" i="6"/>
  <c r="BX8" i="6"/>
  <c r="CA8" i="6"/>
  <c r="CD8" i="6"/>
  <c r="CG8" i="6"/>
  <c r="BY12" i="6"/>
  <c r="CC24" i="6"/>
  <c r="DB8" i="6"/>
  <c r="DG8" i="6"/>
  <c r="BN9" i="6"/>
  <c r="BR9" i="6"/>
  <c r="BV9" i="6"/>
  <c r="BY9" i="6"/>
  <c r="CB9" i="6"/>
  <c r="CF9" i="6"/>
  <c r="CI9" i="6"/>
  <c r="BZ12" i="6"/>
  <c r="DG9" i="6"/>
  <c r="BN10" i="6"/>
  <c r="BQ10" i="6"/>
  <c r="BS10" i="6"/>
  <c r="BV10" i="6"/>
  <c r="BY10" i="6"/>
  <c r="CB10" i="6"/>
  <c r="CE10" i="6"/>
  <c r="CH10" i="6"/>
  <c r="CA12" i="6"/>
  <c r="DB10" i="6"/>
  <c r="CB12" i="6"/>
  <c r="DH10" i="6"/>
  <c r="BP11" i="6"/>
  <c r="CC12" i="6"/>
  <c r="CD12" i="6"/>
  <c r="CE12" i="6"/>
  <c r="CF12" i="6"/>
  <c r="CG12" i="6"/>
  <c r="CH12" i="6"/>
  <c r="CI12" i="6"/>
  <c r="BW6" i="6"/>
  <c r="CI6" i="6"/>
  <c r="DB12" i="6"/>
  <c r="DG12" i="6"/>
  <c r="DI6" i="6"/>
  <c r="BP7" i="6"/>
  <c r="BS7" i="6"/>
  <c r="BX7" i="6"/>
  <c r="CA7" i="6"/>
  <c r="CD7" i="6"/>
  <c r="CG7" i="6"/>
  <c r="DH12" i="6"/>
  <c r="DI7" i="6"/>
  <c r="BP8" i="6"/>
  <c r="BS8" i="6"/>
  <c r="BV8" i="6"/>
  <c r="BY8" i="6"/>
  <c r="CB8" i="6"/>
  <c r="CE8" i="6"/>
  <c r="CH8" i="6"/>
  <c r="BN13" i="6"/>
  <c r="DH8" i="6"/>
  <c r="BO9" i="6"/>
  <c r="BQ9" i="6"/>
  <c r="BT9" i="6"/>
  <c r="BW9" i="6"/>
  <c r="BZ9" i="6"/>
  <c r="CC9" i="6"/>
  <c r="CH9" i="6"/>
  <c r="BO13" i="6"/>
  <c r="BP13" i="6"/>
  <c r="DB9" i="6"/>
  <c r="BQ13" i="6"/>
  <c r="DH9" i="6"/>
  <c r="BO10" i="6"/>
  <c r="BR10" i="6"/>
  <c r="BT10" i="6"/>
  <c r="BW10" i="6"/>
  <c r="BZ10" i="6"/>
  <c r="CC10" i="6"/>
  <c r="CD10" i="6"/>
  <c r="CG10" i="6"/>
  <c r="BR13" i="6"/>
  <c r="BN11" i="6"/>
  <c r="BS13" i="6"/>
  <c r="BT13" i="6"/>
  <c r="BU13" i="6"/>
  <c r="BV13" i="6"/>
  <c r="BW13" i="6"/>
  <c r="BX13" i="6"/>
  <c r="CI47" i="6"/>
  <c r="AZ5" i="6"/>
  <c r="AZ6" i="6"/>
  <c r="AY5" i="6"/>
  <c r="AY6" i="6"/>
  <c r="T20" i="6"/>
  <c r="P26" i="6"/>
  <c r="Q26" i="6" s="1"/>
  <c r="T39" i="6"/>
  <c r="P17" i="6"/>
  <c r="Q17" i="6" s="1"/>
  <c r="T29" i="6"/>
  <c r="P36" i="6"/>
  <c r="Q36" i="6" s="1"/>
  <c r="U48" i="6"/>
  <c r="EV51" i="6" s="1"/>
  <c r="U51" i="6"/>
  <c r="DT39" i="6" s="1"/>
  <c r="V6" i="6"/>
  <c r="P15" i="6"/>
  <c r="Q15" i="6" s="1"/>
  <c r="T21" i="6"/>
  <c r="EZ18" i="6" s="1"/>
  <c r="U43" i="6"/>
  <c r="U46" i="6"/>
  <c r="EM44" i="6" s="1"/>
  <c r="T40" i="6"/>
  <c r="EX46" i="6" s="1"/>
  <c r="T24" i="6"/>
  <c r="U42" i="6"/>
  <c r="FE10" i="6" s="1"/>
  <c r="U37" i="6"/>
  <c r="U5" i="6"/>
  <c r="T13" i="6"/>
  <c r="T19" i="6"/>
  <c r="T35" i="6"/>
  <c r="P12" i="6"/>
  <c r="Q12" i="6" s="1"/>
  <c r="T18" i="6"/>
  <c r="FE42" i="6" s="1"/>
  <c r="P24" i="6"/>
  <c r="Q24" i="6" s="1"/>
  <c r="P25" i="6"/>
  <c r="Q25" i="6" s="1"/>
  <c r="U26" i="6"/>
  <c r="T34" i="6"/>
  <c r="P40" i="6"/>
  <c r="Q40" i="6" s="1"/>
  <c r="P42" i="6"/>
  <c r="Q42" i="6" s="1"/>
  <c r="P43" i="6"/>
  <c r="Q43" i="6" s="1"/>
  <c r="P29" i="6"/>
  <c r="Q29" i="6" s="1"/>
  <c r="T22" i="6"/>
  <c r="EM38" i="6" s="1"/>
  <c r="P31" i="6"/>
  <c r="Q31" i="6" s="1"/>
  <c r="P32" i="6"/>
  <c r="Q32" i="6" s="1"/>
  <c r="U19" i="6"/>
  <c r="U20" i="6"/>
  <c r="DO25" i="6" s="1"/>
  <c r="U21" i="6"/>
  <c r="U22" i="6"/>
  <c r="P27" i="6"/>
  <c r="Q27" i="6" s="1"/>
  <c r="P28" i="6"/>
  <c r="Q28" i="6" s="1"/>
  <c r="P34" i="6"/>
  <c r="Q34" i="6" s="1"/>
  <c r="P47" i="6"/>
  <c r="Q47" i="6" s="1"/>
  <c r="T6" i="6"/>
  <c r="T12" i="6"/>
  <c r="T32" i="6"/>
  <c r="U33" i="6"/>
  <c r="FF6" i="6" s="1"/>
  <c r="P10" i="6"/>
  <c r="Q10" i="6" s="1"/>
  <c r="U14" i="6"/>
  <c r="P48" i="6"/>
  <c r="Q48" i="6" s="1"/>
  <c r="P5" i="6"/>
  <c r="Q5" i="6" s="1"/>
  <c r="G39" i="6"/>
  <c r="G21" i="6"/>
  <c r="G38" i="6"/>
  <c r="G20" i="6"/>
  <c r="G51" i="6"/>
  <c r="G33" i="6"/>
  <c r="G15" i="6"/>
  <c r="G50" i="6"/>
  <c r="G32" i="6"/>
  <c r="G14" i="6"/>
  <c r="G45" i="6"/>
  <c r="G27" i="6"/>
  <c r="G9" i="6"/>
  <c r="G44" i="6"/>
  <c r="G26" i="6"/>
  <c r="G8" i="6"/>
  <c r="G49" i="6"/>
  <c r="G43" i="6"/>
  <c r="G37" i="6"/>
  <c r="G31" i="6"/>
  <c r="G25" i="6"/>
  <c r="G19" i="6"/>
  <c r="G13" i="6"/>
  <c r="G7" i="6"/>
  <c r="G48" i="6"/>
  <c r="G42" i="6"/>
  <c r="G36" i="6"/>
  <c r="G30" i="6"/>
  <c r="G24" i="6"/>
  <c r="G18" i="6"/>
  <c r="G12" i="6"/>
  <c r="G6" i="6"/>
  <c r="G47" i="6"/>
  <c r="G41" i="6"/>
  <c r="G35" i="6"/>
  <c r="G29" i="6"/>
  <c r="G23" i="6"/>
  <c r="G17" i="6"/>
  <c r="G11" i="6"/>
  <c r="G5" i="6"/>
  <c r="G46" i="6"/>
  <c r="G40" i="6"/>
  <c r="G34" i="6"/>
  <c r="G28" i="6"/>
  <c r="G22" i="6"/>
  <c r="G16" i="6"/>
  <c r="G10" i="6"/>
  <c r="P9" i="6"/>
  <c r="Q9" i="6" s="1"/>
  <c r="U12" i="6"/>
  <c r="T14" i="6"/>
  <c r="P23" i="6"/>
  <c r="Q23" i="6" s="1"/>
  <c r="U24" i="6"/>
  <c r="EV39" i="6" s="1"/>
  <c r="U28" i="6"/>
  <c r="P39" i="6"/>
  <c r="Q39" i="6" s="1"/>
  <c r="T11" i="6"/>
  <c r="U15" i="6"/>
  <c r="U23" i="6"/>
  <c r="U25" i="6"/>
  <c r="T45" i="6"/>
  <c r="T50" i="6"/>
  <c r="U11" i="6"/>
  <c r="T15" i="6"/>
  <c r="FD37" i="6" s="1"/>
  <c r="U16" i="6"/>
  <c r="FB10" i="6" s="1"/>
  <c r="T25" i="6"/>
  <c r="U4" i="6"/>
  <c r="P11" i="6"/>
  <c r="Q11" i="6" s="1"/>
  <c r="U17" i="6"/>
  <c r="DP16" i="6" s="1"/>
  <c r="U27" i="6"/>
  <c r="FG12" i="6" s="1"/>
  <c r="T31" i="6"/>
  <c r="U32" i="6"/>
  <c r="U34" i="6"/>
  <c r="EY28" i="6" s="1"/>
  <c r="U38" i="6"/>
  <c r="P46" i="6"/>
  <c r="Q46" i="6" s="1"/>
  <c r="U47" i="6"/>
  <c r="P51" i="6"/>
  <c r="Q51" i="6" s="1"/>
  <c r="CC5" i="6"/>
  <c r="BW5" i="6"/>
  <c r="HA4" i="6"/>
  <c r="GU4" i="6"/>
  <c r="GO4" i="6"/>
  <c r="FK4" i="6"/>
  <c r="FD4" i="6"/>
  <c r="EX4" i="6"/>
  <c r="DO4" i="6"/>
  <c r="BY4" i="6"/>
  <c r="BS4" i="6"/>
  <c r="DI5" i="6"/>
  <c r="CF5" i="6"/>
  <c r="BZ5" i="6"/>
  <c r="BT5" i="6"/>
  <c r="HD4" i="6"/>
  <c r="GX4" i="6"/>
  <c r="GR4" i="6"/>
  <c r="FN4" i="6"/>
  <c r="DH5" i="6"/>
  <c r="CE5" i="6"/>
  <c r="BS5" i="6"/>
  <c r="HC4" i="6"/>
  <c r="GW4" i="6"/>
  <c r="GQ4" i="6"/>
  <c r="FM4" i="6"/>
  <c r="DQ4" i="6"/>
  <c r="CG4" i="6"/>
  <c r="CA4" i="6"/>
  <c r="BU4" i="6"/>
  <c r="FJ4" i="6"/>
  <c r="EW4" i="6"/>
  <c r="GV4" i="6"/>
  <c r="BR4" i="6"/>
  <c r="DG4" i="6"/>
  <c r="DT4" i="6"/>
  <c r="GZ4" i="6"/>
  <c r="T8" i="6"/>
  <c r="P8" i="6"/>
  <c r="Q8" i="6" s="1"/>
  <c r="BT4" i="6"/>
  <c r="CC4" i="6"/>
  <c r="DI4" i="6"/>
  <c r="DM4" i="6"/>
  <c r="FB4" i="6"/>
  <c r="GP4" i="6"/>
  <c r="HB4" i="6"/>
  <c r="BX5" i="6"/>
  <c r="DG5" i="6"/>
  <c r="U6" i="6"/>
  <c r="U7" i="6"/>
  <c r="FF33" i="6" s="1"/>
  <c r="BW4" i="6"/>
  <c r="DP4" i="6"/>
  <c r="FE4" i="6"/>
  <c r="CB5" i="6"/>
  <c r="W8" i="6"/>
  <c r="V8" i="6"/>
  <c r="V14" i="6"/>
  <c r="BP4" i="6"/>
  <c r="FG4" i="6"/>
  <c r="BR5" i="6"/>
  <c r="CB4" i="6"/>
  <c r="DL4" i="6"/>
  <c r="FA4" i="6"/>
  <c r="CH5" i="6"/>
  <c r="P6" i="6"/>
  <c r="Q6" i="6" s="1"/>
  <c r="BN4" i="6"/>
  <c r="BV4" i="6"/>
  <c r="CD4" i="6"/>
  <c r="DN4" i="6"/>
  <c r="FC4" i="6"/>
  <c r="GS4" i="6"/>
  <c r="HE4" i="6"/>
  <c r="BO5" i="6"/>
  <c r="CA5" i="6"/>
  <c r="U8" i="6"/>
  <c r="CF4" i="6"/>
  <c r="EV4" i="6"/>
  <c r="GT4" i="6"/>
  <c r="BP5" i="6"/>
  <c r="BX4" i="6"/>
  <c r="DR4" i="6"/>
  <c r="FL4" i="6"/>
  <c r="CD5" i="6"/>
  <c r="AZ4" i="6"/>
  <c r="BZ4" i="6"/>
  <c r="DS4" i="6"/>
  <c r="EY4" i="6"/>
  <c r="FO4" i="6"/>
  <c r="GY4" i="6"/>
  <c r="T5" i="6"/>
  <c r="BU5" i="6"/>
  <c r="CG5" i="6"/>
  <c r="T7" i="6"/>
  <c r="P7" i="6"/>
  <c r="Q7" i="6" s="1"/>
  <c r="U13" i="6"/>
  <c r="P14" i="6"/>
  <c r="Q14" i="6" s="1"/>
  <c r="U9" i="6"/>
  <c r="T9" i="6"/>
  <c r="FC41" i="6" s="1"/>
  <c r="U10" i="6"/>
  <c r="DQ28" i="6" s="1"/>
  <c r="T10" i="6"/>
  <c r="P13" i="6"/>
  <c r="Q13" i="6" s="1"/>
  <c r="P16" i="6"/>
  <c r="Q16" i="6" s="1"/>
  <c r="T16" i="6"/>
  <c r="DR46" i="6" s="1"/>
  <c r="P18" i="6"/>
  <c r="Q18" i="6" s="1"/>
  <c r="U18" i="6"/>
  <c r="EX49" i="6" s="1"/>
  <c r="P19" i="6"/>
  <c r="Q19" i="6" s="1"/>
  <c r="P20" i="6"/>
  <c r="Q20" i="6" s="1"/>
  <c r="P21" i="6"/>
  <c r="Q21" i="6" s="1"/>
  <c r="P22" i="6"/>
  <c r="Q22" i="6" s="1"/>
  <c r="T17" i="6"/>
  <c r="T23" i="6"/>
  <c r="DL5" i="6" s="1"/>
  <c r="P30" i="6"/>
  <c r="Q30" i="6" s="1"/>
  <c r="U30" i="6"/>
  <c r="DS41" i="6" s="1"/>
  <c r="T30" i="6"/>
  <c r="EW11" i="6" s="1"/>
  <c r="T26" i="6"/>
  <c r="T27" i="6"/>
  <c r="T28" i="6"/>
  <c r="U29" i="6"/>
  <c r="U31" i="6"/>
  <c r="P33" i="6"/>
  <c r="Q33" i="6" s="1"/>
  <c r="U35" i="6"/>
  <c r="DQ21" i="6" s="1"/>
  <c r="P44" i="6"/>
  <c r="Q44" i="6" s="1"/>
  <c r="U44" i="6"/>
  <c r="DM7" i="6" s="1"/>
  <c r="T44" i="6"/>
  <c r="DO5" i="6" s="1"/>
  <c r="P49" i="6"/>
  <c r="Q49" i="6" s="1"/>
  <c r="U49" i="6"/>
  <c r="T49" i="6"/>
  <c r="P35" i="6"/>
  <c r="Q35" i="6" s="1"/>
  <c r="P38" i="6"/>
  <c r="Q38" i="6" s="1"/>
  <c r="P37" i="6"/>
  <c r="Q37" i="6" s="1"/>
  <c r="P41" i="6"/>
  <c r="Q41" i="6" s="1"/>
  <c r="U41" i="6"/>
  <c r="DP22" i="6" s="1"/>
  <c r="T41" i="6"/>
  <c r="T36" i="6"/>
  <c r="T37" i="6"/>
  <c r="T38" i="6"/>
  <c r="U39" i="6"/>
  <c r="U40" i="6"/>
  <c r="FB42" i="6" s="1"/>
  <c r="U45" i="6"/>
  <c r="U50" i="6"/>
  <c r="U36" i="6"/>
  <c r="FD24" i="6" s="1"/>
  <c r="P45" i="6"/>
  <c r="Q45" i="6" s="1"/>
  <c r="P50" i="6"/>
  <c r="Q50" i="6" s="1"/>
  <c r="T42" i="6"/>
  <c r="DR49" i="6" s="1"/>
  <c r="T43" i="6"/>
  <c r="T46" i="6"/>
  <c r="EZ31" i="6" s="1"/>
  <c r="T47" i="6"/>
  <c r="DL25" i="6" s="1"/>
  <c r="T48" i="6"/>
  <c r="FG40" i="6" s="1"/>
  <c r="T51" i="6"/>
  <c r="CE28" i="6" l="1"/>
  <c r="BA40" i="6"/>
  <c r="AB32" i="9"/>
  <c r="AB55" i="9"/>
  <c r="AB60" i="9"/>
  <c r="AB69" i="9"/>
  <c r="AB62" i="9"/>
  <c r="AB33" i="9"/>
  <c r="AB30" i="9"/>
  <c r="AB61" i="9"/>
  <c r="AB47" i="9"/>
  <c r="AB34" i="9"/>
  <c r="AB36" i="9"/>
  <c r="AB31" i="9"/>
  <c r="AB24" i="9"/>
  <c r="AB39" i="9"/>
  <c r="AB66" i="9"/>
  <c r="AB72" i="9"/>
  <c r="AB51" i="9"/>
  <c r="AB71" i="9"/>
  <c r="AB49" i="9"/>
  <c r="AB40" i="9"/>
  <c r="AB43" i="9"/>
  <c r="AB41" i="9"/>
  <c r="AB75" i="9"/>
  <c r="AB28" i="9"/>
  <c r="AB7" i="9"/>
  <c r="AB23" i="9"/>
  <c r="AB59" i="9"/>
  <c r="AB67" i="9"/>
  <c r="AB74" i="9"/>
  <c r="AB56" i="9"/>
  <c r="AB45" i="9"/>
  <c r="AB42" i="9"/>
  <c r="AB50" i="9"/>
  <c r="AB44" i="9"/>
  <c r="AB58" i="9"/>
  <c r="AB68" i="9"/>
  <c r="AB37" i="9"/>
  <c r="AV6" i="6"/>
  <c r="AB13" i="9"/>
  <c r="AB16" i="9"/>
  <c r="AB57" i="9"/>
  <c r="AB70" i="9"/>
  <c r="AB46" i="9"/>
  <c r="AB64" i="9"/>
  <c r="AB48" i="9"/>
  <c r="AB35" i="9"/>
  <c r="AB73" i="9"/>
  <c r="AB63" i="9"/>
  <c r="AB29" i="9"/>
  <c r="AV40" i="6"/>
  <c r="AB5" i="9"/>
  <c r="AB21" i="9"/>
  <c r="AB19" i="9"/>
  <c r="AB10" i="9"/>
  <c r="AB27" i="9"/>
  <c r="AB6" i="9"/>
  <c r="AB11" i="9"/>
  <c r="AB9" i="9"/>
  <c r="AB17" i="9"/>
  <c r="AB15" i="9"/>
  <c r="AB25" i="9"/>
  <c r="AB20" i="9"/>
  <c r="AB26" i="9"/>
  <c r="AB22" i="9"/>
  <c r="AB18" i="9"/>
  <c r="AB14" i="9"/>
  <c r="AB12" i="9"/>
  <c r="AB8" i="9"/>
  <c r="HA9" i="9"/>
  <c r="GZ9" i="9"/>
  <c r="HC36" i="9"/>
  <c r="HB36" i="9"/>
  <c r="HA36" i="9"/>
  <c r="GZ36" i="9"/>
  <c r="GS36" i="9"/>
  <c r="FZ36" i="9"/>
  <c r="FY36" i="9"/>
  <c r="FX36" i="9"/>
  <c r="FW36" i="9"/>
  <c r="FV36" i="9"/>
  <c r="FU36" i="9"/>
  <c r="FR36" i="9"/>
  <c r="FP36" i="9"/>
  <c r="FO36" i="9"/>
  <c r="FN36" i="9"/>
  <c r="FM36" i="9"/>
  <c r="FL36" i="9"/>
  <c r="FK36" i="9"/>
  <c r="FJ36" i="9"/>
  <c r="FI36" i="9"/>
  <c r="FH36" i="9"/>
  <c r="FG36" i="9"/>
  <c r="EX36" i="9"/>
  <c r="EE36" i="9"/>
  <c r="ED36" i="9"/>
  <c r="EC36" i="9"/>
  <c r="EB36" i="9"/>
  <c r="EA36" i="9"/>
  <c r="DZ36" i="9"/>
  <c r="DX36" i="9"/>
  <c r="DW36" i="9"/>
  <c r="DT36" i="9"/>
  <c r="DS36" i="9"/>
  <c r="DR36" i="9"/>
  <c r="DM36" i="9"/>
  <c r="CT36" i="9"/>
  <c r="CS36" i="9"/>
  <c r="CR36" i="9"/>
  <c r="CQ36" i="9"/>
  <c r="CP36" i="9"/>
  <c r="CO36" i="9"/>
  <c r="CN36" i="9"/>
  <c r="CM36" i="9"/>
  <c r="CL36" i="9"/>
  <c r="CK36" i="9"/>
  <c r="CJ36" i="9"/>
  <c r="CI36" i="9"/>
  <c r="CH36" i="9"/>
  <c r="CG36" i="9"/>
  <c r="CF36" i="9"/>
  <c r="CE36" i="9"/>
  <c r="CD36" i="9"/>
  <c r="CC36" i="9"/>
  <c r="CB36" i="9"/>
  <c r="CA36" i="9"/>
  <c r="BZ36" i="9"/>
  <c r="BY36" i="9"/>
  <c r="BG36" i="9"/>
  <c r="HP35" i="9"/>
  <c r="HO35" i="9"/>
  <c r="HN35" i="9"/>
  <c r="HM35" i="9"/>
  <c r="HL35" i="9"/>
  <c r="HK35" i="9"/>
  <c r="HJ35" i="9"/>
  <c r="HI35" i="9"/>
  <c r="HH35" i="9"/>
  <c r="HG35" i="9"/>
  <c r="HF35" i="9"/>
  <c r="HE35" i="9"/>
  <c r="HD35" i="9"/>
  <c r="HC35" i="9"/>
  <c r="HB35" i="9"/>
  <c r="HA35" i="9"/>
  <c r="GZ35" i="9"/>
  <c r="GS35" i="9"/>
  <c r="FO35" i="9"/>
  <c r="DX35" i="9"/>
  <c r="CN35" i="9"/>
  <c r="CD35" i="9"/>
  <c r="HI34" i="9"/>
  <c r="DM34" i="9"/>
  <c r="CB34" i="9"/>
  <c r="HH33" i="9"/>
  <c r="FL33" i="9"/>
  <c r="BZ33" i="9"/>
  <c r="HO32" i="9"/>
  <c r="HC32" i="9"/>
  <c r="FX32" i="9"/>
  <c r="FM32" i="9"/>
  <c r="DW32" i="9"/>
  <c r="CP32" i="9"/>
  <c r="CH32" i="9"/>
  <c r="HJ31" i="9"/>
  <c r="FU31" i="9"/>
  <c r="DR31" i="9"/>
  <c r="CT31" i="9"/>
  <c r="CN31" i="9"/>
  <c r="CJ31" i="9"/>
  <c r="BZ31" i="9"/>
  <c r="HK30" i="9"/>
  <c r="HB30" i="9"/>
  <c r="FO30" i="9"/>
  <c r="DZ30" i="9"/>
  <c r="CO30" i="9"/>
  <c r="CG30" i="9"/>
  <c r="BZ30" i="9"/>
  <c r="HP29" i="9"/>
  <c r="HD29" i="9"/>
  <c r="FX29" i="9"/>
  <c r="DZ29" i="9"/>
  <c r="HK28" i="9"/>
  <c r="HB28" i="9"/>
  <c r="FJ25" i="9"/>
  <c r="DS25" i="9"/>
  <c r="CK25" i="9"/>
  <c r="CD25" i="9"/>
  <c r="HO24" i="9"/>
  <c r="HC24" i="9"/>
  <c r="FU24" i="9"/>
  <c r="FI24" i="9"/>
  <c r="DZ24" i="9"/>
  <c r="CC24" i="9"/>
  <c r="HI23" i="9"/>
  <c r="FV23" i="9"/>
  <c r="FM23" i="9"/>
  <c r="CO23" i="9"/>
  <c r="CF23" i="9"/>
  <c r="HI22" i="9"/>
  <c r="FO22" i="9"/>
  <c r="DX22" i="9"/>
  <c r="HI21" i="9"/>
  <c r="DY21" i="9"/>
  <c r="DM21" i="9"/>
  <c r="HF20" i="9"/>
  <c r="EA20" i="9"/>
  <c r="HN19" i="9"/>
  <c r="HB19" i="9"/>
  <c r="HJ15" i="9"/>
  <c r="EE15" i="9"/>
  <c r="DW15" i="9"/>
  <c r="CT15" i="9"/>
  <c r="CN15" i="9"/>
  <c r="CD15" i="9"/>
  <c r="BG15" i="9"/>
  <c r="HN14" i="9"/>
  <c r="EE14" i="9"/>
  <c r="DW14" i="9"/>
  <c r="CG14" i="9"/>
  <c r="HH13" i="9"/>
  <c r="FY13" i="9"/>
  <c r="FO13" i="9"/>
  <c r="DT13" i="9"/>
  <c r="CL13" i="9"/>
  <c r="CB13" i="9"/>
  <c r="GS12" i="9"/>
  <c r="FZ12" i="9"/>
  <c r="FQ12" i="9"/>
  <c r="FJ12" i="9"/>
  <c r="EX12" i="9"/>
  <c r="EC12" i="9"/>
  <c r="DT12" i="9"/>
  <c r="CI12" i="9"/>
  <c r="GS11" i="9"/>
  <c r="FY11" i="9"/>
  <c r="FO11" i="9"/>
  <c r="CN11" i="9"/>
  <c r="CD11" i="9"/>
  <c r="HG10" i="9"/>
  <c r="CO7" i="9"/>
  <c r="CF7" i="9"/>
  <c r="HC6" i="9"/>
  <c r="FG6" i="9"/>
  <c r="EA6" i="9"/>
  <c r="CT6" i="9"/>
  <c r="CN6" i="9"/>
  <c r="CE6" i="9"/>
  <c r="HH5" i="9"/>
  <c r="GS5" i="9"/>
  <c r="FO5" i="9"/>
  <c r="DX5" i="9"/>
  <c r="DM5" i="9"/>
  <c r="CR5" i="9"/>
  <c r="CJ5" i="9"/>
  <c r="CA5" i="9"/>
  <c r="HK4" i="9"/>
  <c r="CP4" i="9"/>
  <c r="CI4" i="9"/>
  <c r="BZ4" i="9"/>
  <c r="FY28" i="9"/>
  <c r="FX28" i="9"/>
  <c r="FW28" i="9"/>
  <c r="FV28" i="9"/>
  <c r="FU28" i="9"/>
  <c r="FR28" i="9"/>
  <c r="FQ28" i="9"/>
  <c r="FP28" i="9"/>
  <c r="FO28" i="9"/>
  <c r="FN28" i="9"/>
  <c r="FM28" i="9"/>
  <c r="FL28" i="9"/>
  <c r="FK28" i="9"/>
  <c r="FI28" i="9"/>
  <c r="FH28" i="9"/>
  <c r="FG28" i="9"/>
  <c r="EX28" i="9"/>
  <c r="EE28" i="9"/>
  <c r="ED28" i="9"/>
  <c r="EC28" i="9"/>
  <c r="EA28" i="9"/>
  <c r="DZ28" i="9"/>
  <c r="DY28" i="9"/>
  <c r="DX28" i="9"/>
  <c r="DW28" i="9"/>
  <c r="DT28" i="9"/>
  <c r="DS28" i="9"/>
  <c r="DR28" i="9"/>
  <c r="DM28" i="9"/>
  <c r="CT28" i="9"/>
  <c r="CS28" i="9"/>
  <c r="CR28" i="9"/>
  <c r="CQ28" i="9"/>
  <c r="CP28" i="9"/>
  <c r="CO28" i="9"/>
  <c r="CN28" i="9"/>
  <c r="CM28" i="9"/>
  <c r="CL28" i="9"/>
  <c r="CK28" i="9"/>
  <c r="CJ28" i="9"/>
  <c r="CI28" i="9"/>
  <c r="CH28" i="9"/>
  <c r="CG28" i="9"/>
  <c r="CF28" i="9"/>
  <c r="CE28" i="9"/>
  <c r="CD28" i="9"/>
  <c r="CC28" i="9"/>
  <c r="CB28" i="9"/>
  <c r="CA28" i="9"/>
  <c r="BZ28" i="9"/>
  <c r="BY28" i="9"/>
  <c r="HP27" i="9"/>
  <c r="HO27" i="9"/>
  <c r="HN27" i="9"/>
  <c r="HM27" i="9"/>
  <c r="HL27" i="9"/>
  <c r="HK27" i="9"/>
  <c r="HI27" i="9"/>
  <c r="HH27" i="9"/>
  <c r="HG27" i="9"/>
  <c r="HF27" i="9"/>
  <c r="HE27" i="9"/>
  <c r="HD27" i="9"/>
  <c r="HC27" i="9"/>
  <c r="HB27" i="9"/>
  <c r="HA27" i="9"/>
  <c r="GZ27" i="9"/>
  <c r="GS27" i="9"/>
  <c r="FZ27" i="9"/>
  <c r="FY27" i="9"/>
  <c r="FX27" i="9"/>
  <c r="FW27" i="9"/>
  <c r="FV27" i="9"/>
  <c r="FU27" i="9"/>
  <c r="FR27" i="9"/>
  <c r="FQ27" i="9"/>
  <c r="FP27" i="9"/>
  <c r="FO27" i="9"/>
  <c r="FN27" i="9"/>
  <c r="FM27" i="9"/>
  <c r="FK27" i="9"/>
  <c r="FJ27" i="9"/>
  <c r="FI27" i="9"/>
  <c r="FH27" i="9"/>
  <c r="FG27" i="9"/>
  <c r="EX27" i="9"/>
  <c r="EE27" i="9"/>
  <c r="ED27" i="9"/>
  <c r="EC27" i="9"/>
  <c r="EB27" i="9"/>
  <c r="EA27" i="9"/>
  <c r="DZ27" i="9"/>
  <c r="DY27" i="9"/>
  <c r="DX27" i="9"/>
  <c r="DW27" i="9"/>
  <c r="DT27" i="9"/>
  <c r="DS27" i="9"/>
  <c r="DR27" i="9"/>
  <c r="DM27" i="9"/>
  <c r="CT27" i="9"/>
  <c r="CS27" i="9"/>
  <c r="CR27" i="9"/>
  <c r="CQ27" i="9"/>
  <c r="CP27" i="9"/>
  <c r="CO27" i="9"/>
  <c r="CN27" i="9"/>
  <c r="CM27" i="9"/>
  <c r="CL27" i="9"/>
  <c r="CK27" i="9"/>
  <c r="CJ27" i="9"/>
  <c r="CI27" i="9"/>
  <c r="CH27" i="9"/>
  <c r="CG27" i="9"/>
  <c r="CF27" i="9"/>
  <c r="CE27" i="9"/>
  <c r="CD27" i="9"/>
  <c r="CC27" i="9"/>
  <c r="CB27" i="9"/>
  <c r="CA27" i="9"/>
  <c r="BZ27" i="9"/>
  <c r="BY27" i="9"/>
  <c r="BG27" i="9"/>
  <c r="HP26" i="9"/>
  <c r="HO26" i="9"/>
  <c r="HN26" i="9"/>
  <c r="HM26" i="9"/>
  <c r="HL26" i="9"/>
  <c r="HK26" i="9"/>
  <c r="HJ26" i="9"/>
  <c r="HI26" i="9"/>
  <c r="HH26" i="9"/>
  <c r="HG26" i="9"/>
  <c r="HF26" i="9"/>
  <c r="HE26" i="9"/>
  <c r="HD26" i="9"/>
  <c r="HC26" i="9"/>
  <c r="HB26" i="9"/>
  <c r="HA26" i="9"/>
  <c r="GZ26" i="9"/>
  <c r="GS26" i="9"/>
  <c r="FZ26" i="9"/>
  <c r="FY26" i="9"/>
  <c r="FX26" i="9"/>
  <c r="FW26" i="9"/>
  <c r="HF22" i="9"/>
  <c r="FW22" i="9"/>
  <c r="FL22" i="9"/>
  <c r="DS22" i="9"/>
  <c r="CO22" i="9"/>
  <c r="CF22" i="9"/>
  <c r="HL21" i="9"/>
  <c r="GZ21" i="9"/>
  <c r="FY21" i="9"/>
  <c r="FP21" i="9"/>
  <c r="FG21" i="9"/>
  <c r="DR21" i="9"/>
  <c r="CJ21" i="9"/>
  <c r="CA21" i="9"/>
  <c r="HP20" i="9"/>
  <c r="HB20" i="9"/>
  <c r="FJ20" i="9"/>
  <c r="HF19" i="9"/>
  <c r="DX16" i="9"/>
  <c r="DM16" i="9"/>
  <c r="CN16" i="9"/>
  <c r="CH16" i="9"/>
  <c r="HH15" i="9"/>
  <c r="EX15" i="9"/>
  <c r="DZ15" i="9"/>
  <c r="CA15" i="9"/>
  <c r="HJ14" i="9"/>
  <c r="FO14" i="9"/>
  <c r="FG14" i="9"/>
  <c r="EX14" i="9"/>
  <c r="DZ14" i="9"/>
  <c r="HN13" i="9"/>
  <c r="HB13" i="9"/>
  <c r="FH13" i="9"/>
  <c r="DY13" i="9"/>
  <c r="DW17" i="9"/>
  <c r="DT17" i="9"/>
  <c r="DS17" i="9"/>
  <c r="DR17" i="9"/>
  <c r="DM17" i="9"/>
  <c r="CT17" i="9"/>
  <c r="CS17" i="9"/>
  <c r="CR17" i="9"/>
  <c r="CQ17" i="9"/>
  <c r="CP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HK16" i="9"/>
  <c r="HJ16" i="9"/>
  <c r="HI16" i="9"/>
  <c r="HH16" i="9"/>
  <c r="HG16" i="9"/>
  <c r="HF16" i="9"/>
  <c r="HE16" i="9"/>
  <c r="HD16" i="9"/>
  <c r="HC16" i="9"/>
  <c r="HB16" i="9"/>
  <c r="HA16" i="9"/>
  <c r="GZ16" i="9"/>
  <c r="GS16" i="9"/>
  <c r="FZ16" i="9"/>
  <c r="FX16" i="9"/>
  <c r="FW16" i="9"/>
  <c r="FV16" i="9"/>
  <c r="FU16" i="9"/>
  <c r="FR16" i="9"/>
  <c r="FQ16" i="9"/>
  <c r="FP16" i="9"/>
  <c r="FO16" i="9"/>
  <c r="FN16" i="9"/>
  <c r="FM16" i="9"/>
  <c r="FL16" i="9"/>
  <c r="FK16" i="9"/>
  <c r="FJ16" i="9"/>
  <c r="FI16" i="9"/>
  <c r="FH16" i="9"/>
  <c r="FG16" i="9"/>
  <c r="EX16" i="9"/>
  <c r="EE16" i="9"/>
  <c r="DS16" i="9"/>
  <c r="CO16" i="9"/>
  <c r="CD16" i="9"/>
  <c r="HP15" i="9"/>
  <c r="HF15" i="9"/>
  <c r="FR15" i="9"/>
  <c r="FJ15" i="9"/>
  <c r="HI14" i="9"/>
  <c r="FZ14" i="9"/>
  <c r="FQ14" i="9"/>
  <c r="HG13" i="9"/>
  <c r="GS13" i="9"/>
  <c r="FU13" i="9"/>
  <c r="FJ13" i="9"/>
  <c r="HG12" i="9"/>
  <c r="FK12" i="9"/>
  <c r="DY12" i="9"/>
  <c r="HP11" i="9"/>
  <c r="HB11" i="9"/>
  <c r="FJ11" i="9"/>
  <c r="EX11" i="9"/>
  <c r="EE11" i="9"/>
  <c r="DY11" i="9"/>
  <c r="CQ11" i="9"/>
  <c r="CI11" i="9"/>
  <c r="HL10" i="9"/>
  <c r="ED7" i="9"/>
  <c r="DS7" i="9"/>
  <c r="HM6" i="9"/>
  <c r="FY6" i="9"/>
  <c r="FO6" i="9"/>
  <c r="DX6" i="9"/>
  <c r="CB6" i="9"/>
  <c r="HI5" i="9"/>
  <c r="FG5" i="9"/>
  <c r="DR5" i="9"/>
  <c r="HP4" i="9"/>
  <c r="HD4" i="9"/>
  <c r="FQ4" i="9"/>
  <c r="FH4" i="9"/>
  <c r="EE4" i="9"/>
  <c r="DW4" i="9"/>
  <c r="DM4" i="9"/>
  <c r="BY4" i="9"/>
  <c r="HD10" i="9"/>
  <c r="HC10" i="9"/>
  <c r="HB10" i="9"/>
  <c r="HA10" i="9"/>
  <c r="GZ10" i="9"/>
  <c r="GS10" i="9"/>
  <c r="FZ10" i="9"/>
  <c r="FY10" i="9"/>
  <c r="FX10" i="9"/>
  <c r="FW10" i="9"/>
  <c r="FV10" i="9"/>
  <c r="FU10" i="9"/>
  <c r="FR10" i="9"/>
  <c r="FQ10" i="9"/>
  <c r="FO10" i="9"/>
  <c r="FN10" i="9"/>
  <c r="FL10" i="9"/>
  <c r="FK10" i="9"/>
  <c r="FJ10" i="9"/>
  <c r="FH10" i="9"/>
  <c r="FG10" i="9"/>
  <c r="EX10" i="9"/>
  <c r="EE10" i="9"/>
  <c r="ED10" i="9"/>
  <c r="EC10" i="9"/>
  <c r="EB10" i="9"/>
  <c r="EA10" i="9"/>
  <c r="DZ10" i="9"/>
  <c r="DY10" i="9"/>
  <c r="DX10" i="9"/>
  <c r="DW10" i="9"/>
  <c r="DT10" i="9"/>
  <c r="DS10" i="9"/>
  <c r="DR10" i="9"/>
  <c r="DM10" i="9"/>
  <c r="CT10" i="9"/>
  <c r="CS10" i="9"/>
  <c r="CR10" i="9"/>
  <c r="CQ10" i="9"/>
  <c r="CP10" i="9"/>
  <c r="CO10" i="9"/>
  <c r="CN10" i="9"/>
  <c r="CM10" i="9"/>
  <c r="CL10" i="9"/>
  <c r="CK10" i="9"/>
  <c r="CJ10" i="9"/>
  <c r="CI10" i="9"/>
  <c r="CH10" i="9"/>
  <c r="CG10" i="9"/>
  <c r="CF10" i="9"/>
  <c r="CE10" i="9"/>
  <c r="CD10" i="9"/>
  <c r="CC10" i="9"/>
  <c r="CB10" i="9"/>
  <c r="CA10" i="9"/>
  <c r="BZ10" i="9"/>
  <c r="BY10" i="9"/>
  <c r="HP9" i="9"/>
  <c r="HO9" i="9"/>
  <c r="HN9" i="9"/>
  <c r="HM9" i="9"/>
  <c r="HL9" i="9"/>
  <c r="HK9" i="9"/>
  <c r="HJ9" i="9"/>
  <c r="HI9" i="9"/>
  <c r="HG9" i="9"/>
  <c r="HF9" i="9"/>
  <c r="HE9" i="9"/>
  <c r="HD9" i="9"/>
  <c r="HC9" i="9"/>
  <c r="HB9" i="9"/>
  <c r="FZ9" i="9"/>
  <c r="FY9" i="9"/>
  <c r="FX9" i="9"/>
  <c r="FW9" i="9"/>
  <c r="FV9" i="9"/>
  <c r="FU9" i="9"/>
  <c r="FR9" i="9"/>
  <c r="FQ9" i="9"/>
  <c r="FP9" i="9"/>
  <c r="FO9" i="9"/>
  <c r="FN9" i="9"/>
  <c r="FM9" i="9"/>
  <c r="FL9" i="9"/>
  <c r="FK9" i="9"/>
  <c r="FI9" i="9"/>
  <c r="FH9" i="9"/>
  <c r="FG9" i="9"/>
  <c r="EX9" i="9"/>
  <c r="EE9" i="9"/>
  <c r="ED9" i="9"/>
  <c r="EC9" i="9"/>
  <c r="EB9" i="9"/>
  <c r="EA9" i="9"/>
  <c r="DZ9" i="9"/>
  <c r="DY9" i="9"/>
  <c r="DX9" i="9"/>
  <c r="DW9" i="9"/>
  <c r="DT9" i="9"/>
  <c r="DS9" i="9"/>
  <c r="DR9" i="9"/>
  <c r="DM9" i="9"/>
  <c r="CT9" i="9"/>
  <c r="CS9" i="9"/>
  <c r="CR9" i="9"/>
  <c r="CQ9" i="9"/>
  <c r="CP9" i="9"/>
  <c r="CO9" i="9"/>
  <c r="CN9" i="9"/>
  <c r="CM9" i="9"/>
  <c r="CL9" i="9"/>
  <c r="CK9" i="9"/>
  <c r="CJ9" i="9"/>
  <c r="CI9" i="9"/>
  <c r="CH9" i="9"/>
  <c r="CG9" i="9"/>
  <c r="CF9" i="9"/>
  <c r="CE9" i="9"/>
  <c r="CD9" i="9"/>
  <c r="CC9" i="9"/>
  <c r="CB9" i="9"/>
  <c r="CA9" i="9"/>
  <c r="BZ9" i="9"/>
  <c r="BY9" i="9"/>
  <c r="HP8" i="9"/>
  <c r="HO8" i="9"/>
  <c r="HN8" i="9"/>
  <c r="HM8" i="9"/>
  <c r="HL8" i="9"/>
  <c r="HK8" i="9"/>
  <c r="HJ8" i="9"/>
  <c r="HI8" i="9"/>
  <c r="HH8" i="9"/>
  <c r="HG8" i="9"/>
  <c r="HF8" i="9"/>
  <c r="HE8" i="9"/>
  <c r="HD8" i="9"/>
  <c r="HC8" i="9"/>
  <c r="HB8" i="9"/>
  <c r="HA8" i="9"/>
  <c r="GZ8" i="9"/>
  <c r="GS8" i="9"/>
  <c r="FZ8" i="9"/>
  <c r="FY8" i="9"/>
  <c r="FX8" i="9"/>
  <c r="FW8" i="9"/>
  <c r="FV8" i="9"/>
  <c r="FU8" i="9"/>
  <c r="FR8" i="9"/>
  <c r="FQ8" i="9"/>
  <c r="FP8" i="9"/>
  <c r="FO8" i="9"/>
  <c r="FN8" i="9"/>
  <c r="FM8" i="9"/>
  <c r="FL8" i="9"/>
  <c r="FK8" i="9"/>
  <c r="FJ8" i="9"/>
  <c r="FI8" i="9"/>
  <c r="FH8" i="9"/>
  <c r="FG8" i="9"/>
  <c r="EX8" i="9"/>
  <c r="EE8" i="9"/>
  <c r="ED8" i="9"/>
  <c r="EC8" i="9"/>
  <c r="EB8" i="9"/>
  <c r="EA8" i="9"/>
  <c r="DZ8" i="9"/>
  <c r="DY8" i="9"/>
  <c r="DX8" i="9"/>
  <c r="DW8" i="9"/>
  <c r="DT8" i="9"/>
  <c r="DS8" i="9"/>
  <c r="DR8" i="9"/>
  <c r="DM8" i="9"/>
  <c r="CT8" i="9"/>
  <c r="CS8" i="9"/>
  <c r="CR8" i="9"/>
  <c r="CQ8" i="9"/>
  <c r="CP8" i="9"/>
  <c r="CO8" i="9"/>
  <c r="CN8" i="9"/>
  <c r="CM8" i="9"/>
  <c r="CL8" i="9"/>
  <c r="CK8" i="9"/>
  <c r="CJ8" i="9"/>
  <c r="CI8" i="9"/>
  <c r="CH8" i="9"/>
  <c r="CG8" i="9"/>
  <c r="CF8" i="9"/>
  <c r="CE8" i="9"/>
  <c r="CD8" i="9"/>
  <c r="CC8" i="9"/>
  <c r="CB8" i="9"/>
  <c r="CA8" i="9"/>
  <c r="BZ8" i="9"/>
  <c r="BY8" i="9"/>
  <c r="HP7" i="9"/>
  <c r="HO7" i="9"/>
  <c r="HN7" i="9"/>
  <c r="HM7" i="9"/>
  <c r="HL7" i="9"/>
  <c r="HK7" i="9"/>
  <c r="HJ7" i="9"/>
  <c r="HI7" i="9"/>
  <c r="HH7" i="9"/>
  <c r="HG7" i="9"/>
  <c r="HF7" i="9"/>
  <c r="HC7" i="9"/>
  <c r="FQ7" i="9"/>
  <c r="CT7" i="9"/>
  <c r="CI7" i="9"/>
  <c r="BY7" i="9"/>
  <c r="HP6" i="9"/>
  <c r="HA5" i="9"/>
  <c r="CI5" i="9"/>
  <c r="HF4" i="9"/>
  <c r="FZ4" i="9"/>
  <c r="FM4" i="9"/>
  <c r="EB4" i="9"/>
  <c r="CS4" i="9"/>
  <c r="CJ4" i="9"/>
  <c r="BG59" i="9"/>
  <c r="BG57" i="9"/>
  <c r="HM51" i="9"/>
  <c r="GZ51" i="9"/>
  <c r="FL51" i="9"/>
  <c r="DS51" i="9"/>
  <c r="CQ51" i="9"/>
  <c r="CG51" i="9"/>
  <c r="FH46" i="9"/>
  <c r="CP45" i="9"/>
  <c r="CF45" i="9"/>
  <c r="HG44" i="9"/>
  <c r="FG44" i="9"/>
  <c r="EA44" i="9"/>
  <c r="CR44" i="9"/>
  <c r="CJ44" i="9"/>
  <c r="BY44" i="9"/>
  <c r="HM43" i="9"/>
  <c r="GZ43" i="9"/>
  <c r="FH43" i="9"/>
  <c r="EX43" i="9"/>
  <c r="DY43" i="9"/>
  <c r="CT43" i="9"/>
  <c r="CL43" i="9"/>
  <c r="CC43" i="9"/>
  <c r="HO42" i="9"/>
  <c r="HC42" i="9"/>
  <c r="FY42" i="9"/>
  <c r="FK42" i="9"/>
  <c r="DM42" i="9"/>
  <c r="CT42" i="9"/>
  <c r="CL42" i="9"/>
  <c r="CC42" i="9"/>
  <c r="HM40" i="9"/>
  <c r="HD40" i="9"/>
  <c r="FL40" i="9"/>
  <c r="DY40" i="9"/>
  <c r="CO40" i="9"/>
  <c r="CF40" i="9"/>
  <c r="HN39" i="9"/>
  <c r="HC39" i="9"/>
  <c r="GS39" i="9"/>
  <c r="FW39" i="9"/>
  <c r="FL39" i="9"/>
  <c r="EX39" i="9"/>
  <c r="EC39" i="9"/>
  <c r="DR39" i="9"/>
  <c r="CE39" i="9"/>
  <c r="HM38" i="9"/>
  <c r="HB38" i="9"/>
  <c r="ED38" i="9"/>
  <c r="DS38" i="9"/>
  <c r="CH38" i="9"/>
  <c r="HO37" i="9"/>
  <c r="GZ37" i="9"/>
  <c r="FY37" i="9"/>
  <c r="FX35" i="9"/>
  <c r="EX35" i="9"/>
  <c r="EE35" i="9"/>
  <c r="DY35" i="9"/>
  <c r="CR35" i="9"/>
  <c r="CH35" i="9"/>
  <c r="HG34" i="9"/>
  <c r="FQ34" i="9"/>
  <c r="CN34" i="9"/>
  <c r="CA34" i="9"/>
  <c r="HG33" i="9"/>
  <c r="HI32" i="9"/>
  <c r="GS32" i="9"/>
  <c r="FY32" i="9"/>
  <c r="FP32" i="9"/>
  <c r="DY32" i="9"/>
  <c r="HH31" i="9"/>
  <c r="FQ31" i="9"/>
  <c r="HM30" i="9"/>
  <c r="GZ30" i="9"/>
  <c r="EC30" i="9"/>
  <c r="HG29" i="9"/>
  <c r="FP29" i="9"/>
  <c r="FG29" i="9"/>
  <c r="EA29" i="9"/>
  <c r="CO29" i="9"/>
  <c r="CE29" i="9"/>
  <c r="CC39" i="9"/>
  <c r="HN38" i="9"/>
  <c r="HE38" i="9"/>
  <c r="FR38" i="9"/>
  <c r="FJ38" i="9"/>
  <c r="DX38" i="9"/>
  <c r="CP38" i="9"/>
  <c r="CG38" i="9"/>
  <c r="BY38" i="9"/>
  <c r="HL37" i="9"/>
  <c r="HC37" i="9"/>
  <c r="FZ37" i="9"/>
  <c r="FR37" i="9"/>
  <c r="FI37" i="9"/>
  <c r="FV35" i="9"/>
  <c r="FJ35" i="9"/>
  <c r="CS35" i="9"/>
  <c r="CJ35" i="9"/>
  <c r="BY35" i="9"/>
  <c r="FX34" i="9"/>
  <c r="FO34" i="9"/>
  <c r="CG33" i="9"/>
  <c r="HM32" i="9"/>
  <c r="HB32" i="9"/>
  <c r="FW32" i="9"/>
  <c r="FL32" i="9"/>
  <c r="ED32" i="9"/>
  <c r="DX32" i="9"/>
  <c r="CQ32" i="9"/>
  <c r="CI32" i="9"/>
  <c r="BY32" i="9"/>
  <c r="HN31" i="9"/>
  <c r="HD31" i="9"/>
  <c r="FZ31" i="9"/>
  <c r="FR31" i="9"/>
  <c r="FJ31" i="9"/>
  <c r="EC31" i="9"/>
  <c r="DS31" i="9"/>
  <c r="CR31" i="9"/>
  <c r="CL31" i="9"/>
  <c r="CC31" i="9"/>
  <c r="DM30" i="9"/>
  <c r="CS30" i="9"/>
  <c r="CM30" i="9"/>
  <c r="CE30" i="9"/>
  <c r="BG30" i="9"/>
  <c r="HL29" i="9"/>
  <c r="HA29" i="9"/>
  <c r="DR29" i="9"/>
  <c r="FK25" i="9"/>
  <c r="EX25" i="9"/>
  <c r="EB25" i="9"/>
  <c r="CS25" i="9"/>
  <c r="CL25" i="9"/>
  <c r="CE25" i="9"/>
  <c r="HD24" i="9"/>
  <c r="FJ24" i="9"/>
  <c r="HL23" i="9"/>
  <c r="DY23" i="9"/>
  <c r="HJ22" i="9"/>
  <c r="DY22" i="9"/>
  <c r="DM22" i="9"/>
  <c r="CP22" i="9"/>
  <c r="AC7" i="9"/>
  <c r="AD7" i="9"/>
  <c r="AD13" i="9"/>
  <c r="AC13" i="9"/>
  <c r="AC24" i="9"/>
  <c r="AD24" i="9"/>
  <c r="AC32" i="9"/>
  <c r="AD32" i="9"/>
  <c r="AD39" i="9"/>
  <c r="AC39" i="9"/>
  <c r="AD55" i="9"/>
  <c r="AC55" i="9"/>
  <c r="AD5" i="9"/>
  <c r="AC5" i="9"/>
  <c r="AC16" i="9"/>
  <c r="AD16" i="9"/>
  <c r="AC23" i="9"/>
  <c r="AD23" i="9"/>
  <c r="AD57" i="9"/>
  <c r="AC57" i="9"/>
  <c r="AD59" i="9"/>
  <c r="AC59" i="9"/>
  <c r="AC60" i="9"/>
  <c r="AD60" i="9"/>
  <c r="AD66" i="9"/>
  <c r="AC66" i="9"/>
  <c r="AD67" i="9"/>
  <c r="AC67" i="9"/>
  <c r="AC69" i="9"/>
  <c r="AD69" i="9"/>
  <c r="AD70" i="9"/>
  <c r="AC70" i="9"/>
  <c r="AC72" i="9"/>
  <c r="AD72" i="9"/>
  <c r="AD74" i="9"/>
  <c r="AC74" i="9"/>
  <c r="AD62" i="9"/>
  <c r="AC62" i="9"/>
  <c r="AD56" i="9"/>
  <c r="AC56" i="9"/>
  <c r="AD46" i="9"/>
  <c r="AC46" i="9"/>
  <c r="AD21" i="9"/>
  <c r="AC21" i="9"/>
  <c r="AD19" i="9"/>
  <c r="AC19" i="9"/>
  <c r="AD51" i="9"/>
  <c r="AC51" i="9"/>
  <c r="AC45" i="9"/>
  <c r="AD45" i="9"/>
  <c r="AC71" i="9"/>
  <c r="AD71" i="9"/>
  <c r="AC33" i="9"/>
  <c r="AD33" i="9"/>
  <c r="AC10" i="9"/>
  <c r="AD10" i="9"/>
  <c r="AC64" i="9"/>
  <c r="AD64" i="9"/>
  <c r="AD42" i="9"/>
  <c r="AC42" i="9"/>
  <c r="AD30" i="9"/>
  <c r="AC30" i="9"/>
  <c r="AC27" i="9"/>
  <c r="AD27" i="9"/>
  <c r="AC6" i="9"/>
  <c r="AD6" i="9"/>
  <c r="AC48" i="9"/>
  <c r="AD48" i="9"/>
  <c r="AD49" i="9"/>
  <c r="AC49" i="9"/>
  <c r="AD61" i="9"/>
  <c r="AC61" i="9"/>
  <c r="AD50" i="9"/>
  <c r="AC50" i="9"/>
  <c r="AD40" i="9"/>
  <c r="AC40" i="9"/>
  <c r="AC47" i="9"/>
  <c r="AD47" i="9"/>
  <c r="AD44" i="9"/>
  <c r="AC44" i="9"/>
  <c r="AD11" i="9"/>
  <c r="AC11" i="9"/>
  <c r="AD43" i="9"/>
  <c r="AC43" i="9"/>
  <c r="AD35" i="9"/>
  <c r="AC35" i="9"/>
  <c r="AD9" i="9"/>
  <c r="AC9" i="9"/>
  <c r="AC34" i="9"/>
  <c r="AD34" i="9"/>
  <c r="AD41" i="9"/>
  <c r="AC41" i="9"/>
  <c r="AC36" i="9"/>
  <c r="AD36" i="9"/>
  <c r="AD17" i="9"/>
  <c r="AC17" i="9"/>
  <c r="AD58" i="9"/>
  <c r="AC58" i="9"/>
  <c r="AD15" i="9"/>
  <c r="AC15" i="9"/>
  <c r="AC25" i="9"/>
  <c r="AD25" i="9"/>
  <c r="AD20" i="9"/>
  <c r="AC20" i="9"/>
  <c r="AD75" i="9"/>
  <c r="AC75" i="9"/>
  <c r="AD73" i="9"/>
  <c r="AC73" i="9"/>
  <c r="AC68" i="9"/>
  <c r="AD68" i="9"/>
  <c r="AC63" i="9"/>
  <c r="AD63" i="9"/>
  <c r="AC37" i="9"/>
  <c r="AD37" i="9"/>
  <c r="AC31" i="9"/>
  <c r="AD31" i="9"/>
  <c r="AC29" i="9"/>
  <c r="AD29" i="9"/>
  <c r="AC28" i="9"/>
  <c r="AD28" i="9"/>
  <c r="AD26" i="9"/>
  <c r="AC26" i="9"/>
  <c r="AC22" i="9"/>
  <c r="AD22" i="9"/>
  <c r="AC18" i="9"/>
  <c r="AD18" i="9"/>
  <c r="AD14" i="9"/>
  <c r="AC14" i="9"/>
  <c r="AC12" i="9"/>
  <c r="AD12" i="9"/>
  <c r="AC8" i="9"/>
  <c r="AD8" i="9"/>
  <c r="FZ28" i="9"/>
  <c r="HP12" i="9"/>
  <c r="FY22" i="9"/>
  <c r="BJ31" i="9"/>
  <c r="BJ30" i="9"/>
  <c r="FY16" i="9"/>
  <c r="BG25" i="9"/>
  <c r="P7" i="9"/>
  <c r="Q7" i="9" s="1"/>
  <c r="P13" i="9"/>
  <c r="Q13" i="9" s="1"/>
  <c r="P24" i="9"/>
  <c r="Q24" i="9" s="1"/>
  <c r="P32" i="9"/>
  <c r="Q32" i="9" s="1"/>
  <c r="P39" i="9"/>
  <c r="Q39" i="9" s="1"/>
  <c r="P55" i="9"/>
  <c r="Q55" i="9" s="1"/>
  <c r="P5" i="9"/>
  <c r="Q5" i="9" s="1"/>
  <c r="P16" i="9"/>
  <c r="Q16" i="9" s="1"/>
  <c r="P23" i="9"/>
  <c r="Q23" i="9" s="1"/>
  <c r="P57" i="9"/>
  <c r="Q57" i="9" s="1"/>
  <c r="P59" i="9"/>
  <c r="Q59" i="9" s="1"/>
  <c r="P60" i="9"/>
  <c r="Q60" i="9" s="1"/>
  <c r="P66" i="9"/>
  <c r="Q66" i="9" s="1"/>
  <c r="P67" i="9"/>
  <c r="Q67" i="9" s="1"/>
  <c r="P69" i="9"/>
  <c r="Q69" i="9" s="1"/>
  <c r="P70" i="9"/>
  <c r="Q70" i="9" s="1"/>
  <c r="P72" i="9"/>
  <c r="Q72" i="9" s="1"/>
  <c r="P74" i="9"/>
  <c r="Q74" i="9" s="1"/>
  <c r="P62" i="9"/>
  <c r="Q62" i="9" s="1"/>
  <c r="P56" i="9"/>
  <c r="Q56" i="9" s="1"/>
  <c r="P46" i="9"/>
  <c r="Q46" i="9" s="1"/>
  <c r="P21" i="9"/>
  <c r="Q21" i="9" s="1"/>
  <c r="P19" i="9"/>
  <c r="Q19" i="9" s="1"/>
  <c r="P51" i="9"/>
  <c r="Q51" i="9" s="1"/>
  <c r="P45" i="9"/>
  <c r="Q45" i="9" s="1"/>
  <c r="P71" i="9"/>
  <c r="Q71" i="9" s="1"/>
  <c r="P33" i="9"/>
  <c r="Q33" i="9" s="1"/>
  <c r="P10" i="9"/>
  <c r="Q10" i="9" s="1"/>
  <c r="P64" i="9"/>
  <c r="Q64" i="9" s="1"/>
  <c r="P42" i="9"/>
  <c r="Q42" i="9" s="1"/>
  <c r="P30" i="9"/>
  <c r="Q30" i="9" s="1"/>
  <c r="P27" i="9"/>
  <c r="Q27" i="9" s="1"/>
  <c r="P6" i="9"/>
  <c r="Q6" i="9" s="1"/>
  <c r="P48" i="9"/>
  <c r="Q48" i="9" s="1"/>
  <c r="P49" i="9"/>
  <c r="Q49" i="9" s="1"/>
  <c r="P61" i="9"/>
  <c r="Q61" i="9" s="1"/>
  <c r="P50" i="9"/>
  <c r="Q50" i="9" s="1"/>
  <c r="P40" i="9"/>
  <c r="Q40" i="9" s="1"/>
  <c r="P47" i="9"/>
  <c r="Q47" i="9" s="1"/>
  <c r="BJ49" i="9"/>
  <c r="P44" i="9"/>
  <c r="Q44" i="9" s="1"/>
  <c r="P11" i="9"/>
  <c r="Q11" i="9" s="1"/>
  <c r="P43" i="9"/>
  <c r="Q43" i="9" s="1"/>
  <c r="P35" i="9"/>
  <c r="Q35" i="9" s="1"/>
  <c r="P9" i="9"/>
  <c r="Q9" i="9" s="1"/>
  <c r="P34" i="9"/>
  <c r="Q34" i="9" s="1"/>
  <c r="P41" i="9"/>
  <c r="Q41" i="9" s="1"/>
  <c r="P36" i="9"/>
  <c r="Q36" i="9" s="1"/>
  <c r="P17" i="9"/>
  <c r="Q17" i="9" s="1"/>
  <c r="P58" i="9"/>
  <c r="Q58" i="9" s="1"/>
  <c r="P15" i="9"/>
  <c r="Q15" i="9" s="1"/>
  <c r="P25" i="9"/>
  <c r="Q25" i="9" s="1"/>
  <c r="P20" i="9"/>
  <c r="Q20" i="9" s="1"/>
  <c r="P75" i="9"/>
  <c r="Q75" i="9" s="1"/>
  <c r="P73" i="9"/>
  <c r="Q73" i="9" s="1"/>
  <c r="P68" i="9"/>
  <c r="Q68" i="9" s="1"/>
  <c r="P63" i="9"/>
  <c r="Q63" i="9" s="1"/>
  <c r="P37" i="9"/>
  <c r="Q37" i="9" s="1"/>
  <c r="P31" i="9"/>
  <c r="Q31" i="9" s="1"/>
  <c r="P29" i="9"/>
  <c r="Q29" i="9" s="1"/>
  <c r="P28" i="9"/>
  <c r="Q28" i="9" s="1"/>
  <c r="P26" i="9"/>
  <c r="Q26" i="9" s="1"/>
  <c r="P22" i="9"/>
  <c r="Q22" i="9" s="1"/>
  <c r="BK42" i="9"/>
  <c r="P18" i="9"/>
  <c r="Q18" i="9" s="1"/>
  <c r="P14" i="9"/>
  <c r="Q14" i="9" s="1"/>
  <c r="P12" i="9"/>
  <c r="Q12" i="9" s="1"/>
  <c r="P8" i="9"/>
  <c r="Q8" i="9" s="1"/>
  <c r="BG39" i="9"/>
  <c r="HL28" i="9"/>
  <c r="EE25" i="9"/>
  <c r="DT25" i="9"/>
  <c r="HM24" i="9"/>
  <c r="FX24" i="9"/>
  <c r="FN24" i="9"/>
  <c r="CR24" i="9"/>
  <c r="CK24" i="9"/>
  <c r="HO23" i="9"/>
  <c r="HA23" i="9"/>
  <c r="FZ23" i="9"/>
  <c r="FQ23" i="9"/>
  <c r="HE22" i="9"/>
  <c r="FX22" i="9"/>
  <c r="FN22" i="9"/>
  <c r="EC22" i="9"/>
  <c r="DR22" i="9"/>
  <c r="CT22" i="9"/>
  <c r="CJ22" i="9"/>
  <c r="BZ22" i="9"/>
  <c r="HG21" i="9"/>
  <c r="GS21" i="9"/>
  <c r="FW21" i="9"/>
  <c r="FN21" i="9"/>
  <c r="ED21" i="9"/>
  <c r="DS21" i="9"/>
  <c r="CT21" i="9"/>
  <c r="CK21" i="9"/>
  <c r="CB21" i="9"/>
  <c r="HI20" i="9"/>
  <c r="GS20" i="9"/>
  <c r="FZ20" i="9"/>
  <c r="FP20" i="9"/>
  <c r="DX20" i="9"/>
  <c r="CK20" i="9"/>
  <c r="BY20" i="9"/>
  <c r="HO19" i="9"/>
  <c r="ED16" i="9"/>
  <c r="CQ16" i="9"/>
  <c r="CG16" i="9"/>
  <c r="HB15" i="9"/>
  <c r="FY15" i="9"/>
  <c r="FN15" i="9"/>
  <c r="CR15" i="9"/>
  <c r="CF15" i="9"/>
  <c r="HE14" i="9"/>
  <c r="EB14" i="9"/>
  <c r="CS14" i="9"/>
  <c r="CI14" i="9"/>
  <c r="HC13" i="9"/>
  <c r="FX13" i="9"/>
  <c r="FN13" i="9"/>
  <c r="EB13" i="9"/>
  <c r="CQ13" i="9"/>
  <c r="CI13" i="9"/>
  <c r="HC12" i="9"/>
  <c r="FX12" i="9"/>
  <c r="FN12" i="9"/>
  <c r="EB12" i="9"/>
  <c r="CQ12" i="9"/>
  <c r="CE12" i="9"/>
  <c r="HH11" i="9"/>
  <c r="CT11" i="9"/>
  <c r="CK11" i="9"/>
  <c r="BY11" i="9"/>
  <c r="HO10" i="9"/>
  <c r="GS7" i="9"/>
  <c r="FZ7" i="9"/>
  <c r="FK7" i="9"/>
  <c r="CP7" i="9"/>
  <c r="CG7" i="9"/>
  <c r="HD6" i="9"/>
  <c r="EE6" i="9"/>
  <c r="DW6" i="9"/>
  <c r="CH6" i="9"/>
  <c r="CN5" i="9"/>
  <c r="BZ5" i="9"/>
  <c r="HG4" i="9"/>
  <c r="FW4" i="9"/>
  <c r="FL4" i="9"/>
  <c r="EA4" i="9"/>
  <c r="CR4" i="9"/>
  <c r="CH4" i="9"/>
  <c r="BG52" i="9"/>
  <c r="HK51" i="9"/>
  <c r="HF51" i="9"/>
  <c r="FW51" i="9"/>
  <c r="FN51" i="9"/>
  <c r="EA51" i="9"/>
  <c r="DR51" i="9"/>
  <c r="CS51" i="9"/>
  <c r="CL51" i="9"/>
  <c r="CF51" i="9"/>
  <c r="BY51" i="9"/>
  <c r="HJ50" i="9"/>
  <c r="HB50" i="9"/>
  <c r="FX50" i="9"/>
  <c r="FM50" i="9"/>
  <c r="EX50" i="9"/>
  <c r="CR50" i="9"/>
  <c r="CJ50" i="9"/>
  <c r="CC50" i="9"/>
  <c r="HO49" i="9"/>
  <c r="HG49" i="9"/>
  <c r="GZ49" i="9"/>
  <c r="FW49" i="9"/>
  <c r="FN49" i="9"/>
  <c r="FH49" i="9"/>
  <c r="DY49" i="9"/>
  <c r="CP49" i="9"/>
  <c r="CK49" i="9"/>
  <c r="CD49" i="9"/>
  <c r="HM48" i="9"/>
  <c r="HF48" i="9"/>
  <c r="GS48" i="9"/>
  <c r="FX48" i="9"/>
  <c r="FO48" i="9"/>
  <c r="FG48" i="9"/>
  <c r="EE48" i="9"/>
  <c r="CS48" i="9"/>
  <c r="CN48" i="9"/>
  <c r="CF48" i="9"/>
  <c r="BY48" i="9"/>
  <c r="HP47" i="9"/>
  <c r="HH47" i="9"/>
  <c r="GZ47" i="9"/>
  <c r="FW47" i="9"/>
  <c r="FM47" i="9"/>
  <c r="EC47" i="9"/>
  <c r="DW47" i="9"/>
  <c r="CR47" i="9"/>
  <c r="CL47" i="9"/>
  <c r="CE47" i="9"/>
  <c r="HK46" i="9"/>
  <c r="HF46" i="9"/>
  <c r="GZ46" i="9"/>
  <c r="FV46" i="9"/>
  <c r="FL46" i="9"/>
  <c r="FG46" i="9"/>
  <c r="CO45" i="9"/>
  <c r="CH45" i="9"/>
  <c r="BZ45" i="9"/>
  <c r="HN44" i="9"/>
  <c r="HH44" i="9"/>
  <c r="HB44" i="9"/>
  <c r="GS44" i="9"/>
  <c r="FU44" i="9"/>
  <c r="FK44" i="9"/>
  <c r="EB44" i="9"/>
  <c r="DT44" i="9"/>
  <c r="DM44" i="9"/>
  <c r="CM44" i="9"/>
  <c r="CD44" i="9"/>
  <c r="HL43" i="9"/>
  <c r="HD43" i="9"/>
  <c r="FU43" i="9"/>
  <c r="FK43" i="9"/>
  <c r="EE43" i="9"/>
  <c r="DZ43" i="9"/>
  <c r="CO43" i="9"/>
  <c r="CH43" i="9"/>
  <c r="CA43" i="9"/>
  <c r="HN42" i="9"/>
  <c r="HE42" i="9"/>
  <c r="FG42" i="9"/>
  <c r="EB42" i="9"/>
  <c r="DR42" i="9"/>
  <c r="CK42" i="9"/>
  <c r="CB42" i="9"/>
  <c r="HA41" i="9"/>
  <c r="FX41" i="9"/>
  <c r="DS41" i="9"/>
  <c r="CO41" i="9"/>
  <c r="CG41" i="9"/>
  <c r="BZ41" i="9"/>
  <c r="HN40" i="9"/>
  <c r="HG40" i="9"/>
  <c r="GZ40" i="9"/>
  <c r="FY40" i="9"/>
  <c r="FQ40" i="9"/>
  <c r="FH40" i="9"/>
  <c r="DX40" i="9"/>
  <c r="DM40" i="9"/>
  <c r="CJ40" i="9"/>
  <c r="CA40" i="9"/>
  <c r="HI39" i="9"/>
  <c r="HB39" i="9"/>
  <c r="FV39" i="9"/>
  <c r="FK39" i="9"/>
  <c r="DS39" i="9"/>
  <c r="CQ39" i="9"/>
  <c r="CK39" i="9"/>
  <c r="BJ40" i="9"/>
  <c r="BK49" i="9"/>
  <c r="BK39" i="9"/>
  <c r="BJ37" i="9"/>
  <c r="BK37" i="9"/>
  <c r="BJ62" i="9"/>
  <c r="BK60" i="9"/>
  <c r="BK40" i="9"/>
  <c r="BK21" i="9"/>
  <c r="BJ20" i="9"/>
  <c r="BJ52" i="9"/>
  <c r="BJ50" i="9"/>
  <c r="BJ57" i="9"/>
  <c r="BJ25" i="9"/>
  <c r="BJ29" i="9"/>
  <c r="BK34" i="9"/>
  <c r="BK20" i="9"/>
  <c r="BJ19" i="9"/>
  <c r="BJ61" i="9"/>
  <c r="BK15" i="9"/>
  <c r="BK41" i="9"/>
  <c r="BJ60" i="9"/>
  <c r="BK36" i="9"/>
  <c r="BK62" i="9"/>
  <c r="BK6" i="9"/>
  <c r="BK59" i="9"/>
  <c r="BK52" i="9"/>
  <c r="BK50" i="9"/>
  <c r="BK27" i="9"/>
  <c r="BK54" i="9"/>
  <c r="BK61" i="9"/>
  <c r="BJ56" i="9"/>
  <c r="BK35" i="9"/>
  <c r="BJ27" i="9"/>
  <c r="BJ42" i="9"/>
  <c r="BJ51" i="9"/>
  <c r="BJ39" i="9"/>
  <c r="BK57" i="9"/>
  <c r="BJ6" i="9"/>
  <c r="BJ35" i="9"/>
  <c r="BJ54" i="9"/>
  <c r="BJ21" i="9"/>
  <c r="BJ47" i="9"/>
  <c r="BK12" i="9"/>
  <c r="BK32" i="9"/>
  <c r="BK29" i="9"/>
  <c r="BJ36" i="9"/>
  <c r="BK16" i="9"/>
  <c r="BK47" i="9"/>
  <c r="BK7" i="9"/>
  <c r="BK19" i="9"/>
  <c r="BK30" i="9"/>
  <c r="BJ55" i="9"/>
  <c r="BJ41" i="9"/>
  <c r="BK22" i="9"/>
  <c r="BJ7" i="9"/>
  <c r="BL7" i="9" s="1"/>
  <c r="BJ32" i="9"/>
  <c r="BJ45" i="9"/>
  <c r="BJ15" i="9"/>
  <c r="BJ16" i="9"/>
  <c r="BK31" i="9"/>
  <c r="BK45" i="9"/>
  <c r="BJ59" i="9"/>
  <c r="BJ44" i="9"/>
  <c r="BK55" i="9"/>
  <c r="BK51" i="9"/>
  <c r="BK44" i="9"/>
  <c r="BK25" i="9"/>
  <c r="BK56" i="9"/>
  <c r="BJ34" i="9"/>
  <c r="BJ12" i="9"/>
  <c r="BJ22" i="9"/>
  <c r="FY46" i="9"/>
  <c r="FQ46" i="9"/>
  <c r="FJ46" i="9"/>
  <c r="CT45" i="9"/>
  <c r="CL45" i="9"/>
  <c r="CE45" i="9"/>
  <c r="BY45" i="9"/>
  <c r="HP44" i="9"/>
  <c r="HJ44" i="9"/>
  <c r="HA44" i="9"/>
  <c r="FO44" i="9"/>
  <c r="DZ44" i="9"/>
  <c r="CS44" i="9"/>
  <c r="CK44" i="9"/>
  <c r="CB44" i="9"/>
  <c r="HG43" i="9"/>
  <c r="FW43" i="9"/>
  <c r="FM43" i="9"/>
  <c r="EA43" i="9"/>
  <c r="CQ43" i="9"/>
  <c r="HM42" i="9"/>
  <c r="HF42" i="9"/>
  <c r="FU42" i="9"/>
  <c r="FJ42" i="9"/>
  <c r="EA42" i="9"/>
  <c r="CS42" i="9"/>
  <c r="CO42" i="9"/>
  <c r="CE42" i="9"/>
  <c r="HL41" i="9"/>
  <c r="HE41" i="9"/>
  <c r="FO41" i="9"/>
  <c r="EA41" i="9"/>
  <c r="CQ41" i="9"/>
  <c r="CI41" i="9"/>
  <c r="CB41" i="9"/>
  <c r="HL40" i="9"/>
  <c r="HF40" i="9"/>
  <c r="FX40" i="9"/>
  <c r="FN40" i="9"/>
  <c r="FG40" i="9"/>
  <c r="EB40" i="9"/>
  <c r="DR40" i="9"/>
  <c r="CR40" i="9"/>
  <c r="CI40" i="9"/>
  <c r="CB40" i="9"/>
  <c r="HK39" i="9"/>
  <c r="HD39" i="9"/>
  <c r="EA39" i="9"/>
  <c r="CR39" i="9"/>
  <c r="CL39" i="9"/>
  <c r="CD39" i="9"/>
  <c r="HK38" i="9"/>
  <c r="HC38" i="9"/>
  <c r="FO38" i="9"/>
  <c r="FG38" i="9"/>
  <c r="DT38" i="9"/>
  <c r="CN38" i="9"/>
  <c r="CD38" i="9"/>
  <c r="HP37" i="9"/>
  <c r="HG37" i="9"/>
  <c r="FV37" i="9"/>
  <c r="FK37" i="9"/>
  <c r="FP35" i="9"/>
  <c r="HI51" i="9"/>
  <c r="HA51" i="9"/>
  <c r="FR51" i="9"/>
  <c r="EC35" i="9"/>
  <c r="DT35" i="9"/>
  <c r="CT35" i="9"/>
  <c r="CM35" i="9"/>
  <c r="CE35" i="9"/>
  <c r="HN34" i="9"/>
  <c r="HD34" i="9"/>
  <c r="GS34" i="9"/>
  <c r="FI51" i="9"/>
  <c r="ED51" i="9"/>
  <c r="FW34" i="9"/>
  <c r="FN34" i="9"/>
  <c r="DW51" i="9"/>
  <c r="DW34" i="9"/>
  <c r="BZ34" i="9"/>
  <c r="CR51" i="9"/>
  <c r="HI33" i="9"/>
  <c r="GZ33" i="9"/>
  <c r="FZ33" i="9"/>
  <c r="FR33" i="9"/>
  <c r="FK33" i="9"/>
  <c r="EC33" i="9"/>
  <c r="DR33" i="9"/>
  <c r="CS33" i="9"/>
  <c r="CL33" i="9"/>
  <c r="CD33" i="9"/>
  <c r="HH32" i="9"/>
  <c r="FG32" i="9"/>
  <c r="CJ51" i="9"/>
  <c r="CC51" i="9"/>
  <c r="EC32" i="9"/>
  <c r="DS32" i="9"/>
  <c r="CR32" i="9"/>
  <c r="CK32" i="9"/>
  <c r="CA32" i="9"/>
  <c r="HM31" i="9"/>
  <c r="HC31" i="9"/>
  <c r="GS31" i="9"/>
  <c r="HO50" i="9"/>
  <c r="HF50" i="9"/>
  <c r="FX31" i="9"/>
  <c r="FP31" i="9"/>
  <c r="FI31" i="9"/>
  <c r="EX31" i="9"/>
  <c r="FY50" i="9"/>
  <c r="FO50" i="9"/>
  <c r="ED31" i="9"/>
  <c r="DX31" i="9"/>
  <c r="EC50" i="9"/>
  <c r="CS31" i="9"/>
  <c r="DS50" i="9"/>
  <c r="HN30" i="9"/>
  <c r="HE30" i="9"/>
  <c r="CQ50" i="9"/>
  <c r="FZ30" i="9"/>
  <c r="FQ30" i="9"/>
  <c r="FI30" i="9"/>
  <c r="CK50" i="9"/>
  <c r="DR30" i="9"/>
  <c r="CA30" i="9"/>
  <c r="BZ50" i="9"/>
  <c r="HK29" i="9"/>
  <c r="HB29" i="9"/>
  <c r="HM49" i="9"/>
  <c r="HF49" i="9"/>
  <c r="FV29" i="9"/>
  <c r="FN29" i="9"/>
  <c r="DM29" i="9"/>
  <c r="FZ49" i="9"/>
  <c r="HG48" i="9"/>
  <c r="CS29" i="9"/>
  <c r="CM29" i="9"/>
  <c r="CD29" i="9"/>
  <c r="FV48" i="9"/>
  <c r="HJ28" i="9"/>
  <c r="HA28" i="9"/>
  <c r="FM48" i="9"/>
  <c r="FZ25" i="9"/>
  <c r="FR25" i="9"/>
  <c r="FH25" i="9"/>
  <c r="EA48" i="9"/>
  <c r="DS48" i="9"/>
  <c r="EC25" i="9"/>
  <c r="DM25" i="9"/>
  <c r="CL48" i="9"/>
  <c r="CE48" i="9"/>
  <c r="CQ25" i="9"/>
  <c r="CH25" i="9"/>
  <c r="BZ25" i="9"/>
  <c r="HJ47" i="9"/>
  <c r="HG24" i="9"/>
  <c r="HB47" i="9"/>
  <c r="GS47" i="9"/>
  <c r="FY24" i="9"/>
  <c r="FP24" i="9"/>
  <c r="FH24" i="9"/>
  <c r="EX24" i="9"/>
  <c r="CI24" i="9"/>
  <c r="BZ24" i="9"/>
  <c r="HM23" i="9"/>
  <c r="HC23" i="9"/>
  <c r="FU23" i="9"/>
  <c r="FK23" i="9"/>
  <c r="FO47" i="9"/>
  <c r="FI47" i="9"/>
  <c r="HP22" i="9"/>
  <c r="HD22" i="9"/>
  <c r="FZ22" i="9"/>
  <c r="FU22" i="9"/>
  <c r="FJ22" i="9"/>
  <c r="EA47" i="9"/>
  <c r="CR22" i="9"/>
  <c r="CL22" i="9"/>
  <c r="CC22" i="9"/>
  <c r="BG22" i="9"/>
  <c r="HP21" i="9"/>
  <c r="HD21" i="9"/>
  <c r="FZ21" i="9"/>
  <c r="FR21" i="9"/>
  <c r="CO47" i="9"/>
  <c r="CG47" i="9"/>
  <c r="CN21" i="9"/>
  <c r="CG21" i="9"/>
  <c r="HK20" i="9"/>
  <c r="GZ20" i="9"/>
  <c r="CA47" i="9"/>
  <c r="FX20" i="9"/>
  <c r="FN20" i="9"/>
  <c r="FG20" i="9"/>
  <c r="DT20" i="9"/>
  <c r="CO20" i="9"/>
  <c r="CG20" i="9"/>
  <c r="BZ20" i="9"/>
  <c r="HP46" i="9"/>
  <c r="HM19" i="9"/>
  <c r="HC19" i="9"/>
  <c r="HH46" i="9"/>
  <c r="DT16" i="9"/>
  <c r="CS16" i="9"/>
  <c r="CK16" i="9"/>
  <c r="CC16" i="9"/>
  <c r="HM15" i="9"/>
  <c r="HA15" i="9"/>
  <c r="GS15" i="9"/>
  <c r="FZ15" i="9"/>
  <c r="FP15" i="9"/>
  <c r="FG15" i="9"/>
  <c r="FZ46" i="9"/>
  <c r="CK15" i="9"/>
  <c r="CB15" i="9"/>
  <c r="HM14" i="9"/>
  <c r="CR45" i="9"/>
  <c r="FU14" i="9"/>
  <c r="FK14" i="9"/>
  <c r="CK45" i="9"/>
  <c r="CT14" i="9"/>
  <c r="CM14" i="9"/>
  <c r="CC14" i="9"/>
  <c r="HD13" i="9"/>
  <c r="CD45" i="9"/>
  <c r="FZ13" i="9"/>
  <c r="FP13" i="9"/>
  <c r="FG13" i="9"/>
  <c r="EX13" i="9"/>
  <c r="HD44" i="9"/>
  <c r="DZ13" i="9"/>
  <c r="FZ44" i="9"/>
  <c r="CM13" i="9"/>
  <c r="CD13" i="9"/>
  <c r="FR44" i="9"/>
  <c r="HH12" i="9"/>
  <c r="FH44" i="9"/>
  <c r="HA11" i="9"/>
  <c r="FQ11" i="9"/>
  <c r="FG11" i="9"/>
  <c r="EE44" i="9"/>
  <c r="DX11" i="9"/>
  <c r="DM11" i="9"/>
  <c r="DY44" i="9"/>
  <c r="CC11" i="9"/>
  <c r="HN10" i="9"/>
  <c r="HD7" i="9"/>
  <c r="CI44" i="9"/>
  <c r="CA44" i="9"/>
  <c r="FW7" i="9"/>
  <c r="FO7" i="9"/>
  <c r="DM7" i="9"/>
  <c r="HN43" i="9"/>
  <c r="CL7" i="9"/>
  <c r="CB7" i="9"/>
  <c r="HK6" i="9"/>
  <c r="BG6" i="9"/>
  <c r="HO5" i="9"/>
  <c r="HE5" i="9"/>
  <c r="HE43" i="9"/>
  <c r="FZ5" i="9"/>
  <c r="FR5" i="9"/>
  <c r="FK5" i="9"/>
  <c r="CT5" i="9"/>
  <c r="CL5" i="9"/>
  <c r="CC5" i="9"/>
  <c r="HI4" i="9"/>
  <c r="DR4" i="9"/>
  <c r="FQ43" i="9"/>
  <c r="FG43" i="9"/>
  <c r="ED43" i="9"/>
  <c r="DT43" i="9"/>
  <c r="CD43" i="9"/>
  <c r="HI42" i="9"/>
  <c r="FW42" i="9"/>
  <c r="DY42" i="9"/>
  <c r="CF42" i="9"/>
  <c r="HO41" i="9"/>
  <c r="HF41" i="9"/>
  <c r="HL51" i="9"/>
  <c r="HD51" i="9"/>
  <c r="GS41" i="9"/>
  <c r="FR41" i="9"/>
  <c r="FI41" i="9"/>
  <c r="FZ51" i="9"/>
  <c r="FP51" i="9"/>
  <c r="FH51" i="9"/>
  <c r="DZ41" i="9"/>
  <c r="DZ51" i="9"/>
  <c r="CR41" i="9"/>
  <c r="CP51" i="9"/>
  <c r="CH51" i="9"/>
  <c r="BZ51" i="9"/>
  <c r="HP50" i="9"/>
  <c r="HH50" i="9"/>
  <c r="GZ50" i="9"/>
  <c r="CJ41" i="9"/>
  <c r="FZ50" i="9"/>
  <c r="FP50" i="9"/>
  <c r="FH50" i="9"/>
  <c r="CA41" i="9"/>
  <c r="BG41" i="9"/>
  <c r="EB50" i="9"/>
  <c r="DT50" i="9"/>
  <c r="CL50" i="9"/>
  <c r="CE50" i="9"/>
  <c r="HP40" i="9"/>
  <c r="HK49" i="9"/>
  <c r="HB49" i="9"/>
  <c r="FR49" i="9"/>
  <c r="FJ49" i="9"/>
  <c r="EB49" i="9"/>
  <c r="DT49" i="9"/>
  <c r="DM49" i="9"/>
  <c r="HI40" i="9"/>
  <c r="CN49" i="9"/>
  <c r="CF49" i="9"/>
  <c r="BZ49" i="9"/>
  <c r="HC40" i="9"/>
  <c r="HN48" i="9"/>
  <c r="HH48" i="9"/>
  <c r="HA48" i="9"/>
  <c r="FY48" i="9"/>
  <c r="FP48" i="9"/>
  <c r="FJ48" i="9"/>
  <c r="EC48" i="9"/>
  <c r="CP48" i="9"/>
  <c r="CI48" i="9"/>
  <c r="CA48" i="9"/>
  <c r="FJ40" i="9"/>
  <c r="HM47" i="9"/>
  <c r="HE47" i="9"/>
  <c r="DZ40" i="9"/>
  <c r="FU47" i="9"/>
  <c r="FG47" i="9"/>
  <c r="DT47" i="9"/>
  <c r="CS40" i="9"/>
  <c r="CQ47" i="9"/>
  <c r="CI47" i="9"/>
  <c r="BZ47" i="9"/>
  <c r="CK40" i="9"/>
  <c r="CD40" i="9"/>
  <c r="HL46" i="9"/>
  <c r="HE46" i="9"/>
  <c r="FM46" i="9"/>
  <c r="BG40" i="9"/>
  <c r="EX46" i="9"/>
  <c r="HK44" i="9"/>
  <c r="HE44" i="9"/>
  <c r="HL39" i="9"/>
  <c r="FV44" i="9"/>
  <c r="FN44" i="9"/>
  <c r="EC44" i="9"/>
  <c r="DW44" i="9"/>
  <c r="HF39" i="9"/>
  <c r="CO44" i="9"/>
  <c r="CG44" i="9"/>
  <c r="HJ43" i="9"/>
  <c r="HC43" i="9"/>
  <c r="FX39" i="9"/>
  <c r="FR43" i="9"/>
  <c r="FJ43" i="9"/>
  <c r="FN39" i="9"/>
  <c r="EB39" i="9"/>
  <c r="CJ39" i="9"/>
  <c r="EC43" i="9"/>
  <c r="DS43" i="9"/>
  <c r="DM43" i="9"/>
  <c r="BZ39" i="9"/>
  <c r="CM43" i="9"/>
  <c r="CF43" i="9"/>
  <c r="HL42" i="9"/>
  <c r="HD42" i="9"/>
  <c r="FN42" i="9"/>
  <c r="HP38" i="9"/>
  <c r="DS42" i="9"/>
  <c r="HF38" i="9"/>
  <c r="CP42" i="9"/>
  <c r="CH42" i="9"/>
  <c r="BY42" i="9"/>
  <c r="HK41" i="9"/>
  <c r="HC41" i="9"/>
  <c r="FP41" i="9"/>
  <c r="FG41" i="9"/>
  <c r="EX41" i="9"/>
  <c r="FU38" i="9"/>
  <c r="FP39" i="9"/>
  <c r="FH38" i="9"/>
  <c r="DT39" i="9"/>
  <c r="EA38" i="9"/>
  <c r="CP39" i="9"/>
  <c r="CG39" i="9"/>
  <c r="HH38" i="9"/>
  <c r="HA38" i="9"/>
  <c r="GS38" i="9"/>
  <c r="CQ38" i="9"/>
  <c r="CI38" i="9"/>
  <c r="FX38" i="9"/>
  <c r="FM38" i="9"/>
  <c r="BZ38" i="9"/>
  <c r="DZ38" i="9"/>
  <c r="CK38" i="9"/>
  <c r="HE37" i="9"/>
  <c r="HA37" i="9"/>
  <c r="FP37" i="9"/>
  <c r="FG37" i="9"/>
  <c r="FW35" i="9"/>
  <c r="FL35" i="9"/>
  <c r="GS37" i="9"/>
  <c r="FQ37" i="9"/>
  <c r="DS35" i="9"/>
  <c r="CP35" i="9"/>
  <c r="CG35" i="9"/>
  <c r="FH37" i="9"/>
  <c r="HE34" i="9"/>
  <c r="FI34" i="9"/>
  <c r="DZ34" i="9"/>
  <c r="DR34" i="9"/>
  <c r="CS34" i="9"/>
  <c r="CL34" i="9"/>
  <c r="CE34" i="9"/>
  <c r="BG34" i="9"/>
  <c r="HO33" i="9"/>
  <c r="HE33" i="9"/>
  <c r="FV33" i="9"/>
  <c r="FM33" i="9"/>
  <c r="EE33" i="9"/>
  <c r="FY35" i="9"/>
  <c r="HP32" i="9"/>
  <c r="HD32" i="9"/>
  <c r="FM35" i="9"/>
  <c r="FQ32" i="9"/>
  <c r="FI32" i="9"/>
  <c r="EX32" i="9"/>
  <c r="BZ32" i="9"/>
  <c r="DZ35" i="9"/>
  <c r="HK31" i="9"/>
  <c r="HA31" i="9"/>
  <c r="FW31" i="9"/>
  <c r="FN31" i="9"/>
  <c r="CF35" i="9"/>
  <c r="HM34" i="9"/>
  <c r="CQ31" i="9"/>
  <c r="CI31" i="9"/>
  <c r="CA31" i="9"/>
  <c r="HL30" i="9"/>
  <c r="HC30" i="9"/>
  <c r="GS30" i="9"/>
  <c r="HC34" i="9"/>
  <c r="FP30" i="9"/>
  <c r="FG30" i="9"/>
  <c r="FV34" i="9"/>
  <c r="FK34" i="9"/>
  <c r="EE30" i="9"/>
  <c r="DX30" i="9"/>
  <c r="EB34" i="9"/>
  <c r="DS34" i="9"/>
  <c r="CR30" i="9"/>
  <c r="CI30" i="9"/>
  <c r="CC30" i="9"/>
  <c r="CO34" i="9"/>
  <c r="CG34" i="9"/>
  <c r="HJ33" i="9"/>
  <c r="HI29" i="9"/>
  <c r="GZ29" i="9"/>
  <c r="FU29" i="9"/>
  <c r="FK29" i="9"/>
  <c r="DT33" i="9"/>
  <c r="CQ29" i="9"/>
  <c r="CJ29" i="9"/>
  <c r="CA29" i="9"/>
  <c r="CK33" i="9"/>
  <c r="HP28" i="9"/>
  <c r="HG28" i="9"/>
  <c r="CC33" i="9"/>
  <c r="HK32" i="9"/>
  <c r="FP25" i="9"/>
  <c r="GZ32" i="9"/>
  <c r="EA25" i="9"/>
  <c r="FR32" i="9"/>
  <c r="FJ32" i="9"/>
  <c r="HN24" i="9"/>
  <c r="HA24" i="9"/>
  <c r="FV24" i="9"/>
  <c r="FL24" i="9"/>
  <c r="DM32" i="9"/>
  <c r="CS32" i="9"/>
  <c r="EB24" i="9"/>
  <c r="DR24" i="9"/>
  <c r="HK23" i="9"/>
  <c r="GZ23" i="9"/>
  <c r="CL32" i="9"/>
  <c r="DZ23" i="9"/>
  <c r="CB32" i="9"/>
  <c r="HF31" i="9"/>
  <c r="CP23" i="9"/>
  <c r="CJ23" i="9"/>
  <c r="CA23" i="9"/>
  <c r="HM22" i="9"/>
  <c r="EX22" i="9"/>
  <c r="EA31" i="9"/>
  <c r="CQ22" i="9"/>
  <c r="CG22" i="9"/>
  <c r="CB31" i="9"/>
  <c r="EA21" i="9"/>
  <c r="HO30" i="9"/>
  <c r="HF30" i="9"/>
  <c r="CD21" i="9"/>
  <c r="HG20" i="9"/>
  <c r="FW30" i="9"/>
  <c r="FV20" i="9"/>
  <c r="FM20" i="9"/>
  <c r="FM30" i="9"/>
  <c r="BY30" i="9"/>
  <c r="EC20" i="9"/>
  <c r="DW20" i="9"/>
  <c r="DM20" i="9"/>
  <c r="HM29" i="9"/>
  <c r="CN20" i="9"/>
  <c r="CF20" i="9"/>
  <c r="HH19" i="9"/>
  <c r="FI29" i="9"/>
  <c r="EC16" i="9"/>
  <c r="EX29" i="9"/>
  <c r="DX29" i="9"/>
  <c r="BZ16" i="9"/>
  <c r="HN15" i="9"/>
  <c r="HC15" i="9"/>
  <c r="FQ15" i="9"/>
  <c r="CG29" i="9"/>
  <c r="ED15" i="9"/>
  <c r="DX15" i="9"/>
  <c r="HH28" i="9"/>
  <c r="CO15" i="9"/>
  <c r="CH15" i="9"/>
  <c r="BY15" i="9"/>
  <c r="GZ28" i="9"/>
  <c r="HK14" i="9"/>
  <c r="GZ14" i="9"/>
  <c r="FW25" i="9"/>
  <c r="FR14" i="9"/>
  <c r="FH14" i="9"/>
  <c r="FM25" i="9"/>
  <c r="EA14" i="9"/>
  <c r="DR14" i="9"/>
  <c r="HL13" i="9"/>
  <c r="CT25" i="9"/>
  <c r="CN25" i="9"/>
  <c r="CA46" i="9"/>
  <c r="EC24" i="9"/>
  <c r="DY24" i="9"/>
  <c r="DS24" i="9"/>
  <c r="BZ46" i="9"/>
  <c r="BY46" i="9"/>
  <c r="CS24" i="9"/>
  <c r="CM24" i="9"/>
  <c r="CH24" i="9"/>
  <c r="CB24" i="9"/>
  <c r="HJ23" i="9"/>
  <c r="HB23" i="9"/>
  <c r="HP45" i="9"/>
  <c r="FR23" i="9"/>
  <c r="FL23" i="9"/>
  <c r="EC23" i="9"/>
  <c r="DT23" i="9"/>
  <c r="DM23" i="9"/>
  <c r="HO45" i="9"/>
  <c r="HN45" i="9"/>
  <c r="CR23" i="9"/>
  <c r="CN23" i="9"/>
  <c r="CG23" i="9"/>
  <c r="BZ23" i="9"/>
  <c r="HM45" i="9"/>
  <c r="HL45" i="9"/>
  <c r="HL22" i="9"/>
  <c r="HA22" i="9"/>
  <c r="GS22" i="9"/>
  <c r="HK45" i="9"/>
  <c r="FP22" i="9"/>
  <c r="FI22" i="9"/>
  <c r="HJ45" i="9"/>
  <c r="HI45" i="9"/>
  <c r="EE22" i="9"/>
  <c r="EB22" i="9"/>
  <c r="DT22" i="9"/>
  <c r="HH45" i="9"/>
  <c r="CM22" i="9"/>
  <c r="CE22" i="9"/>
  <c r="HK21" i="9"/>
  <c r="HA21" i="9"/>
  <c r="HG45" i="9"/>
  <c r="HF45" i="9"/>
  <c r="FX21" i="9"/>
  <c r="FO21" i="9"/>
  <c r="FI21" i="9"/>
  <c r="EX21" i="9"/>
  <c r="DW21" i="9"/>
  <c r="HE45" i="9"/>
  <c r="HD45" i="9"/>
  <c r="CR21" i="9"/>
  <c r="CM21" i="9"/>
  <c r="CE21" i="9"/>
  <c r="BY21" i="9"/>
  <c r="HC45" i="9"/>
  <c r="HB45" i="9"/>
  <c r="HO20" i="9"/>
  <c r="HE20" i="9"/>
  <c r="HA45" i="9"/>
  <c r="FW20" i="9"/>
  <c r="FQ20" i="9"/>
  <c r="FL20" i="9"/>
  <c r="EE20" i="9"/>
  <c r="DY20" i="9"/>
  <c r="GZ45" i="9"/>
  <c r="CQ20" i="9"/>
  <c r="CI20" i="9"/>
  <c r="CC20" i="9"/>
  <c r="BG20" i="9"/>
  <c r="HG19" i="9"/>
  <c r="CP16" i="9"/>
  <c r="CJ16" i="9"/>
  <c r="CA16" i="9"/>
  <c r="HL15" i="9"/>
  <c r="GS45" i="9"/>
  <c r="FV15" i="9"/>
  <c r="FO15" i="9"/>
  <c r="FH15" i="9"/>
  <c r="FZ45" i="9"/>
  <c r="FY45" i="9"/>
  <c r="CL15" i="9"/>
  <c r="CE15" i="9"/>
  <c r="HL14" i="9"/>
  <c r="HB14" i="9"/>
  <c r="FX45" i="9"/>
  <c r="FV14" i="9"/>
  <c r="FN14" i="9"/>
  <c r="FJ14" i="9"/>
  <c r="FW45" i="9"/>
  <c r="FV45" i="9"/>
  <c r="CD14" i="9"/>
  <c r="FU45" i="9"/>
  <c r="HP13" i="9"/>
  <c r="HE13" i="9"/>
  <c r="FR45" i="9"/>
  <c r="FR13" i="9"/>
  <c r="FK13" i="9"/>
  <c r="DR13" i="9"/>
  <c r="FQ45" i="9"/>
  <c r="CS13" i="9"/>
  <c r="CO13" i="9"/>
  <c r="CG13" i="9"/>
  <c r="BZ13" i="9"/>
  <c r="HN12" i="9"/>
  <c r="HA12" i="9"/>
  <c r="FV12" i="9"/>
  <c r="FM12" i="9"/>
  <c r="FP45" i="9"/>
  <c r="DZ12" i="9"/>
  <c r="DR12" i="9"/>
  <c r="DM12" i="9"/>
  <c r="FO45" i="9"/>
  <c r="CH12" i="9"/>
  <c r="CA12" i="9"/>
  <c r="FN45" i="9"/>
  <c r="HJ11" i="9"/>
  <c r="FM45" i="9"/>
  <c r="EA11" i="9"/>
  <c r="DW11" i="9"/>
  <c r="FL45" i="9"/>
  <c r="CE11" i="9"/>
  <c r="HP10" i="9"/>
  <c r="HE7" i="9"/>
  <c r="FK45" i="9"/>
  <c r="FU7" i="9"/>
  <c r="FN7" i="9"/>
  <c r="FG7" i="9"/>
  <c r="FJ45" i="9"/>
  <c r="DY7" i="9"/>
  <c r="DR7" i="9"/>
  <c r="CQ7" i="9"/>
  <c r="CK7" i="9"/>
  <c r="CD7" i="9"/>
  <c r="HF6" i="9"/>
  <c r="FI45" i="9"/>
  <c r="FH45" i="9"/>
  <c r="FU6" i="9"/>
  <c r="FM6" i="9"/>
  <c r="FG45" i="9"/>
  <c r="EX45" i="9"/>
  <c r="CK6" i="9"/>
  <c r="CD6" i="9"/>
  <c r="HM5" i="9"/>
  <c r="HD5" i="9"/>
  <c r="EE45" i="9"/>
  <c r="FW5" i="9"/>
  <c r="FN5" i="9"/>
  <c r="FH5" i="9"/>
  <c r="ED45" i="9"/>
  <c r="CD5" i="9"/>
  <c r="FY4" i="9"/>
  <c r="FP4" i="9"/>
  <c r="FJ4" i="9"/>
  <c r="EX4" i="9"/>
  <c r="CC4" i="9"/>
  <c r="EC45" i="9"/>
  <c r="EB45" i="9"/>
  <c r="EA45" i="9"/>
  <c r="DZ45" i="9"/>
  <c r="DY45" i="9"/>
  <c r="DX45" i="9"/>
  <c r="BG61" i="9"/>
  <c r="DW45" i="9"/>
  <c r="DT45" i="9"/>
  <c r="DS45" i="9"/>
  <c r="DR45" i="9"/>
  <c r="DM45" i="9"/>
  <c r="BG55" i="9"/>
  <c r="CN45" i="9"/>
  <c r="CJ45" i="9"/>
  <c r="HO51" i="9"/>
  <c r="HG51" i="9"/>
  <c r="GS51" i="9"/>
  <c r="FQ51" i="9"/>
  <c r="FJ51" i="9"/>
  <c r="CC45" i="9"/>
  <c r="HM44" i="9"/>
  <c r="EC51" i="9"/>
  <c r="DT51" i="9"/>
  <c r="DM51" i="9"/>
  <c r="CN51" i="9"/>
  <c r="CE51" i="9"/>
  <c r="HI50" i="9"/>
  <c r="HC50" i="9"/>
  <c r="FU50" i="9"/>
  <c r="FL50" i="9"/>
  <c r="HF44" i="9"/>
  <c r="ED50" i="9"/>
  <c r="DX50" i="9"/>
  <c r="CN50" i="9"/>
  <c r="CF50" i="9"/>
  <c r="CA50" i="9"/>
  <c r="HL49" i="9"/>
  <c r="HD49" i="9"/>
  <c r="FW44" i="9"/>
  <c r="FL44" i="9"/>
  <c r="DS44" i="9"/>
  <c r="FY49" i="9"/>
  <c r="FP49" i="9"/>
  <c r="FK49" i="9"/>
  <c r="CP44" i="9"/>
  <c r="CH44" i="9"/>
  <c r="DZ49" i="9"/>
  <c r="DR49" i="9"/>
  <c r="CQ49" i="9"/>
  <c r="CJ49" i="9"/>
  <c r="CE49" i="9"/>
  <c r="HP48" i="9"/>
  <c r="HJ48" i="9"/>
  <c r="HC48" i="9"/>
  <c r="BZ44" i="9"/>
  <c r="FZ48" i="9"/>
  <c r="FQ48" i="9"/>
  <c r="HI43" i="9"/>
  <c r="HA43" i="9"/>
  <c r="FY43" i="9"/>
  <c r="ED48" i="9"/>
  <c r="DX48" i="9"/>
  <c r="FO43" i="9"/>
  <c r="CQ48" i="9"/>
  <c r="CJ48" i="9"/>
  <c r="CB48" i="9"/>
  <c r="DR43" i="9"/>
  <c r="HO47" i="9"/>
  <c r="HI47" i="9"/>
  <c r="HC47" i="9"/>
  <c r="FQ47" i="9"/>
  <c r="FJ47" i="9"/>
  <c r="CN43" i="9"/>
  <c r="CG43" i="9"/>
  <c r="BY43" i="9"/>
  <c r="DX47" i="9"/>
  <c r="DM47" i="9"/>
  <c r="CM47" i="9"/>
  <c r="CF47" i="9"/>
  <c r="BY47" i="9"/>
  <c r="HJ46" i="9"/>
  <c r="HB46" i="9"/>
  <c r="HJ42" i="9"/>
  <c r="HB42" i="9"/>
  <c r="FV42" i="9"/>
  <c r="FX46" i="9"/>
  <c r="FL42" i="9"/>
  <c r="DZ42" i="9"/>
  <c r="CS45" i="9"/>
  <c r="CM45" i="9"/>
  <c r="CG45" i="9"/>
  <c r="CA45" i="9"/>
  <c r="BG45" i="9"/>
  <c r="HO44" i="9"/>
  <c r="HI44" i="9"/>
  <c r="GZ44" i="9"/>
  <c r="CJ42" i="9"/>
  <c r="FQ44" i="9"/>
  <c r="FI44" i="9"/>
  <c r="DR44" i="9"/>
  <c r="CT44" i="9"/>
  <c r="CN44" i="9"/>
  <c r="CF44" i="9"/>
  <c r="HO43" i="9"/>
  <c r="HF43" i="9"/>
  <c r="CA42" i="9"/>
  <c r="FV43" i="9"/>
  <c r="FL43" i="9"/>
  <c r="HP41" i="9"/>
  <c r="CP43" i="9"/>
  <c r="CI43" i="9"/>
  <c r="CB43" i="9"/>
  <c r="HG42" i="9"/>
  <c r="HH41" i="9"/>
  <c r="FX42" i="9"/>
  <c r="FO42" i="9"/>
  <c r="FH42" i="9"/>
  <c r="DW42" i="9"/>
  <c r="GZ41" i="9"/>
  <c r="CN42" i="9"/>
  <c r="CD42" i="9"/>
  <c r="HN41" i="9"/>
  <c r="HG41" i="9"/>
  <c r="FV41" i="9"/>
  <c r="FZ41" i="9"/>
  <c r="CD41" i="9"/>
  <c r="HO40" i="9"/>
  <c r="HH40" i="9"/>
  <c r="HB40" i="9"/>
  <c r="EB41" i="9"/>
  <c r="FW40" i="9"/>
  <c r="FM40" i="9"/>
  <c r="DR41" i="9"/>
  <c r="EX40" i="9"/>
  <c r="DS40" i="9"/>
  <c r="CP40" i="9"/>
  <c r="CG40" i="9"/>
  <c r="BY40" i="9"/>
  <c r="CS41" i="9"/>
  <c r="HO39" i="9"/>
  <c r="HH39" i="9"/>
  <c r="CM41" i="9"/>
  <c r="FU39" i="9"/>
  <c r="FJ39" i="9"/>
  <c r="CF41" i="9"/>
  <c r="BY41" i="9"/>
  <c r="HK40" i="9"/>
  <c r="DX39" i="9"/>
  <c r="CH39" i="9"/>
  <c r="BY39" i="9"/>
  <c r="HO38" i="9"/>
  <c r="HG38" i="9"/>
  <c r="FY38" i="9"/>
  <c r="FQ38" i="9"/>
  <c r="FI38" i="9"/>
  <c r="DW38" i="9"/>
  <c r="DM38" i="9"/>
  <c r="HE40" i="9"/>
  <c r="CO38" i="9"/>
  <c r="CF38" i="9"/>
  <c r="HH37" i="9"/>
  <c r="HB37" i="9"/>
  <c r="GS40" i="9"/>
  <c r="FU40" i="9"/>
  <c r="FU37" i="9"/>
  <c r="FJ37" i="9"/>
  <c r="FK40" i="9"/>
  <c r="EC40" i="9"/>
  <c r="DT40" i="9"/>
  <c r="EB35" i="9"/>
  <c r="DR35" i="9"/>
  <c r="CI35" i="9"/>
  <c r="HH34" i="9"/>
  <c r="GZ34" i="9"/>
  <c r="FZ34" i="9"/>
  <c r="FR34" i="9"/>
  <c r="FJ34" i="9"/>
  <c r="CN40" i="9"/>
  <c r="CH40" i="9"/>
  <c r="CP34" i="9"/>
  <c r="CI34" i="9"/>
  <c r="HP33" i="9"/>
  <c r="HD33" i="9"/>
  <c r="GS33" i="9"/>
  <c r="CC40" i="9"/>
  <c r="HP39" i="9"/>
  <c r="FX33" i="9"/>
  <c r="FP33" i="9"/>
  <c r="FG33" i="9"/>
  <c r="HG39" i="9"/>
  <c r="FQ39" i="9"/>
  <c r="EB33" i="9"/>
  <c r="DS33" i="9"/>
  <c r="CT33" i="9"/>
  <c r="CN33" i="9"/>
  <c r="CF33" i="9"/>
  <c r="FI39" i="9"/>
  <c r="HL32" i="9"/>
  <c r="HA32" i="9"/>
  <c r="FO32" i="9"/>
  <c r="DW39" i="9"/>
  <c r="DM39" i="9"/>
  <c r="CN39" i="9"/>
  <c r="EB32" i="9"/>
  <c r="DR32" i="9"/>
  <c r="CM32" i="9"/>
  <c r="CE32" i="9"/>
  <c r="HO31" i="9"/>
  <c r="HE31" i="9"/>
  <c r="CF39" i="9"/>
  <c r="FL31" i="9"/>
  <c r="DT31" i="9"/>
  <c r="CM31" i="9"/>
  <c r="CE31" i="9"/>
  <c r="HP30" i="9"/>
  <c r="HG30" i="9"/>
  <c r="HI38" i="9"/>
  <c r="FU30" i="9"/>
  <c r="FK30" i="9"/>
  <c r="GZ38" i="9"/>
  <c r="EB30" i="9"/>
  <c r="DS30" i="9"/>
  <c r="FW46" i="9"/>
  <c r="CK30" i="9"/>
  <c r="CD30" i="9"/>
  <c r="HO29" i="9"/>
  <c r="HC29" i="9"/>
  <c r="GS29" i="9"/>
  <c r="FW38" i="9"/>
  <c r="FL29" i="9"/>
  <c r="EE29" i="9"/>
  <c r="DW29" i="9"/>
  <c r="FL38" i="9"/>
  <c r="EC38" i="9"/>
  <c r="CR29" i="9"/>
  <c r="CK29" i="9"/>
  <c r="CB29" i="9"/>
  <c r="HN28" i="9"/>
  <c r="HD28" i="9"/>
  <c r="FY25" i="9"/>
  <c r="FQ25" i="9"/>
  <c r="FG25" i="9"/>
  <c r="CS38" i="9"/>
  <c r="HJ24" i="9"/>
  <c r="GZ24" i="9"/>
  <c r="CM38" i="9"/>
  <c r="CC38" i="9"/>
  <c r="EE24" i="9"/>
  <c r="DX24" i="9"/>
  <c r="HM37" i="9"/>
  <c r="CP24" i="9"/>
  <c r="CG24" i="9"/>
  <c r="BY24" i="9"/>
  <c r="HG23" i="9"/>
  <c r="HD37" i="9"/>
  <c r="FM37" i="9"/>
  <c r="FX23" i="9"/>
  <c r="FO23" i="9"/>
  <c r="FG23" i="9"/>
  <c r="FU35" i="9"/>
  <c r="FK35" i="9"/>
  <c r="EB23" i="9"/>
  <c r="DS23" i="9"/>
  <c r="CH23" i="9"/>
  <c r="BY23" i="9"/>
  <c r="HO22" i="9"/>
  <c r="HC22" i="9"/>
  <c r="FM22" i="9"/>
  <c r="CA35" i="9"/>
  <c r="CI22" i="9"/>
  <c r="CA22" i="9"/>
  <c r="HL34" i="9"/>
  <c r="HB34" i="9"/>
  <c r="HN21" i="9"/>
  <c r="HB21" i="9"/>
  <c r="FM21" i="9"/>
  <c r="FP34" i="9"/>
  <c r="DZ21" i="9"/>
  <c r="CO21" i="9"/>
  <c r="CH21" i="9"/>
  <c r="BZ21" i="9"/>
  <c r="HL20" i="9"/>
  <c r="FH34" i="9"/>
  <c r="EA34" i="9"/>
  <c r="DZ20" i="9"/>
  <c r="HI19" i="9"/>
  <c r="GZ19" i="9"/>
  <c r="DZ16" i="9"/>
  <c r="CF34" i="9"/>
  <c r="CM16" i="9"/>
  <c r="CE16" i="9"/>
  <c r="BG16" i="9"/>
  <c r="HK15" i="9"/>
  <c r="HK33" i="9"/>
  <c r="EA15" i="9"/>
  <c r="FH33" i="9"/>
  <c r="HH14" i="9"/>
  <c r="ED33" i="9"/>
  <c r="DX33" i="9"/>
  <c r="CN14" i="9"/>
  <c r="CE14" i="9"/>
  <c r="GZ6" i="9"/>
  <c r="FZ6" i="9"/>
  <c r="FP6" i="9"/>
  <c r="FH6" i="9"/>
  <c r="EX6" i="9"/>
  <c r="DY6" i="9"/>
  <c r="DM6" i="9"/>
  <c r="GZ31" i="9"/>
  <c r="FO31" i="9"/>
  <c r="CR6" i="9"/>
  <c r="CL6" i="9"/>
  <c r="CC6" i="9"/>
  <c r="EE31" i="9"/>
  <c r="HJ5" i="9"/>
  <c r="DY31" i="9"/>
  <c r="DM31" i="9"/>
  <c r="EA5" i="9"/>
  <c r="CF31" i="9"/>
  <c r="HH30" i="9"/>
  <c r="CP5" i="9"/>
  <c r="CG5" i="9"/>
  <c r="HN4" i="9"/>
  <c r="HC4" i="9"/>
  <c r="HA30" i="9"/>
  <c r="FR30" i="9"/>
  <c r="FH30" i="9"/>
  <c r="DW30" i="9"/>
  <c r="CM4" i="9"/>
  <c r="CD4" i="9"/>
  <c r="CP30" i="9"/>
  <c r="CJ30" i="9"/>
  <c r="CB30" i="9"/>
  <c r="HH29" i="9"/>
  <c r="FW29" i="9"/>
  <c r="BG56" i="9"/>
  <c r="FM29" i="9"/>
  <c r="EC29" i="9"/>
  <c r="HP51" i="9"/>
  <c r="HC51" i="9"/>
  <c r="DT29" i="9"/>
  <c r="CN29" i="9"/>
  <c r="FV51" i="9"/>
  <c r="FK51" i="9"/>
  <c r="CF29" i="9"/>
  <c r="CK51" i="9"/>
  <c r="CA51" i="9"/>
  <c r="HN50" i="9"/>
  <c r="HE50" i="9"/>
  <c r="BG29" i="9"/>
  <c r="HM28" i="9"/>
  <c r="HC28" i="9"/>
  <c r="FQ50" i="9"/>
  <c r="FI50" i="9"/>
  <c r="GS28" i="9"/>
  <c r="CI50" i="9"/>
  <c r="HE49" i="9"/>
  <c r="GS49" i="9"/>
  <c r="ED25" i="9"/>
  <c r="FU49" i="9"/>
  <c r="DY25" i="9"/>
  <c r="DS49" i="9"/>
  <c r="CO49" i="9"/>
  <c r="CG49" i="9"/>
  <c r="BY49" i="9"/>
  <c r="FI48" i="9"/>
  <c r="CO25" i="9"/>
  <c r="CG25" i="9"/>
  <c r="BY25" i="9"/>
  <c r="EB48" i="9"/>
  <c r="DR48" i="9"/>
  <c r="HF24" i="9"/>
  <c r="CR48" i="9"/>
  <c r="CK48" i="9"/>
  <c r="BZ48" i="9"/>
  <c r="HN47" i="9"/>
  <c r="HD47" i="9"/>
  <c r="CQ24" i="9"/>
  <c r="CJ24" i="9"/>
  <c r="FX47" i="9"/>
  <c r="FP47" i="9"/>
  <c r="CA24" i="9"/>
  <c r="HP23" i="9"/>
  <c r="DZ47" i="9"/>
  <c r="HE23" i="9"/>
  <c r="CH47" i="9"/>
  <c r="HG46" i="9"/>
  <c r="FN46" i="9"/>
  <c r="FJ23" i="9"/>
  <c r="CQ45" i="9"/>
  <c r="CI45" i="9"/>
  <c r="CB45" i="9"/>
  <c r="HL44" i="9"/>
  <c r="HC44" i="9"/>
  <c r="CS23" i="9"/>
  <c r="CL23" i="9"/>
  <c r="FX44" i="9"/>
  <c r="DT42" i="9"/>
  <c r="CQ42" i="9"/>
  <c r="CI42" i="9"/>
  <c r="HI41" i="9"/>
  <c r="HO21" i="9"/>
  <c r="FL41" i="9"/>
  <c r="HE21" i="9"/>
  <c r="FK21" i="9"/>
  <c r="DY41" i="9"/>
  <c r="CH41" i="9"/>
  <c r="HJ40" i="9"/>
  <c r="HA40" i="9"/>
  <c r="FZ40" i="9"/>
  <c r="FP40" i="9"/>
  <c r="CP21" i="9"/>
  <c r="DW40" i="9"/>
  <c r="CI21" i="9"/>
  <c r="CM40" i="9"/>
  <c r="BZ40" i="9"/>
  <c r="HM39" i="9"/>
  <c r="HA39" i="9"/>
  <c r="HH20" i="9"/>
  <c r="FZ39" i="9"/>
  <c r="FM39" i="9"/>
  <c r="FR20" i="9"/>
  <c r="DY39" i="9"/>
  <c r="FI20" i="9"/>
  <c r="CT39" i="9"/>
  <c r="CM39" i="9"/>
  <c r="CB39" i="9"/>
  <c r="HL38" i="9"/>
  <c r="FZ38" i="9"/>
  <c r="FP38" i="9"/>
  <c r="EX20" i="9"/>
  <c r="EB38" i="9"/>
  <c r="CD20" i="9"/>
  <c r="CT38" i="9"/>
  <c r="CJ38" i="9"/>
  <c r="CA38" i="9"/>
  <c r="HJ37" i="9"/>
  <c r="HJ19" i="9"/>
  <c r="EB16" i="9"/>
  <c r="FX37" i="9"/>
  <c r="FL37" i="9"/>
  <c r="HI15" i="9"/>
  <c r="FR35" i="9"/>
  <c r="FG35" i="9"/>
  <c r="DM35" i="9"/>
  <c r="FI15" i="9"/>
  <c r="CO35" i="9"/>
  <c r="CC35" i="9"/>
  <c r="DY15" i="9"/>
  <c r="HK34" i="9"/>
  <c r="CP15" i="9"/>
  <c r="CT34" i="9"/>
  <c r="CK34" i="9"/>
  <c r="BY34" i="9"/>
  <c r="HL33" i="9"/>
  <c r="HA33" i="9"/>
  <c r="CG15" i="9"/>
  <c r="HO14" i="9"/>
  <c r="EA33" i="9"/>
  <c r="HA14" i="9"/>
  <c r="DX14" i="9"/>
  <c r="CO33" i="9"/>
  <c r="CE33" i="9"/>
  <c r="DM14" i="9"/>
  <c r="HF32" i="9"/>
  <c r="CO14" i="9"/>
  <c r="CL14" i="9"/>
  <c r="FK32" i="9"/>
  <c r="CF14" i="9"/>
  <c r="HO13" i="9"/>
  <c r="FQ13" i="9"/>
  <c r="FI13" i="9"/>
  <c r="EB31" i="9"/>
  <c r="ED13" i="9"/>
  <c r="DW13" i="9"/>
  <c r="CO31" i="9"/>
  <c r="CG31" i="9"/>
  <c r="HJ30" i="9"/>
  <c r="FJ30" i="9"/>
  <c r="CR13" i="9"/>
  <c r="CJ13" i="9"/>
  <c r="ED30" i="9"/>
  <c r="DT30" i="9"/>
  <c r="HE29" i="9"/>
  <c r="FZ29" i="9"/>
  <c r="FR29" i="9"/>
  <c r="FH29" i="9"/>
  <c r="CA13" i="9"/>
  <c r="HJ12" i="9"/>
  <c r="EB29" i="9"/>
  <c r="DS29" i="9"/>
  <c r="CT29" i="9"/>
  <c r="CL29" i="9"/>
  <c r="BZ29" i="9"/>
  <c r="EE12" i="9"/>
  <c r="HE28" i="9"/>
  <c r="DX12" i="9"/>
  <c r="FL25" i="9"/>
  <c r="CM12" i="9"/>
  <c r="CM25" i="9"/>
  <c r="CB25" i="9"/>
  <c r="HI24" i="9"/>
  <c r="CD12" i="9"/>
  <c r="FR24" i="9"/>
  <c r="FG24" i="9"/>
  <c r="DT24" i="9"/>
  <c r="CO24" i="9"/>
  <c r="CE24" i="9"/>
  <c r="HN23" i="9"/>
  <c r="HD23" i="9"/>
  <c r="FI23" i="9"/>
  <c r="EX23" i="9"/>
  <c r="EE23" i="9"/>
  <c r="DX23" i="9"/>
  <c r="HG11" i="9"/>
  <c r="CT23" i="9"/>
  <c r="CK23" i="9"/>
  <c r="CB23" i="9"/>
  <c r="HH22" i="9"/>
  <c r="EC11" i="9"/>
  <c r="FR22" i="9"/>
  <c r="FG22" i="9"/>
  <c r="DS11" i="9"/>
  <c r="CO11" i="9"/>
  <c r="CS22" i="9"/>
  <c r="CK22" i="9"/>
  <c r="CB22" i="9"/>
  <c r="HF21" i="9"/>
  <c r="CG11" i="9"/>
  <c r="FQ21" i="9"/>
  <c r="HK10" i="9"/>
  <c r="EC21" i="9"/>
  <c r="DT21" i="9"/>
  <c r="HB7" i="9"/>
  <c r="CQ21" i="9"/>
  <c r="CF21" i="9"/>
  <c r="HJ20" i="9"/>
  <c r="EE7" i="9"/>
  <c r="ED20" i="9"/>
  <c r="DS20" i="9"/>
  <c r="CT20" i="9"/>
  <c r="CM20" i="9"/>
  <c r="CE20" i="9"/>
  <c r="HE19" i="9"/>
  <c r="GS19" i="9"/>
  <c r="DY16" i="9"/>
  <c r="HG15" i="9"/>
  <c r="FW15" i="9"/>
  <c r="FL15" i="9"/>
  <c r="DT7" i="9"/>
  <c r="CS7" i="9"/>
  <c r="EB15" i="9"/>
  <c r="DR15" i="9"/>
  <c r="HC14" i="9"/>
  <c r="CJ7" i="9"/>
  <c r="BZ7" i="9"/>
  <c r="DY14" i="9"/>
  <c r="HN6" i="9"/>
  <c r="CR14" i="9"/>
  <c r="CK14" i="9"/>
  <c r="CA14" i="9"/>
  <c r="HF13" i="9"/>
  <c r="HA6" i="9"/>
  <c r="FV13" i="9"/>
  <c r="FL13" i="9"/>
  <c r="FN6" i="9"/>
  <c r="EB6" i="9"/>
  <c r="EC13" i="9"/>
  <c r="DS13" i="9"/>
  <c r="HD12" i="9"/>
  <c r="DS6" i="9"/>
  <c r="FU12" i="9"/>
  <c r="FI12" i="9"/>
  <c r="DS12" i="9"/>
  <c r="HN5" i="9"/>
  <c r="CP12" i="9"/>
  <c r="CC12" i="9"/>
  <c r="HC5" i="9"/>
  <c r="FQ5" i="9"/>
  <c r="FZ11" i="9"/>
  <c r="FP11" i="9"/>
  <c r="FI5" i="9"/>
  <c r="EX5" i="9"/>
  <c r="EE5" i="9"/>
  <c r="CP11" i="9"/>
  <c r="CH11" i="9"/>
  <c r="HH10" i="9"/>
  <c r="FY7" i="9"/>
  <c r="FL7" i="9"/>
  <c r="DY5" i="9"/>
  <c r="HL4" i="9"/>
  <c r="EA7" i="9"/>
  <c r="GZ4" i="9"/>
  <c r="CR7" i="9"/>
  <c r="CH7" i="9"/>
  <c r="HI6" i="9"/>
  <c r="FV4" i="9"/>
  <c r="FR6" i="9"/>
  <c r="FI6" i="9"/>
  <c r="FK4" i="9"/>
  <c r="EC6" i="9"/>
  <c r="DR6" i="9"/>
  <c r="CS6" i="9"/>
  <c r="CM6" i="9"/>
  <c r="CA6" i="9"/>
  <c r="HG5" i="9"/>
  <c r="ED4" i="9"/>
  <c r="FV5" i="9"/>
  <c r="FL5" i="9"/>
  <c r="DY4" i="9"/>
  <c r="ED5" i="9"/>
  <c r="CF5" i="9"/>
  <c r="HE4" i="9"/>
  <c r="GS4" i="9"/>
  <c r="EX37" i="9"/>
  <c r="FU4" i="9"/>
  <c r="FI4" i="9"/>
  <c r="CF4" i="9"/>
  <c r="EE37" i="9"/>
  <c r="ED37" i="9"/>
  <c r="EC37" i="9"/>
  <c r="CL35" i="9"/>
  <c r="BZ35" i="9"/>
  <c r="HP34" i="9"/>
  <c r="HA34" i="9"/>
  <c r="EB37" i="9"/>
  <c r="EA37" i="9"/>
  <c r="DY34" i="9"/>
  <c r="DZ37" i="9"/>
  <c r="DY37" i="9"/>
  <c r="CD34" i="9"/>
  <c r="HB33" i="9"/>
  <c r="DX37" i="9"/>
  <c r="FJ33" i="9"/>
  <c r="EX33" i="9"/>
  <c r="DZ33" i="9"/>
  <c r="DW37" i="9"/>
  <c r="DT37" i="9"/>
  <c r="CQ33" i="9"/>
  <c r="CI33" i="9"/>
  <c r="BY33" i="9"/>
  <c r="HG32" i="9"/>
  <c r="DS37" i="9"/>
  <c r="DR37" i="9"/>
  <c r="CD32" i="9"/>
  <c r="DM37" i="9"/>
  <c r="HP31" i="9"/>
  <c r="HB31" i="9"/>
  <c r="FH31" i="9"/>
  <c r="DZ31" i="9"/>
  <c r="CT37" i="9"/>
  <c r="CS37" i="9"/>
  <c r="CP31" i="9"/>
  <c r="CH31" i="9"/>
  <c r="BY31" i="9"/>
  <c r="CR37" i="9"/>
  <c r="CQ37" i="9"/>
  <c r="FX30" i="9"/>
  <c r="FL30" i="9"/>
  <c r="CP37" i="9"/>
  <c r="CL30" i="9"/>
  <c r="HJ29" i="9"/>
  <c r="CO37" i="9"/>
  <c r="CN37" i="9"/>
  <c r="CP29" i="9"/>
  <c r="CH29" i="9"/>
  <c r="BY29" i="9"/>
  <c r="HI28" i="9"/>
  <c r="CM37" i="9"/>
  <c r="CL37" i="9"/>
  <c r="FV25" i="9"/>
  <c r="CK37" i="9"/>
  <c r="HK24" i="9"/>
  <c r="CJ37" i="9"/>
  <c r="FZ24" i="9"/>
  <c r="CI37" i="9"/>
  <c r="FU32" i="9"/>
  <c r="ED24" i="9"/>
  <c r="DW24" i="9"/>
  <c r="DM24" i="9"/>
  <c r="CT24" i="9"/>
  <c r="CL24" i="9"/>
  <c r="CD24" i="9"/>
  <c r="GS23" i="9"/>
  <c r="FW23" i="9"/>
  <c r="FN23" i="9"/>
  <c r="ED23" i="9"/>
  <c r="DW23" i="9"/>
  <c r="CM23" i="9"/>
  <c r="CD23" i="9"/>
  <c r="HG22" i="9"/>
  <c r="CG37" i="9"/>
  <c r="FQ22" i="9"/>
  <c r="FH22" i="9"/>
  <c r="ED22" i="9"/>
  <c r="DW22" i="9"/>
  <c r="CN22" i="9"/>
  <c r="CD22" i="9"/>
  <c r="HH21" i="9"/>
  <c r="CF37" i="9"/>
  <c r="FU21" i="9"/>
  <c r="FH21" i="9"/>
  <c r="CE37" i="9"/>
  <c r="CS21" i="9"/>
  <c r="CL21" i="9"/>
  <c r="CC21" i="9"/>
  <c r="HC20" i="9"/>
  <c r="CD37" i="9"/>
  <c r="FY20" i="9"/>
  <c r="FO20" i="9"/>
  <c r="CC37" i="9"/>
  <c r="CB37" i="9"/>
  <c r="CS20" i="9"/>
  <c r="CL20" i="9"/>
  <c r="CB20" i="9"/>
  <c r="CA37" i="9"/>
  <c r="HK19" i="9"/>
  <c r="DR16" i="9"/>
  <c r="BZ37" i="9"/>
  <c r="CR16" i="9"/>
  <c r="CI16" i="9"/>
  <c r="BY16" i="9"/>
  <c r="HD15" i="9"/>
  <c r="BY37" i="9"/>
  <c r="FX15" i="9"/>
  <c r="FM15" i="9"/>
  <c r="BG37" i="9"/>
  <c r="EC15" i="9"/>
  <c r="DT15" i="9"/>
  <c r="CM15" i="9"/>
  <c r="CC15" i="9"/>
  <c r="HF14" i="9"/>
  <c r="FW14" i="9"/>
  <c r="FL14" i="9"/>
  <c r="CQ14" i="9"/>
  <c r="CJ14" i="9"/>
  <c r="BZ14" i="9"/>
  <c r="HM13" i="9"/>
  <c r="GZ13" i="9"/>
  <c r="HP36" i="9"/>
  <c r="EA13" i="9"/>
  <c r="HO36" i="9"/>
  <c r="HF12" i="9"/>
  <c r="HN36" i="9"/>
  <c r="FW12" i="9"/>
  <c r="FL12" i="9"/>
  <c r="CR12" i="9"/>
  <c r="CJ12" i="9"/>
  <c r="BY12" i="9"/>
  <c r="HK11" i="9"/>
  <c r="HM36" i="9"/>
  <c r="EB11" i="9"/>
  <c r="DR11" i="9"/>
  <c r="CB11" i="9"/>
  <c r="GZ7" i="9"/>
  <c r="HL36" i="9"/>
  <c r="FR7" i="9"/>
  <c r="FI7" i="9"/>
  <c r="CA7" i="9"/>
  <c r="HK36" i="9"/>
  <c r="HE6" i="9"/>
  <c r="FX6" i="9"/>
  <c r="FJ6" i="9"/>
  <c r="HJ36" i="9"/>
  <c r="DZ6" i="9"/>
  <c r="HI36" i="9"/>
  <c r="CO6" i="9"/>
  <c r="CF6" i="9"/>
  <c r="HH36" i="9"/>
  <c r="HG36" i="9"/>
  <c r="FY5" i="9"/>
  <c r="FP5" i="9"/>
  <c r="HF36" i="9"/>
  <c r="HE36" i="9"/>
  <c r="CQ5" i="9"/>
  <c r="CH5" i="9"/>
  <c r="HD36" i="9"/>
  <c r="FR4" i="9"/>
  <c r="FG4" i="9"/>
  <c r="DS4" i="9"/>
  <c r="CL4" i="9"/>
  <c r="CB4" i="9"/>
  <c r="CQ30" i="9"/>
  <c r="CB14" i="9"/>
  <c r="HK13" i="9"/>
  <c r="FW13" i="9"/>
  <c r="FM13" i="9"/>
  <c r="CP13" i="9"/>
  <c r="CH13" i="9"/>
  <c r="HO12" i="9"/>
  <c r="HB12" i="9"/>
  <c r="CS12" i="9"/>
  <c r="CK12" i="9"/>
  <c r="BZ12" i="9"/>
  <c r="HO11" i="9"/>
  <c r="HC11" i="9"/>
  <c r="FX11" i="9"/>
  <c r="FL11" i="9"/>
  <c r="ED11" i="9"/>
  <c r="DT11" i="9"/>
  <c r="CS11" i="9"/>
  <c r="CL11" i="9"/>
  <c r="CA11" i="9"/>
  <c r="HM10" i="9"/>
  <c r="HA7" i="9"/>
  <c r="EB7" i="9"/>
  <c r="BG7" i="9"/>
  <c r="HH6" i="9"/>
  <c r="GS6" i="9"/>
  <c r="FW6" i="9"/>
  <c r="FL6" i="9"/>
  <c r="CG6" i="9"/>
  <c r="HP5" i="9"/>
  <c r="FM5" i="9"/>
  <c r="EC5" i="9"/>
  <c r="DT5" i="9"/>
  <c r="CK5" i="9"/>
  <c r="BY5" i="9"/>
  <c r="HO4" i="9"/>
  <c r="HB4" i="9"/>
  <c r="FX4" i="9"/>
  <c r="FO4" i="9"/>
  <c r="CO4" i="9"/>
  <c r="CG4" i="9"/>
  <c r="BG54" i="9"/>
  <c r="HJ51" i="9"/>
  <c r="HE51" i="9"/>
  <c r="FX51" i="9"/>
  <c r="FO51" i="9"/>
  <c r="DX51" i="9"/>
  <c r="CM51" i="9"/>
  <c r="CD51" i="9"/>
  <c r="HK50" i="9"/>
  <c r="HD50" i="9"/>
  <c r="FR50" i="9"/>
  <c r="FK50" i="9"/>
  <c r="DZ50" i="9"/>
  <c r="DR50" i="9"/>
  <c r="CT50" i="9"/>
  <c r="CO50" i="9"/>
  <c r="CG50" i="9"/>
  <c r="HL31" i="9"/>
  <c r="CB50" i="9"/>
  <c r="BG50" i="9"/>
  <c r="HP49" i="9"/>
  <c r="HH49" i="9"/>
  <c r="HA49" i="9"/>
  <c r="FV49" i="9"/>
  <c r="EX49" i="9"/>
  <c r="EE49" i="9"/>
  <c r="DW49" i="9"/>
  <c r="CR49" i="9"/>
  <c r="CI49" i="9"/>
  <c r="CA49" i="9"/>
  <c r="HL48" i="9"/>
  <c r="HE48" i="9"/>
  <c r="GZ48" i="9"/>
  <c r="FU48" i="9"/>
  <c r="FL48" i="9"/>
  <c r="EX48" i="9"/>
  <c r="DZ48" i="9"/>
  <c r="DT48" i="9"/>
  <c r="DM48" i="9"/>
  <c r="CM48" i="9"/>
  <c r="CD48" i="9"/>
  <c r="HF47" i="9"/>
  <c r="FY47" i="9"/>
  <c r="FR47" i="9"/>
  <c r="FK47" i="9"/>
  <c r="EE47" i="9"/>
  <c r="DY47" i="9"/>
  <c r="FY23" i="9"/>
  <c r="CS47" i="9"/>
  <c r="CK47" i="9"/>
  <c r="CD47" i="9"/>
  <c r="HO46" i="9"/>
  <c r="HC46" i="9"/>
  <c r="CH37" i="9"/>
  <c r="B6" i="9"/>
  <c r="B7" i="6"/>
  <c r="DS35" i="6"/>
  <c r="DS34" i="6"/>
  <c r="FA34" i="6"/>
  <c r="FA35" i="6"/>
  <c r="FC35" i="6"/>
  <c r="FC34" i="6"/>
  <c r="FM24" i="9"/>
  <c r="HE24" i="9"/>
  <c r="FW24" i="9"/>
  <c r="HP24" i="9"/>
  <c r="EA24" i="9"/>
  <c r="HH23" i="9"/>
  <c r="FP23" i="9"/>
  <c r="FH23" i="9"/>
  <c r="EA23" i="9"/>
  <c r="DR23" i="9"/>
  <c r="CQ23" i="9"/>
  <c r="CI23" i="9"/>
  <c r="CC23" i="9"/>
  <c r="FK24" i="9"/>
  <c r="FN37" i="9"/>
  <c r="DW46" i="9"/>
  <c r="FZ35" i="9"/>
  <c r="FQ35" i="9"/>
  <c r="FI35" i="9"/>
  <c r="CC25" i="9"/>
  <c r="HL24" i="9"/>
  <c r="HB24" i="9"/>
  <c r="GS24" i="9"/>
  <c r="CB46" i="9"/>
  <c r="FQ24" i="9"/>
  <c r="DY26" i="9"/>
  <c r="DX26" i="9"/>
  <c r="DW26" i="9"/>
  <c r="DT26" i="9"/>
  <c r="DS26" i="9"/>
  <c r="DR26" i="9"/>
  <c r="DM26" i="9"/>
  <c r="CT26" i="9"/>
  <c r="CS26" i="9"/>
  <c r="CR26" i="9"/>
  <c r="CQ26" i="9"/>
  <c r="CP26" i="9"/>
  <c r="CO26" i="9"/>
  <c r="CN26" i="9"/>
  <c r="CM26" i="9"/>
  <c r="CL26" i="9"/>
  <c r="CK26" i="9"/>
  <c r="CJ26" i="9"/>
  <c r="CI26" i="9"/>
  <c r="CH26" i="9"/>
  <c r="CG26" i="9"/>
  <c r="CF26" i="9"/>
  <c r="CE26" i="9"/>
  <c r="CD26" i="9"/>
  <c r="CC26" i="9"/>
  <c r="CB26" i="9"/>
  <c r="CA26" i="9"/>
  <c r="BZ26" i="9"/>
  <c r="BY26" i="9"/>
  <c r="HP25" i="9"/>
  <c r="HO25" i="9"/>
  <c r="HN25" i="9"/>
  <c r="HM25" i="9"/>
  <c r="HL25" i="9"/>
  <c r="HK25" i="9"/>
  <c r="HI25" i="9"/>
  <c r="HH25" i="9"/>
  <c r="HG25" i="9"/>
  <c r="HF25" i="9"/>
  <c r="HE25" i="9"/>
  <c r="HD25" i="9"/>
  <c r="HC25" i="9"/>
  <c r="HB25" i="9"/>
  <c r="HA25" i="9"/>
  <c r="FX25" i="9"/>
  <c r="FN25" i="9"/>
  <c r="CR25" i="9"/>
  <c r="CI25" i="9"/>
  <c r="CA25" i="9"/>
  <c r="HJ25" i="9"/>
  <c r="FV26" i="9"/>
  <c r="FU26" i="9"/>
  <c r="FR26" i="9"/>
  <c r="FQ26" i="9"/>
  <c r="FP26" i="9"/>
  <c r="FO26" i="9"/>
  <c r="FN26" i="9"/>
  <c r="FM26" i="9"/>
  <c r="CF25" i="9"/>
  <c r="BY13" i="9"/>
  <c r="HI12" i="9"/>
  <c r="HH24" i="9"/>
  <c r="CN24" i="9"/>
  <c r="CO12" i="9"/>
  <c r="CG12" i="9"/>
  <c r="HN11" i="9"/>
  <c r="HE11" i="9"/>
  <c r="CF24" i="9"/>
  <c r="FU11" i="9"/>
  <c r="FK11" i="9"/>
  <c r="HF23" i="9"/>
  <c r="DZ11" i="9"/>
  <c r="HK22" i="9"/>
  <c r="CM11" i="9"/>
  <c r="CF11" i="9"/>
  <c r="HE10" i="9"/>
  <c r="FV7" i="9"/>
  <c r="FM7" i="9"/>
  <c r="GZ22" i="9"/>
  <c r="DZ7" i="9"/>
  <c r="HJ6" i="9"/>
  <c r="DZ22" i="9"/>
  <c r="ED6" i="9"/>
  <c r="DT6" i="9"/>
  <c r="FK26" i="9"/>
  <c r="CI6" i="9"/>
  <c r="BZ6" i="9"/>
  <c r="HL5" i="9"/>
  <c r="GZ5" i="9"/>
  <c r="HM21" i="9"/>
  <c r="HC21" i="9"/>
  <c r="CS5" i="9"/>
  <c r="CM5" i="9"/>
  <c r="CB5" i="9"/>
  <c r="FV21" i="9"/>
  <c r="HH4" i="9"/>
  <c r="FL21" i="9"/>
  <c r="DZ46" i="9"/>
  <c r="DY46" i="9"/>
  <c r="EE38" i="9"/>
  <c r="DY38" i="9"/>
  <c r="DR38" i="9"/>
  <c r="CP6" i="9"/>
  <c r="CL38" i="9"/>
  <c r="CE38" i="9"/>
  <c r="DX46" i="9"/>
  <c r="HK37" i="9"/>
  <c r="HF37" i="9"/>
  <c r="FW37" i="9"/>
  <c r="FJ26" i="9"/>
  <c r="FI26" i="9"/>
  <c r="FH26" i="9"/>
  <c r="FG26" i="9"/>
  <c r="EX26" i="9"/>
  <c r="EE26" i="9"/>
  <c r="ED26" i="9"/>
  <c r="EC26" i="9"/>
  <c r="EB26" i="9"/>
  <c r="EA26" i="9"/>
  <c r="DZ26" i="9"/>
  <c r="CR38" i="9"/>
  <c r="DT46" i="9"/>
  <c r="EA35" i="9"/>
  <c r="DW35" i="9"/>
  <c r="DS46" i="9"/>
  <c r="CQ35" i="9"/>
  <c r="CK35" i="9"/>
  <c r="CB35" i="9"/>
  <c r="BG35" i="9"/>
  <c r="HO34" i="9"/>
  <c r="HF34" i="9"/>
  <c r="DR46" i="9"/>
  <c r="FJ29" i="9"/>
  <c r="CG46" i="9"/>
  <c r="ED29" i="9"/>
  <c r="DY29" i="9"/>
  <c r="CF46" i="9"/>
  <c r="CI29" i="9"/>
  <c r="CC29" i="9"/>
  <c r="HO28" i="9"/>
  <c r="HF28" i="9"/>
  <c r="CE46" i="9"/>
  <c r="CD46" i="9"/>
  <c r="GZ25" i="9"/>
  <c r="GS25" i="9"/>
  <c r="FO25" i="9"/>
  <c r="FI25" i="9"/>
  <c r="CC46" i="9"/>
  <c r="DR25" i="9"/>
  <c r="CP25" i="9"/>
  <c r="CJ25" i="9"/>
  <c r="DM13" i="9"/>
  <c r="CN13" i="9"/>
  <c r="CE13" i="9"/>
  <c r="HL12" i="9"/>
  <c r="GZ12" i="9"/>
  <c r="CN12" i="9"/>
  <c r="CF12" i="9"/>
  <c r="HM11" i="9"/>
  <c r="GZ11" i="9"/>
  <c r="FV11" i="9"/>
  <c r="FM11" i="9"/>
  <c r="HF10" i="9"/>
  <c r="FX7" i="9"/>
  <c r="FP7" i="9"/>
  <c r="FH7" i="9"/>
  <c r="EX7" i="9"/>
  <c r="EC7" i="9"/>
  <c r="HN18" i="9"/>
  <c r="HM18" i="9"/>
  <c r="HL18" i="9"/>
  <c r="HK18" i="9"/>
  <c r="HJ18" i="9"/>
  <c r="HI18" i="9"/>
  <c r="HH18" i="9"/>
  <c r="HG18" i="9"/>
  <c r="HF18" i="9"/>
  <c r="HE18" i="9"/>
  <c r="HD18" i="9"/>
  <c r="HC18" i="9"/>
  <c r="HB18" i="9"/>
  <c r="HA18" i="9"/>
  <c r="GZ18" i="9"/>
  <c r="GS18" i="9"/>
  <c r="FZ18" i="9"/>
  <c r="FY18" i="9"/>
  <c r="FX18" i="9"/>
  <c r="FW18" i="9"/>
  <c r="FV18" i="9"/>
  <c r="FU18" i="9"/>
  <c r="FR18" i="9"/>
  <c r="FQ18" i="9"/>
  <c r="FP18" i="9"/>
  <c r="FO18" i="9"/>
  <c r="FN18" i="9"/>
  <c r="FM18" i="9"/>
  <c r="FL18" i="9"/>
  <c r="FJ18" i="9"/>
  <c r="FI18" i="9"/>
  <c r="FH18" i="9"/>
  <c r="FG18" i="9"/>
  <c r="EE18" i="9"/>
  <c r="ED18" i="9"/>
  <c r="EC18" i="9"/>
  <c r="EB18" i="9"/>
  <c r="EA18" i="9"/>
  <c r="DZ18" i="9"/>
  <c r="FG31" i="9"/>
  <c r="DW31" i="9"/>
  <c r="CK31" i="9"/>
  <c r="CD31" i="9"/>
  <c r="BG31" i="9"/>
  <c r="HI30" i="9"/>
  <c r="HD30" i="9"/>
  <c r="FV30" i="9"/>
  <c r="DM46" i="9"/>
  <c r="CT46" i="9"/>
  <c r="FY34" i="9"/>
  <c r="FU34" i="9"/>
  <c r="FM34" i="9"/>
  <c r="FG34" i="9"/>
  <c r="EX34" i="9"/>
  <c r="EE34" i="9"/>
  <c r="ED34" i="9"/>
  <c r="DX34" i="9"/>
  <c r="CR34" i="9"/>
  <c r="CM34" i="9"/>
  <c r="CH34" i="9"/>
  <c r="HM33" i="9"/>
  <c r="HF33" i="9"/>
  <c r="CS46" i="9"/>
  <c r="CR46" i="9"/>
  <c r="CQ46" i="9"/>
  <c r="FY33" i="9"/>
  <c r="FU33" i="9"/>
  <c r="FO33" i="9"/>
  <c r="FI33" i="9"/>
  <c r="DW33" i="9"/>
  <c r="DM33" i="9"/>
  <c r="CP46" i="9"/>
  <c r="CM33" i="9"/>
  <c r="CH33" i="9"/>
  <c r="CA33" i="9"/>
  <c r="HN32" i="9"/>
  <c r="HE32" i="9"/>
  <c r="CO46" i="9"/>
  <c r="CN46" i="9"/>
  <c r="CM46" i="9"/>
  <c r="FZ32" i="9"/>
  <c r="FV32" i="9"/>
  <c r="FN32" i="9"/>
  <c r="FH32" i="9"/>
  <c r="CL46" i="9"/>
  <c r="EE32" i="9"/>
  <c r="DZ32" i="9"/>
  <c r="DT32" i="9"/>
  <c r="CJ32" i="9"/>
  <c r="CC32" i="9"/>
  <c r="HI31" i="9"/>
  <c r="CK46" i="9"/>
  <c r="CJ46" i="9"/>
  <c r="FY31" i="9"/>
  <c r="FV31" i="9"/>
  <c r="FM31" i="9"/>
  <c r="DY18" i="9"/>
  <c r="DX18" i="9"/>
  <c r="DW18" i="9"/>
  <c r="DT18" i="9"/>
  <c r="DS18" i="9"/>
  <c r="FN30" i="9"/>
  <c r="EX30" i="9"/>
  <c r="DY30" i="9"/>
  <c r="CI46" i="9"/>
  <c r="CT30" i="9"/>
  <c r="CN30" i="9"/>
  <c r="CH30" i="9"/>
  <c r="CF30" i="9"/>
  <c r="HA13" i="9"/>
  <c r="CO32" i="9"/>
  <c r="CF32" i="9"/>
  <c r="DR18" i="9"/>
  <c r="DM18" i="9"/>
  <c r="HN29" i="9"/>
  <c r="HF29" i="9"/>
  <c r="CH46" i="9"/>
  <c r="BG32" i="9"/>
  <c r="CT18" i="9"/>
  <c r="FY29" i="9"/>
  <c r="FQ29" i="9"/>
  <c r="HG31" i="9"/>
  <c r="HG6" i="9"/>
  <c r="FW19" i="9"/>
  <c r="FV19" i="9"/>
  <c r="FU19" i="9"/>
  <c r="FR19" i="9"/>
  <c r="FQ19" i="9"/>
  <c r="FP19" i="9"/>
  <c r="FO19" i="9"/>
  <c r="FN19" i="9"/>
  <c r="FM19" i="9"/>
  <c r="FL19" i="9"/>
  <c r="FK19" i="9"/>
  <c r="FJ19" i="9"/>
  <c r="FI19" i="9"/>
  <c r="FH19" i="9"/>
  <c r="FG19" i="9"/>
  <c r="EX19" i="9"/>
  <c r="EE19" i="9"/>
  <c r="ED19" i="9"/>
  <c r="EC19" i="9"/>
  <c r="EB19" i="9"/>
  <c r="EA19" i="9"/>
  <c r="DZ19" i="9"/>
  <c r="DY19" i="9"/>
  <c r="DX19" i="9"/>
  <c r="DW19" i="9"/>
  <c r="DT19" i="9"/>
  <c r="DS19" i="9"/>
  <c r="DR19" i="9"/>
  <c r="DM19" i="9"/>
  <c r="CT19" i="9"/>
  <c r="CS19" i="9"/>
  <c r="CR19" i="9"/>
  <c r="CQ19" i="9"/>
  <c r="CP19" i="9"/>
  <c r="CO19" i="9"/>
  <c r="CN19" i="9"/>
  <c r="CM19" i="9"/>
  <c r="CL19" i="9"/>
  <c r="CK19" i="9"/>
  <c r="CJ19" i="9"/>
  <c r="CI19" i="9"/>
  <c r="CH19" i="9"/>
  <c r="CG19" i="9"/>
  <c r="CF19" i="9"/>
  <c r="CE19" i="9"/>
  <c r="CD19" i="9"/>
  <c r="CE23" i="9"/>
  <c r="CC44" i="9"/>
  <c r="HK43" i="9"/>
  <c r="HB43" i="9"/>
  <c r="HN22" i="9"/>
  <c r="BG21" i="9"/>
  <c r="EC34" i="9"/>
  <c r="DT34" i="9"/>
  <c r="CQ34" i="9"/>
  <c r="CJ34" i="9"/>
  <c r="FN43" i="9"/>
  <c r="DW43" i="9"/>
  <c r="CS43" i="9"/>
  <c r="CJ43" i="9"/>
  <c r="BZ43" i="9"/>
  <c r="HK42" i="9"/>
  <c r="EE21" i="9"/>
  <c r="DX21" i="9"/>
  <c r="CQ4" i="9"/>
  <c r="CK4" i="9"/>
  <c r="CA4" i="9"/>
  <c r="ED40" i="9"/>
  <c r="HN20" i="9"/>
  <c r="HD20" i="9"/>
  <c r="FU20" i="9"/>
  <c r="FK20" i="9"/>
  <c r="CP20" i="9"/>
  <c r="BG62" i="9"/>
  <c r="CH20" i="9"/>
  <c r="BG60" i="9"/>
  <c r="HL19" i="9"/>
  <c r="HA19" i="9"/>
  <c r="CT16" i="9"/>
  <c r="FI40" i="9"/>
  <c r="BY6" i="9"/>
  <c r="HF5" i="9"/>
  <c r="FJ5" i="9"/>
  <c r="EA40" i="9"/>
  <c r="EB5" i="9"/>
  <c r="CT40" i="9"/>
  <c r="CQ40" i="9"/>
  <c r="CL40" i="9"/>
  <c r="CE40" i="9"/>
  <c r="HJ39" i="9"/>
  <c r="HE39" i="9"/>
  <c r="GZ39" i="9"/>
  <c r="FY39" i="9"/>
  <c r="FO39" i="9"/>
  <c r="FH39" i="9"/>
  <c r="HM4" i="9"/>
  <c r="ED39" i="9"/>
  <c r="DZ39" i="9"/>
  <c r="HA4" i="9"/>
  <c r="FN4" i="9"/>
  <c r="CS39" i="9"/>
  <c r="CO39" i="9"/>
  <c r="CI39" i="9"/>
  <c r="CA39" i="9"/>
  <c r="EE46" i="9"/>
  <c r="ED46" i="9"/>
  <c r="HJ38" i="9"/>
  <c r="FM44" i="9"/>
  <c r="CC19" i="9"/>
  <c r="CB19" i="9"/>
  <c r="CA19" i="9"/>
  <c r="BZ19" i="9"/>
  <c r="CC34" i="9"/>
  <c r="HN33" i="9"/>
  <c r="HC33" i="9"/>
  <c r="HD38" i="9"/>
  <c r="EB46" i="9"/>
  <c r="FV38" i="9"/>
  <c r="HA42" i="9"/>
  <c r="HB22" i="9"/>
  <c r="FQ42" i="9"/>
  <c r="BY19" i="9"/>
  <c r="FW33" i="9"/>
  <c r="FN33" i="9"/>
  <c r="FN38" i="9"/>
  <c r="EA46" i="9"/>
  <c r="HP18" i="9"/>
  <c r="FV22" i="9"/>
  <c r="FK22" i="9"/>
  <c r="BY22" i="9"/>
  <c r="FO40" i="9"/>
  <c r="HO18" i="9"/>
  <c r="CP33" i="9"/>
  <c r="FX19" i="9"/>
  <c r="EE42" i="9"/>
  <c r="CL16" i="9"/>
  <c r="CF16" i="9"/>
  <c r="HK12" i="9"/>
  <c r="HM46" i="9"/>
  <c r="HI46" i="9"/>
  <c r="HA46" i="9"/>
  <c r="FO12" i="9"/>
  <c r="FO46" i="9"/>
  <c r="FK46" i="9"/>
  <c r="EA12" i="9"/>
  <c r="FY44" i="9"/>
  <c r="FP44" i="9"/>
  <c r="FJ44" i="9"/>
  <c r="HD11" i="9"/>
  <c r="ED44" i="9"/>
  <c r="DX44" i="9"/>
  <c r="FW11" i="9"/>
  <c r="CQ44" i="9"/>
  <c r="CL44" i="9"/>
  <c r="CE44" i="9"/>
  <c r="HI10" i="9"/>
  <c r="CM7" i="9"/>
  <c r="HP43" i="9"/>
  <c r="HH43" i="9"/>
  <c r="GS43" i="9"/>
  <c r="FX43" i="9"/>
  <c r="FP43" i="9"/>
  <c r="FI43" i="9"/>
  <c r="CC7" i="9"/>
  <c r="DX43" i="9"/>
  <c r="CR43" i="9"/>
  <c r="CK43" i="9"/>
  <c r="CE43" i="9"/>
  <c r="HO6" i="9"/>
  <c r="HB6" i="9"/>
  <c r="HP42" i="9"/>
  <c r="HH42" i="9"/>
  <c r="GZ42" i="9"/>
  <c r="GS42" i="9"/>
  <c r="FZ42" i="9"/>
  <c r="FR42" i="9"/>
  <c r="FI42" i="9"/>
  <c r="EX42" i="9"/>
  <c r="ED42" i="9"/>
  <c r="DX42" i="9"/>
  <c r="FV6" i="9"/>
  <c r="CR42" i="9"/>
  <c r="CM42" i="9"/>
  <c r="CG42" i="9"/>
  <c r="BZ42" i="9"/>
  <c r="BG42" i="9"/>
  <c r="HM41" i="9"/>
  <c r="HJ41" i="9"/>
  <c r="HB41" i="9"/>
  <c r="FK6" i="9"/>
  <c r="FY41" i="9"/>
  <c r="FQ41" i="9"/>
  <c r="FK41" i="9"/>
  <c r="EC41" i="9"/>
  <c r="DT41" i="9"/>
  <c r="CT41" i="9"/>
  <c r="CP41" i="9"/>
  <c r="CK41" i="9"/>
  <c r="CE41" i="9"/>
  <c r="CQ6" i="9"/>
  <c r="CJ6" i="9"/>
  <c r="FV40" i="9"/>
  <c r="HK5" i="9"/>
  <c r="DS5" i="9"/>
  <c r="CJ33" i="9"/>
  <c r="CT12" i="9"/>
  <c r="CL12" i="9"/>
  <c r="CB12" i="9"/>
  <c r="HI11" i="9"/>
  <c r="CB33" i="9"/>
  <c r="FR11" i="9"/>
  <c r="FI11" i="9"/>
  <c r="CR11" i="9"/>
  <c r="CJ11" i="9"/>
  <c r="BZ11" i="9"/>
  <c r="HO15" i="9"/>
  <c r="HN51" i="9"/>
  <c r="HH51" i="9"/>
  <c r="HB51" i="9"/>
  <c r="HE15" i="9"/>
  <c r="FY51" i="9"/>
  <c r="FU51" i="9"/>
  <c r="FM51" i="9"/>
  <c r="DM15" i="9"/>
  <c r="EX51" i="9"/>
  <c r="EB51" i="9"/>
  <c r="DY51" i="9"/>
  <c r="CT51" i="9"/>
  <c r="CO51" i="9"/>
  <c r="CI51" i="9"/>
  <c r="CB51" i="9"/>
  <c r="HM50" i="9"/>
  <c r="HG50" i="9"/>
  <c r="GS50" i="9"/>
  <c r="FV50" i="9"/>
  <c r="FN50" i="9"/>
  <c r="HI49" i="9"/>
  <c r="HC49" i="9"/>
  <c r="FX14" i="9"/>
  <c r="FX49" i="9"/>
  <c r="FQ49" i="9"/>
  <c r="FL49" i="9"/>
  <c r="FM14" i="9"/>
  <c r="EC14" i="9"/>
  <c r="ED49" i="9"/>
  <c r="DX49" i="9"/>
  <c r="DS14" i="9"/>
  <c r="CP14" i="9"/>
  <c r="CS49" i="9"/>
  <c r="CM49" i="9"/>
  <c r="CH49" i="9"/>
  <c r="CC49" i="9"/>
  <c r="CH14" i="9"/>
  <c r="HO48" i="9"/>
  <c r="HI48" i="9"/>
  <c r="HD48" i="9"/>
  <c r="BY14" i="9"/>
  <c r="FR48" i="9"/>
  <c r="FN48" i="9"/>
  <c r="FH48" i="9"/>
  <c r="DY48" i="9"/>
  <c r="DW48" i="9"/>
  <c r="HI13" i="9"/>
  <c r="EE13" i="9"/>
  <c r="CT48" i="9"/>
  <c r="CO48" i="9"/>
  <c r="CH48" i="9"/>
  <c r="CC48" i="9"/>
  <c r="HL47" i="9"/>
  <c r="HG47" i="9"/>
  <c r="HA47" i="9"/>
  <c r="DX13" i="9"/>
  <c r="FZ47" i="9"/>
  <c r="HJ13" i="9"/>
  <c r="CR33" i="9"/>
  <c r="CT13" i="9"/>
  <c r="CK13" i="9"/>
  <c r="CC13" i="9"/>
  <c r="HM12" i="9"/>
  <c r="FY12" i="9"/>
  <c r="FP12" i="9"/>
  <c r="FH12" i="9"/>
  <c r="ED12" i="9"/>
  <c r="DW12" i="9"/>
  <c r="CO5" i="9"/>
  <c r="CE5" i="9"/>
  <c r="HJ4" i="9"/>
  <c r="EC4" i="9"/>
  <c r="CF13" i="9"/>
  <c r="EX47" i="9"/>
  <c r="FV47" i="9"/>
  <c r="FL47" i="9"/>
  <c r="HJ32" i="9"/>
  <c r="HJ10" i="9"/>
  <c r="EA32" i="9"/>
  <c r="FJ7" i="9"/>
  <c r="DT4" i="9"/>
  <c r="CT4" i="9"/>
  <c r="CN4" i="9"/>
  <c r="CE4" i="9"/>
  <c r="FZ19" i="9"/>
  <c r="FY19" i="9"/>
  <c r="EB47" i="9"/>
  <c r="DS47" i="9"/>
  <c r="CT47" i="9"/>
  <c r="CP47" i="9"/>
  <c r="CJ47" i="9"/>
  <c r="CT32" i="9"/>
  <c r="CN32" i="9"/>
  <c r="CN7" i="9"/>
  <c r="CE7" i="9"/>
  <c r="CG32" i="9"/>
  <c r="CC47" i="9"/>
  <c r="HL6" i="9"/>
  <c r="AV61" i="6"/>
  <c r="BG19" i="9"/>
  <c r="CS18" i="9"/>
  <c r="CR18" i="9"/>
  <c r="CQ18" i="9"/>
  <c r="CP18" i="9"/>
  <c r="CO18" i="9"/>
  <c r="CN18" i="9"/>
  <c r="CM18" i="9"/>
  <c r="CL18" i="9"/>
  <c r="CK18" i="9"/>
  <c r="CJ18" i="9"/>
  <c r="CI18" i="9"/>
  <c r="CH18" i="9"/>
  <c r="CG18" i="9"/>
  <c r="CF18" i="9"/>
  <c r="CE18" i="9"/>
  <c r="CD18" i="9"/>
  <c r="CC18" i="9"/>
  <c r="CB18" i="9"/>
  <c r="CA18" i="9"/>
  <c r="BZ18" i="9"/>
  <c r="BY18" i="9"/>
  <c r="HP17" i="9"/>
  <c r="HO17" i="9"/>
  <c r="HN17" i="9"/>
  <c r="HM17" i="9"/>
  <c r="HL17" i="9"/>
  <c r="HK17" i="9"/>
  <c r="HJ17" i="9"/>
  <c r="HI17" i="9"/>
  <c r="HH17" i="9"/>
  <c r="HG17" i="9"/>
  <c r="HF17" i="9"/>
  <c r="HE17" i="9"/>
  <c r="HD17" i="9"/>
  <c r="HC17" i="9"/>
  <c r="HB17" i="9"/>
  <c r="HA17" i="9"/>
  <c r="GZ17" i="9"/>
  <c r="GS17" i="9"/>
  <c r="FZ17" i="9"/>
  <c r="FY17" i="9"/>
  <c r="FX17" i="9"/>
  <c r="FW17" i="9"/>
  <c r="FV17" i="9"/>
  <c r="FU17" i="9"/>
  <c r="FR17" i="9"/>
  <c r="FQ17" i="9"/>
  <c r="FP17" i="9"/>
  <c r="FO17" i="9"/>
  <c r="FN17" i="9"/>
  <c r="FM17" i="9"/>
  <c r="FL17" i="9"/>
  <c r="FK17" i="9"/>
  <c r="FJ17" i="9"/>
  <c r="HJ21" i="9"/>
  <c r="CH22" i="9"/>
  <c r="HM20" i="9"/>
  <c r="HA20" i="9"/>
  <c r="FH20" i="9"/>
  <c r="EB20" i="9"/>
  <c r="DR20" i="9"/>
  <c r="CR20" i="9"/>
  <c r="CJ20" i="9"/>
  <c r="CA20" i="9"/>
  <c r="HP19" i="9"/>
  <c r="HD19" i="9"/>
  <c r="DW16" i="9"/>
  <c r="CB16" i="9"/>
  <c r="GZ15" i="9"/>
  <c r="FU15" i="9"/>
  <c r="FG50" i="9"/>
  <c r="CQ15" i="9"/>
  <c r="CI15" i="9"/>
  <c r="EE50" i="9"/>
  <c r="EA50" i="9"/>
  <c r="DW50" i="9"/>
  <c r="FH17" i="9"/>
  <c r="FI17" i="9"/>
  <c r="FG17" i="9"/>
  <c r="EX17" i="9"/>
  <c r="FK15" i="9"/>
  <c r="DS15" i="9"/>
  <c r="CS15" i="9"/>
  <c r="CJ15" i="9"/>
  <c r="DM50" i="9"/>
  <c r="BZ15" i="9"/>
  <c r="HP14" i="9"/>
  <c r="DY17" i="9"/>
  <c r="HG14" i="9"/>
  <c r="GS14" i="9"/>
  <c r="FY14" i="9"/>
  <c r="FP14" i="9"/>
  <c r="FI14" i="9"/>
  <c r="ED14" i="9"/>
  <c r="EE17" i="9"/>
  <c r="ED17" i="9"/>
  <c r="EC17" i="9"/>
  <c r="EB17" i="9"/>
  <c r="EA17" i="9"/>
  <c r="DZ17" i="9"/>
  <c r="HD14" i="9"/>
  <c r="CS50" i="9"/>
  <c r="CP50" i="9"/>
  <c r="CH50" i="9"/>
  <c r="CD50" i="9"/>
  <c r="DX17" i="9"/>
  <c r="DT14" i="9"/>
  <c r="HN49" i="9"/>
  <c r="L65" i="9"/>
  <c r="AB65" i="9" s="1"/>
  <c r="FU46" i="9"/>
  <c r="CC41" i="9"/>
  <c r="AV51" i="6"/>
  <c r="HA50" i="9"/>
  <c r="DW41" i="9"/>
  <c r="L38" i="9"/>
  <c r="AB38" i="9" s="1"/>
  <c r="BG51" i="9"/>
  <c r="HL50" i="9"/>
  <c r="FG49" i="9"/>
  <c r="FW50" i="9"/>
  <c r="FJ50" i="9"/>
  <c r="CM50" i="9"/>
  <c r="BY50" i="9"/>
  <c r="HJ49" i="9"/>
  <c r="FO49" i="9"/>
  <c r="CL41" i="9"/>
  <c r="EA49" i="9"/>
  <c r="CT49" i="9"/>
  <c r="CL49" i="9"/>
  <c r="CB49" i="9"/>
  <c r="BG49" i="9"/>
  <c r="HK48" i="9"/>
  <c r="HB48" i="9"/>
  <c r="FW48" i="9"/>
  <c r="FK48" i="9"/>
  <c r="CG48" i="9"/>
  <c r="HK47" i="9"/>
  <c r="FN47" i="9"/>
  <c r="DR47" i="9"/>
  <c r="CN47" i="9"/>
  <c r="CB47" i="9"/>
  <c r="BG47" i="9"/>
  <c r="HN46" i="9"/>
  <c r="HD46" i="9"/>
  <c r="GS46" i="9"/>
  <c r="FR46" i="9"/>
  <c r="FU41" i="9"/>
  <c r="FJ41" i="9"/>
  <c r="FM41" i="9"/>
  <c r="HD41" i="9"/>
  <c r="FW41" i="9"/>
  <c r="FH41" i="9"/>
  <c r="EE41" i="9"/>
  <c r="DX41" i="9"/>
  <c r="DM41" i="9"/>
  <c r="CN41" i="9"/>
  <c r="CB38" i="9"/>
  <c r="HI37" i="9"/>
  <c r="HN37" i="9"/>
  <c r="L52" i="9"/>
  <c r="AB52" i="9" s="1"/>
  <c r="BY17" i="9"/>
  <c r="HP16" i="9"/>
  <c r="HO16" i="9"/>
  <c r="L53" i="9"/>
  <c r="HN16" i="9"/>
  <c r="HB5" i="9"/>
  <c r="L54" i="9"/>
  <c r="AB54" i="9" s="1"/>
  <c r="HM16" i="9"/>
  <c r="HL16" i="9"/>
  <c r="FU5" i="9"/>
  <c r="BA24" i="6"/>
  <c r="W75" i="6"/>
  <c r="CI5" i="6" s="1"/>
  <c r="V75" i="6"/>
  <c r="BO25" i="6" s="1"/>
  <c r="W74" i="6"/>
  <c r="BN7" i="6" s="1"/>
  <c r="V74" i="6"/>
  <c r="BQ4" i="6" s="1"/>
  <c r="W73" i="6"/>
  <c r="V73" i="6"/>
  <c r="DI39" i="6" s="1"/>
  <c r="V72" i="6"/>
  <c r="W72" i="6"/>
  <c r="BV40" i="6" s="1"/>
  <c r="V71" i="6"/>
  <c r="CD13" i="6" s="1"/>
  <c r="W71" i="6"/>
  <c r="BW20" i="6" s="1"/>
  <c r="W69" i="6"/>
  <c r="V69" i="6"/>
  <c r="BR30" i="6" s="1"/>
  <c r="W67" i="6"/>
  <c r="BT42" i="6" s="1"/>
  <c r="V67" i="6"/>
  <c r="W66" i="6"/>
  <c r="DG46" i="6" s="1"/>
  <c r="V66" i="6"/>
  <c r="V65" i="6"/>
  <c r="W65" i="6"/>
  <c r="DB38" i="6" s="1"/>
  <c r="V64" i="6"/>
  <c r="CB31" i="6" s="1"/>
  <c r="W64" i="6"/>
  <c r="BA20" i="6"/>
  <c r="V63" i="6"/>
  <c r="BP33" i="6" s="1"/>
  <c r="W63" i="6"/>
  <c r="V62" i="6"/>
  <c r="DH36" i="6" s="1"/>
  <c r="W62" i="6"/>
  <c r="V60" i="6"/>
  <c r="W60" i="6"/>
  <c r="CH37" i="6" s="1"/>
  <c r="W59" i="6"/>
  <c r="BX23" i="6" s="1"/>
  <c r="V59" i="6"/>
  <c r="CG14" i="6" s="1"/>
  <c r="V58" i="6"/>
  <c r="CC15" i="6" s="1"/>
  <c r="W58" i="6"/>
  <c r="BY19" i="6" s="1"/>
  <c r="W57" i="6"/>
  <c r="V57" i="6"/>
  <c r="V54" i="6"/>
  <c r="BS43" i="6" s="1"/>
  <c r="W54" i="6"/>
  <c r="W53" i="6"/>
  <c r="V53" i="6"/>
  <c r="V52" i="6"/>
  <c r="BU47" i="6" s="1"/>
  <c r="W52" i="6"/>
  <c r="BA36" i="6"/>
  <c r="BA21" i="6"/>
  <c r="W36" i="6"/>
  <c r="V36" i="6"/>
  <c r="CH48" i="6" s="1"/>
  <c r="AV36" i="6"/>
  <c r="AV56" i="6"/>
  <c r="W50" i="6"/>
  <c r="V50" i="6"/>
  <c r="BW32" i="6" s="1"/>
  <c r="W40" i="6"/>
  <c r="V40" i="6"/>
  <c r="BV5" i="6" s="1"/>
  <c r="AV46" i="6"/>
  <c r="AV55" i="6"/>
  <c r="AV52" i="6"/>
  <c r="AV47" i="6"/>
  <c r="AV37" i="6"/>
  <c r="FF4" i="6"/>
  <c r="EY21" i="6"/>
  <c r="AV62" i="6"/>
  <c r="AV42" i="6"/>
  <c r="DN36" i="6"/>
  <c r="EW47" i="6"/>
  <c r="EZ4" i="6"/>
  <c r="DT51" i="6"/>
  <c r="AV57" i="6"/>
  <c r="AV54" i="6"/>
  <c r="AV7" i="6"/>
  <c r="AV49" i="6"/>
  <c r="AV50" i="6"/>
  <c r="AV41" i="6"/>
  <c r="AV39" i="6"/>
  <c r="AV34" i="6"/>
  <c r="AV35" i="6"/>
  <c r="AV31" i="6"/>
  <c r="AV32" i="6"/>
  <c r="AV25" i="6"/>
  <c r="AV24" i="6"/>
  <c r="AV17" i="6"/>
  <c r="AV16" i="6"/>
  <c r="AV60" i="6"/>
  <c r="AV59" i="6"/>
  <c r="AV44" i="6"/>
  <c r="AV45" i="6"/>
  <c r="AV20" i="6"/>
  <c r="AV19" i="6"/>
  <c r="AV30" i="6"/>
  <c r="AV29" i="6"/>
  <c r="BA46" i="6"/>
  <c r="BA41" i="6"/>
  <c r="BA29" i="6"/>
  <c r="BA17" i="6"/>
  <c r="AV27" i="6"/>
  <c r="AV26" i="6"/>
  <c r="BA9" i="6"/>
  <c r="AV11" i="6"/>
  <c r="AV10" i="6"/>
  <c r="AV14" i="6"/>
  <c r="AV15" i="6"/>
  <c r="AV21" i="6"/>
  <c r="AV22" i="6"/>
  <c r="BY5" i="6"/>
  <c r="BA5" i="6"/>
  <c r="BA14" i="6"/>
  <c r="FU9" i="6"/>
  <c r="FU5" i="6"/>
  <c r="GN5" i="6"/>
  <c r="GN32" i="6"/>
  <c r="GN51" i="6"/>
  <c r="FU46" i="6"/>
  <c r="FU8" i="6"/>
  <c r="FU15" i="6"/>
  <c r="GN15" i="6"/>
  <c r="FU16" i="6"/>
  <c r="GN16" i="6"/>
  <c r="FU17" i="6"/>
  <c r="FU23" i="6"/>
  <c r="FU18" i="6"/>
  <c r="GN12" i="6"/>
  <c r="GN23" i="6"/>
  <c r="FU22" i="6"/>
  <c r="GN22" i="6"/>
  <c r="GN25" i="6"/>
  <c r="GN20" i="6"/>
  <c r="FU29" i="6"/>
  <c r="GN29" i="6"/>
  <c r="GN19" i="6"/>
  <c r="GN26" i="6"/>
  <c r="FU51" i="6"/>
  <c r="FU32" i="6"/>
  <c r="GN4" i="6"/>
  <c r="FU10" i="6"/>
  <c r="FU37" i="6"/>
  <c r="FU33" i="6"/>
  <c r="GN37" i="6"/>
  <c r="GN40" i="6"/>
  <c r="FU38" i="6"/>
  <c r="FU45" i="6"/>
  <c r="GN38" i="6"/>
  <c r="GN45" i="6"/>
  <c r="FU42" i="6"/>
  <c r="GN49" i="6"/>
  <c r="FU6" i="6"/>
  <c r="GN48" i="6"/>
  <c r="GN6" i="6"/>
  <c r="FU34" i="6"/>
  <c r="GN33" i="6"/>
  <c r="GN42" i="6"/>
  <c r="FU12" i="6"/>
  <c r="FU48" i="6"/>
  <c r="FU49" i="6"/>
  <c r="GN7" i="6"/>
  <c r="FU43" i="6"/>
  <c r="GN18" i="6"/>
  <c r="FU24" i="6"/>
  <c r="GN30" i="6"/>
  <c r="GN36" i="6"/>
  <c r="GN39" i="6"/>
  <c r="FU44" i="6"/>
  <c r="GN44" i="6"/>
  <c r="GN46" i="6"/>
  <c r="FU35" i="6"/>
  <c r="GN41" i="6"/>
  <c r="GN50" i="6"/>
  <c r="GN8" i="6"/>
  <c r="GN10" i="6"/>
  <c r="FU11" i="6"/>
  <c r="FU13" i="6"/>
  <c r="GN24" i="6"/>
  <c r="FU27" i="6"/>
  <c r="GN27" i="6"/>
  <c r="FU30" i="6"/>
  <c r="FU36" i="6"/>
  <c r="FU40" i="6"/>
  <c r="FU7" i="6"/>
  <c r="GN11" i="6"/>
  <c r="GN13" i="6"/>
  <c r="FU14" i="6"/>
  <c r="GN14" i="6"/>
  <c r="FU21" i="6"/>
  <c r="GN21" i="6"/>
  <c r="FU25" i="6"/>
  <c r="GN28" i="6"/>
  <c r="FU31" i="6"/>
  <c r="GN35" i="6"/>
  <c r="FU39" i="6"/>
  <c r="GN43" i="6"/>
  <c r="GN17" i="6"/>
  <c r="FU20" i="6"/>
  <c r="FU28" i="6"/>
  <c r="GN31" i="6"/>
  <c r="GN34" i="6"/>
  <c r="FU41" i="6"/>
  <c r="FU50" i="6"/>
  <c r="FU4" i="6"/>
  <c r="GN9" i="6"/>
  <c r="FU19" i="6"/>
  <c r="FU26" i="6"/>
  <c r="FU47" i="6"/>
  <c r="GN47" i="6"/>
  <c r="FT5" i="6"/>
  <c r="FT4" i="6"/>
  <c r="FT6" i="6"/>
  <c r="GM6" i="6"/>
  <c r="GM24" i="6"/>
  <c r="FT25" i="6"/>
  <c r="GM25" i="6"/>
  <c r="FT26" i="6"/>
  <c r="GM7" i="6"/>
  <c r="FT33" i="6"/>
  <c r="GM17" i="6"/>
  <c r="GM18" i="6"/>
  <c r="FT19" i="6"/>
  <c r="GM28" i="6"/>
  <c r="FT32" i="6"/>
  <c r="GM47" i="6"/>
  <c r="FT35" i="6"/>
  <c r="FT36" i="6"/>
  <c r="FT45" i="6"/>
  <c r="FT42" i="6"/>
  <c r="FT48" i="6"/>
  <c r="FT49" i="6"/>
  <c r="GM49" i="6"/>
  <c r="FT37" i="6"/>
  <c r="GM39" i="6"/>
  <c r="GM5" i="6"/>
  <c r="FT7" i="6"/>
  <c r="GM37" i="6"/>
  <c r="FT38" i="6"/>
  <c r="GM38" i="6"/>
  <c r="FT44" i="6"/>
  <c r="GM44" i="6"/>
  <c r="GM26" i="6"/>
  <c r="GM46" i="6"/>
  <c r="FT47" i="6"/>
  <c r="GM29" i="6"/>
  <c r="GM33" i="6"/>
  <c r="FT41" i="6"/>
  <c r="GM36" i="6"/>
  <c r="FT46" i="6"/>
  <c r="FT43" i="6"/>
  <c r="GM45" i="6"/>
  <c r="GM50" i="6"/>
  <c r="FT40" i="6"/>
  <c r="FT9" i="6"/>
  <c r="GM9" i="6"/>
  <c r="FT10" i="6"/>
  <c r="GM10" i="6"/>
  <c r="FT11" i="6"/>
  <c r="GM14" i="6"/>
  <c r="FT15" i="6"/>
  <c r="GM32" i="6"/>
  <c r="GM34" i="6"/>
  <c r="GM30" i="6"/>
  <c r="GM48" i="6"/>
  <c r="GM31" i="6"/>
  <c r="GM11" i="6"/>
  <c r="GM13" i="6"/>
  <c r="FT14" i="6"/>
  <c r="FT50" i="6"/>
  <c r="FT51" i="6"/>
  <c r="GM15" i="6"/>
  <c r="FT17" i="6"/>
  <c r="FT27" i="6"/>
  <c r="GM27" i="6"/>
  <c r="FT29" i="6"/>
  <c r="FT31" i="6"/>
  <c r="GM42" i="6"/>
  <c r="GM43" i="6"/>
  <c r="GM41" i="6"/>
  <c r="GM8" i="6"/>
  <c r="GM16" i="6"/>
  <c r="GM51" i="6"/>
  <c r="FT12" i="6"/>
  <c r="GM4" i="6"/>
  <c r="FT8" i="6"/>
  <c r="FT13" i="6"/>
  <c r="GM12" i="6"/>
  <c r="FT16" i="6"/>
  <c r="FT18" i="6"/>
  <c r="GM19" i="6"/>
  <c r="FT20" i="6"/>
  <c r="GM20" i="6"/>
  <c r="FT21" i="6"/>
  <c r="GM21" i="6"/>
  <c r="FT22" i="6"/>
  <c r="GM22" i="6"/>
  <c r="FT23" i="6"/>
  <c r="GM23" i="6"/>
  <c r="FT24" i="6"/>
  <c r="FT28" i="6"/>
  <c r="GM35" i="6"/>
  <c r="FT39" i="6"/>
  <c r="GM40" i="6"/>
  <c r="FT30" i="6"/>
  <c r="FT34" i="6"/>
  <c r="AV9" i="6"/>
  <c r="AV12" i="6"/>
  <c r="BA10" i="6"/>
  <c r="BA11" i="6"/>
  <c r="BA51" i="6"/>
  <c r="BA59" i="6"/>
  <c r="BA54" i="6"/>
  <c r="BA47" i="6"/>
  <c r="BA44" i="6"/>
  <c r="BA32" i="6"/>
  <c r="BA26" i="6"/>
  <c r="BA31" i="6"/>
  <c r="BA12" i="6"/>
  <c r="BA7" i="6"/>
  <c r="BA52" i="6"/>
  <c r="GC5" i="6"/>
  <c r="GD5" i="6"/>
  <c r="GC6" i="6"/>
  <c r="GD6" i="6"/>
  <c r="GD7" i="6"/>
  <c r="GD8" i="6"/>
  <c r="GC9" i="6"/>
  <c r="GC13" i="6"/>
  <c r="GD22" i="6"/>
  <c r="GD24" i="6"/>
  <c r="GC26" i="6"/>
  <c r="GD29" i="6"/>
  <c r="GD31" i="6"/>
  <c r="GD48" i="6"/>
  <c r="GC4" i="6"/>
  <c r="GC19" i="6"/>
  <c r="GD19" i="6"/>
  <c r="GC20" i="6"/>
  <c r="GD20" i="6"/>
  <c r="GC21" i="6"/>
  <c r="GD21" i="6"/>
  <c r="GD43" i="6"/>
  <c r="GC49" i="6"/>
  <c r="GD50" i="6"/>
  <c r="GC35" i="6"/>
  <c r="GD35" i="6"/>
  <c r="GC36" i="6"/>
  <c r="GD36" i="6"/>
  <c r="GC37" i="6"/>
  <c r="GD37" i="6"/>
  <c r="GC38" i="6"/>
  <c r="GD38" i="6"/>
  <c r="GC39" i="6"/>
  <c r="GD39" i="6"/>
  <c r="GC51" i="6"/>
  <c r="GD51" i="6"/>
  <c r="GC8" i="6"/>
  <c r="GC10" i="6"/>
  <c r="GD10" i="6"/>
  <c r="GD13" i="6"/>
  <c r="GC16" i="6"/>
  <c r="GC22" i="6"/>
  <c r="GD25" i="6"/>
  <c r="GC46" i="6"/>
  <c r="GD47" i="6"/>
  <c r="GD49" i="6"/>
  <c r="GD9" i="6"/>
  <c r="GC11" i="6"/>
  <c r="GD11" i="6"/>
  <c r="GD16" i="6"/>
  <c r="GC23" i="6"/>
  <c r="GC24" i="6"/>
  <c r="GC27" i="6"/>
  <c r="GD30" i="6"/>
  <c r="GC32" i="6"/>
  <c r="GC40" i="6"/>
  <c r="GD41" i="6"/>
  <c r="GD46" i="6"/>
  <c r="GC7" i="6"/>
  <c r="GC12" i="6"/>
  <c r="GD14" i="6"/>
  <c r="GD23" i="6"/>
  <c r="GC25" i="6"/>
  <c r="GC28" i="6"/>
  <c r="GC29" i="6"/>
  <c r="GC30" i="6"/>
  <c r="GD33" i="6"/>
  <c r="GD40" i="6"/>
  <c r="GC43" i="6"/>
  <c r="GD44" i="6"/>
  <c r="GC18" i="6"/>
  <c r="GD32" i="6"/>
  <c r="GD34" i="6"/>
  <c r="GC42" i="6"/>
  <c r="GC44" i="6"/>
  <c r="GD12" i="6"/>
  <c r="GD15" i="6"/>
  <c r="GC17" i="6"/>
  <c r="GD17" i="6"/>
  <c r="GD27" i="6"/>
  <c r="GC41" i="6"/>
  <c r="GC14" i="6"/>
  <c r="GC31" i="6"/>
  <c r="GD45" i="6"/>
  <c r="GC48" i="6"/>
  <c r="GC15" i="6"/>
  <c r="GD18" i="6"/>
  <c r="GD26" i="6"/>
  <c r="GC33" i="6"/>
  <c r="GC34" i="6"/>
  <c r="GC47" i="6"/>
  <c r="GD4" i="6"/>
  <c r="GD28" i="6"/>
  <c r="GD42" i="6"/>
  <c r="GC45" i="6"/>
  <c r="GC50" i="6"/>
  <c r="BA34" i="6"/>
  <c r="BA60" i="6"/>
  <c r="BA35" i="6"/>
  <c r="BA25" i="6"/>
  <c r="BA15" i="6"/>
  <c r="BA27" i="6"/>
  <c r="BA45" i="6"/>
  <c r="BA62" i="6"/>
  <c r="BA55" i="6"/>
  <c r="BA22" i="6"/>
  <c r="BA16" i="6"/>
  <c r="BA30" i="6"/>
  <c r="BA57" i="6"/>
  <c r="BA19" i="6"/>
  <c r="BA50" i="6"/>
  <c r="BA49" i="6"/>
  <c r="BA61" i="6"/>
  <c r="BA37" i="6"/>
  <c r="BA39" i="6"/>
  <c r="BA56" i="6"/>
  <c r="GG35" i="6"/>
  <c r="GG30" i="6"/>
  <c r="GG33" i="6"/>
  <c r="GF39" i="6"/>
  <c r="GG41" i="6"/>
  <c r="GF11" i="6"/>
  <c r="GF12" i="6"/>
  <c r="GF28" i="6"/>
  <c r="GF32" i="6"/>
  <c r="GF7" i="6"/>
  <c r="GF6" i="6"/>
  <c r="GF33" i="6"/>
  <c r="GG8" i="6"/>
  <c r="GG12" i="6"/>
  <c r="GG47" i="6"/>
  <c r="GG14" i="6"/>
  <c r="GG7" i="6"/>
  <c r="GG16" i="6"/>
  <c r="GG19" i="6"/>
  <c r="GG20" i="6"/>
  <c r="GF22" i="6"/>
  <c r="GF27" i="6"/>
  <c r="GF21" i="6"/>
  <c r="GF10" i="6"/>
  <c r="GG10" i="6"/>
  <c r="GF18" i="6"/>
  <c r="GG21" i="6"/>
  <c r="GG25" i="6"/>
  <c r="GG44" i="6"/>
  <c r="GG28" i="6"/>
  <c r="GF30" i="6"/>
  <c r="GG39" i="6"/>
  <c r="GF4" i="6"/>
  <c r="GF23" i="6"/>
  <c r="GG23" i="6"/>
  <c r="GF48" i="6"/>
  <c r="GF49" i="6"/>
  <c r="GF24" i="6"/>
  <c r="GG24" i="6"/>
  <c r="AV5" i="6"/>
  <c r="GG31" i="6"/>
  <c r="GG5" i="6"/>
  <c r="GG6" i="6"/>
  <c r="GG48" i="6"/>
  <c r="GG11" i="6"/>
  <c r="GG13" i="6"/>
  <c r="GF35" i="6"/>
  <c r="GG29" i="6"/>
  <c r="GF42" i="6"/>
  <c r="GF36" i="6"/>
  <c r="GG36" i="6"/>
  <c r="GF5" i="6"/>
  <c r="GF37" i="6"/>
  <c r="GG37" i="6"/>
  <c r="GF13" i="6"/>
  <c r="GF14" i="6"/>
  <c r="GF38" i="6"/>
  <c r="GG38" i="6"/>
  <c r="GF17" i="6"/>
  <c r="GG18" i="6"/>
  <c r="GF34" i="6"/>
  <c r="GG42" i="6"/>
  <c r="GF45" i="6"/>
  <c r="GG40" i="6"/>
  <c r="AV4" i="6"/>
  <c r="GF50" i="6"/>
  <c r="GF25" i="6"/>
  <c r="GF8" i="6"/>
  <c r="GF31" i="6"/>
  <c r="GG34" i="6"/>
  <c r="GF40" i="6"/>
  <c r="GG46" i="6"/>
  <c r="GF15" i="6"/>
  <c r="GG49" i="6"/>
  <c r="GF9" i="6"/>
  <c r="GF16" i="6"/>
  <c r="GG15" i="6"/>
  <c r="GG17" i="6"/>
  <c r="GF19" i="6"/>
  <c r="GG26" i="6"/>
  <c r="GF29" i="6"/>
  <c r="GF20" i="6"/>
  <c r="GG22" i="6"/>
  <c r="GF41" i="6"/>
  <c r="GG32" i="6"/>
  <c r="GG43" i="6"/>
  <c r="GF47" i="6"/>
  <c r="GF43" i="6"/>
  <c r="GF51" i="6"/>
  <c r="GG51" i="6"/>
  <c r="GF44" i="6"/>
  <c r="GF46" i="6"/>
  <c r="GG50" i="6"/>
  <c r="GG4" i="6"/>
  <c r="GG9" i="6"/>
  <c r="GF26" i="6"/>
  <c r="AU61" i="6"/>
  <c r="AU60" i="6"/>
  <c r="AU59" i="6"/>
  <c r="AU52" i="6"/>
  <c r="AU49" i="6"/>
  <c r="AU17" i="6"/>
  <c r="AU16" i="6"/>
  <c r="AU15" i="6"/>
  <c r="FP6" i="6"/>
  <c r="FP7" i="6"/>
  <c r="GI8" i="6"/>
  <c r="FP14" i="6"/>
  <c r="FP15" i="6"/>
  <c r="FP20" i="6"/>
  <c r="FP10" i="6"/>
  <c r="GI10" i="6"/>
  <c r="GI15" i="6"/>
  <c r="GI17" i="6"/>
  <c r="FP26" i="6"/>
  <c r="GI22" i="6"/>
  <c r="FP23" i="6"/>
  <c r="GI23" i="6"/>
  <c r="FP24" i="6"/>
  <c r="GI24" i="6"/>
  <c r="GI33" i="6"/>
  <c r="FP44" i="6"/>
  <c r="GI50" i="6"/>
  <c r="FP51" i="6"/>
  <c r="GI35" i="6"/>
  <c r="FP36" i="6"/>
  <c r="GI36" i="6"/>
  <c r="FP37" i="6"/>
  <c r="GI37" i="6"/>
  <c r="FP38" i="6"/>
  <c r="GI38" i="6"/>
  <c r="FP39" i="6"/>
  <c r="GI40" i="6"/>
  <c r="GI45" i="6"/>
  <c r="GI46" i="6"/>
  <c r="GI30" i="6"/>
  <c r="GI48" i="6"/>
  <c r="GI16" i="6"/>
  <c r="FP17" i="6"/>
  <c r="GI29" i="6"/>
  <c r="FP30" i="6"/>
  <c r="FP31" i="6"/>
  <c r="GI42" i="6"/>
  <c r="FP50" i="6"/>
  <c r="FP4" i="6"/>
  <c r="AU54" i="6"/>
  <c r="AU47" i="6"/>
  <c r="AU46" i="6"/>
  <c r="AU44" i="6"/>
  <c r="AU41" i="6"/>
  <c r="AU40" i="6"/>
  <c r="AU37" i="6"/>
  <c r="AU36" i="6"/>
  <c r="AU35" i="6"/>
  <c r="AU34" i="6"/>
  <c r="AU31" i="6"/>
  <c r="AU29" i="6"/>
  <c r="AU14" i="6"/>
  <c r="FP8" i="6"/>
  <c r="FP11" i="6"/>
  <c r="GI11" i="6"/>
  <c r="GI21" i="6"/>
  <c r="FP22" i="6"/>
  <c r="FP46" i="6"/>
  <c r="FP47" i="6"/>
  <c r="GI9" i="6"/>
  <c r="GI43" i="6"/>
  <c r="FP9" i="6"/>
  <c r="GI47" i="6"/>
  <c r="GI51" i="6"/>
  <c r="AU42" i="6"/>
  <c r="AU39" i="6"/>
  <c r="FP28" i="6"/>
  <c r="FP32" i="6"/>
  <c r="AU9" i="6"/>
  <c r="FP34" i="6"/>
  <c r="GI41" i="6"/>
  <c r="AU11" i="6"/>
  <c r="FP40" i="6"/>
  <c r="GI7" i="6"/>
  <c r="FP12" i="6"/>
  <c r="FP49" i="6"/>
  <c r="GI12" i="6"/>
  <c r="GI49" i="6"/>
  <c r="AU62" i="6"/>
  <c r="AU56" i="6"/>
  <c r="AU55" i="6"/>
  <c r="AU50" i="6"/>
  <c r="AU32" i="6"/>
  <c r="AU26" i="6"/>
  <c r="AU25" i="6"/>
  <c r="AU24" i="6"/>
  <c r="AU22" i="6"/>
  <c r="AU20" i="6"/>
  <c r="GI6" i="6"/>
  <c r="GI13" i="6"/>
  <c r="FP13" i="6"/>
  <c r="FP16" i="6"/>
  <c r="FP18" i="6"/>
  <c r="GI19" i="6"/>
  <c r="GI26" i="6"/>
  <c r="GI14" i="6"/>
  <c r="GI31" i="6"/>
  <c r="FP27" i="6"/>
  <c r="GI27" i="6"/>
  <c r="GI39" i="6"/>
  <c r="GI20" i="6"/>
  <c r="FP45" i="6"/>
  <c r="FP48" i="6"/>
  <c r="AU51" i="6"/>
  <c r="AU27" i="6"/>
  <c r="GI5" i="6"/>
  <c r="FP21" i="6"/>
  <c r="GI25" i="6"/>
  <c r="FP19" i="6"/>
  <c r="FP33" i="6"/>
  <c r="GI28" i="6"/>
  <c r="AU19" i="6"/>
  <c r="GI34" i="6"/>
  <c r="FP35" i="6"/>
  <c r="GI32" i="6"/>
  <c r="GI4" i="6"/>
  <c r="AU57" i="6"/>
  <c r="AU45" i="6"/>
  <c r="AU30" i="6"/>
  <c r="AU21" i="6"/>
  <c r="GI44" i="6"/>
  <c r="AU10" i="6"/>
  <c r="GI18" i="6"/>
  <c r="FP41" i="6"/>
  <c r="FP25" i="6"/>
  <c r="FP29" i="6"/>
  <c r="FP5" i="6"/>
  <c r="FP42" i="6"/>
  <c r="FP43" i="6"/>
  <c r="AU12" i="6"/>
  <c r="ER28" i="6"/>
  <c r="ER22" i="6"/>
  <c r="ER30" i="6"/>
  <c r="DY42" i="6"/>
  <c r="ER38" i="6"/>
  <c r="ER13" i="6"/>
  <c r="ER41" i="6"/>
  <c r="ER26" i="6"/>
  <c r="DY14" i="6"/>
  <c r="DY34" i="6"/>
  <c r="DY37" i="6"/>
  <c r="ER18" i="6"/>
  <c r="DY36" i="6"/>
  <c r="DY38" i="6"/>
  <c r="ER14" i="6"/>
  <c r="DY26" i="6"/>
  <c r="DY15" i="6"/>
  <c r="DY30" i="6"/>
  <c r="ER37" i="6"/>
  <c r="ER25" i="6"/>
  <c r="ER35" i="6"/>
  <c r="DY27" i="6"/>
  <c r="DY9" i="6"/>
  <c r="DY19" i="6"/>
  <c r="ER17" i="6"/>
  <c r="DY32" i="6"/>
  <c r="ER8" i="6"/>
  <c r="ER27" i="6"/>
  <c r="DY8" i="6"/>
  <c r="DY35" i="6"/>
  <c r="DY28" i="6"/>
  <c r="ER7" i="6"/>
  <c r="DY21" i="6"/>
  <c r="DY31" i="6"/>
  <c r="ER6" i="6"/>
  <c r="ER5" i="6"/>
  <c r="DY23" i="6"/>
  <c r="DY17" i="6"/>
  <c r="ER34" i="6"/>
  <c r="DY29" i="6"/>
  <c r="ER15" i="6"/>
  <c r="DY20" i="6"/>
  <c r="ER20" i="6"/>
  <c r="DY41" i="6"/>
  <c r="DY5" i="6"/>
  <c r="ER21" i="6"/>
  <c r="DY25" i="6"/>
  <c r="ER16" i="6"/>
  <c r="DY11" i="6"/>
  <c r="DY6" i="6"/>
  <c r="ER4" i="6"/>
  <c r="DY7" i="6"/>
  <c r="ER31" i="6"/>
  <c r="ER40" i="6"/>
  <c r="DY4" i="6"/>
  <c r="ER32" i="6"/>
  <c r="ER51" i="6"/>
  <c r="ER36" i="6"/>
  <c r="ER49" i="6"/>
  <c r="DY49" i="6"/>
  <c r="ER19" i="6"/>
  <c r="ER9" i="6"/>
  <c r="DY40" i="6"/>
  <c r="DY10" i="6"/>
  <c r="ER48" i="6"/>
  <c r="ER33" i="6"/>
  <c r="DY48" i="6"/>
  <c r="ER47" i="6"/>
  <c r="DY50" i="6"/>
  <c r="DY16" i="6"/>
  <c r="ER50" i="6"/>
  <c r="DY47" i="6"/>
  <c r="ER46" i="6"/>
  <c r="DY33" i="6"/>
  <c r="DY46" i="6"/>
  <c r="ER23" i="6"/>
  <c r="ER24" i="6"/>
  <c r="ER39" i="6"/>
  <c r="DY51" i="6"/>
  <c r="ER11" i="6"/>
  <c r="ER45" i="6"/>
  <c r="DY45" i="6"/>
  <c r="DY12" i="6"/>
  <c r="ER44" i="6"/>
  <c r="ER29" i="6"/>
  <c r="DY39" i="6"/>
  <c r="ER12" i="6"/>
  <c r="ER43" i="6"/>
  <c r="DY43" i="6"/>
  <c r="DY13" i="6"/>
  <c r="ER42" i="6"/>
  <c r="ER10" i="6"/>
  <c r="DY18" i="6"/>
  <c r="DY22" i="6"/>
  <c r="DY24" i="6"/>
  <c r="DY44" i="6"/>
  <c r="EI38" i="6"/>
  <c r="EH18" i="6"/>
  <c r="EH33" i="6"/>
  <c r="EI18" i="6"/>
  <c r="EI45" i="6"/>
  <c r="EH32" i="6"/>
  <c r="EH45" i="6"/>
  <c r="EI32" i="6"/>
  <c r="EH12" i="6"/>
  <c r="EH5" i="6"/>
  <c r="EI25" i="6"/>
  <c r="EI12" i="6"/>
  <c r="EI26" i="6"/>
  <c r="EH26" i="6"/>
  <c r="EH35" i="6"/>
  <c r="EH27" i="6"/>
  <c r="EI27" i="6"/>
  <c r="EH28" i="6"/>
  <c r="EI28" i="6"/>
  <c r="EH9" i="6"/>
  <c r="EH29" i="6"/>
  <c r="EI29" i="6"/>
  <c r="EI5" i="6"/>
  <c r="EI7" i="6"/>
  <c r="EI40" i="6"/>
  <c r="EH40" i="6"/>
  <c r="EH51" i="6"/>
  <c r="EI10" i="6"/>
  <c r="EI16" i="6"/>
  <c r="EI34" i="6"/>
  <c r="EI24" i="6"/>
  <c r="EH13" i="6"/>
  <c r="EI13" i="6"/>
  <c r="EH14" i="6"/>
  <c r="EI14" i="6"/>
  <c r="EH34" i="6"/>
  <c r="EH20" i="6"/>
  <c r="EH17" i="6"/>
  <c r="EH30" i="6"/>
  <c r="EI51" i="6"/>
  <c r="EH23" i="6"/>
  <c r="EI30" i="6"/>
  <c r="EI37" i="6"/>
  <c r="EH37" i="6"/>
  <c r="EH44" i="6"/>
  <c r="EH19" i="6"/>
  <c r="EI19" i="6"/>
  <c r="EI36" i="6"/>
  <c r="EH47" i="6"/>
  <c r="EI20" i="6"/>
  <c r="EH36" i="6"/>
  <c r="EH21" i="6"/>
  <c r="EI21" i="6"/>
  <c r="EH22" i="6"/>
  <c r="EH50" i="6"/>
  <c r="EI23" i="6"/>
  <c r="EI35" i="6"/>
  <c r="EH41" i="6"/>
  <c r="EI41" i="6"/>
  <c r="EH42" i="6"/>
  <c r="EI42" i="6"/>
  <c r="EH43" i="6"/>
  <c r="EI43" i="6"/>
  <c r="EI50" i="6"/>
  <c r="EH46" i="6"/>
  <c r="EI46" i="6"/>
  <c r="EI47" i="6"/>
  <c r="EH16" i="6"/>
  <c r="EH48" i="6"/>
  <c r="EI48" i="6"/>
  <c r="EH49" i="6"/>
  <c r="EI49" i="6"/>
  <c r="EH4" i="6"/>
  <c r="EI4" i="6"/>
  <c r="EI11" i="6"/>
  <c r="EI22" i="6"/>
  <c r="EH24" i="6"/>
  <c r="EI44" i="6"/>
  <c r="EH11" i="6"/>
  <c r="EI15" i="6"/>
  <c r="EI17" i="6"/>
  <c r="EH6" i="6"/>
  <c r="EI6" i="6"/>
  <c r="EH7" i="6"/>
  <c r="EH8" i="6"/>
  <c r="EI8" i="6"/>
  <c r="EI9" i="6"/>
  <c r="EH39" i="6"/>
  <c r="EH15" i="6"/>
  <c r="EH25" i="6"/>
  <c r="EI39" i="6"/>
  <c r="EI33" i="6"/>
  <c r="EH31" i="6"/>
  <c r="EI31" i="6"/>
  <c r="EH38" i="6"/>
  <c r="EH10" i="6"/>
  <c r="DZ13" i="6"/>
  <c r="ES42" i="6"/>
  <c r="ES38" i="6"/>
  <c r="DZ43" i="6"/>
  <c r="DZ44" i="6"/>
  <c r="ES21" i="6"/>
  <c r="ES12" i="6"/>
  <c r="ES43" i="6"/>
  <c r="DZ12" i="6"/>
  <c r="ES18" i="6"/>
  <c r="DZ51" i="6"/>
  <c r="DZ39" i="6"/>
  <c r="DZ45" i="6"/>
  <c r="ES11" i="6"/>
  <c r="ES45" i="6"/>
  <c r="DZ24" i="6"/>
  <c r="DZ46" i="6"/>
  <c r="ES30" i="6"/>
  <c r="ES20" i="6"/>
  <c r="ES22" i="6"/>
  <c r="ES46" i="6"/>
  <c r="DZ22" i="6"/>
  <c r="DZ47" i="6"/>
  <c r="ES33" i="6"/>
  <c r="DZ18" i="6"/>
  <c r="ES39" i="6"/>
  <c r="ES47" i="6"/>
  <c r="DZ36" i="6"/>
  <c r="ES10" i="6"/>
  <c r="DZ48" i="6"/>
  <c r="DZ34" i="6"/>
  <c r="ES24" i="6"/>
  <c r="DZ10" i="6"/>
  <c r="ES48" i="6"/>
  <c r="DZ40" i="6"/>
  <c r="DZ49" i="6"/>
  <c r="DZ37" i="6"/>
  <c r="ES32" i="6"/>
  <c r="ES8" i="6"/>
  <c r="ES49" i="6"/>
  <c r="DZ8" i="6"/>
  <c r="ES51" i="6"/>
  <c r="ES7" i="6"/>
  <c r="DZ4" i="6"/>
  <c r="DZ50" i="6"/>
  <c r="ES35" i="6"/>
  <c r="ES6" i="6"/>
  <c r="ES4" i="6"/>
  <c r="ES9" i="6"/>
  <c r="ES5" i="6"/>
  <c r="ES50" i="6"/>
  <c r="DZ33" i="6"/>
  <c r="ES17" i="6"/>
  <c r="DZ5" i="6"/>
  <c r="DZ25" i="6"/>
  <c r="ES31" i="6"/>
  <c r="DZ31" i="6"/>
  <c r="ES16" i="6"/>
  <c r="ES44" i="6"/>
  <c r="ES15" i="6"/>
  <c r="DZ30" i="6"/>
  <c r="ES25" i="6"/>
  <c r="DZ29" i="6"/>
  <c r="DZ16" i="6"/>
  <c r="ES28" i="6"/>
  <c r="DZ17" i="6"/>
  <c r="DZ19" i="6"/>
  <c r="DZ23" i="6"/>
  <c r="ES23" i="6"/>
  <c r="ES34" i="6"/>
  <c r="DZ6" i="6"/>
  <c r="ES14" i="6"/>
  <c r="DZ26" i="6"/>
  <c r="DZ32" i="6"/>
  <c r="DZ7" i="6"/>
  <c r="DZ14" i="6"/>
  <c r="DZ28" i="6"/>
  <c r="ES27" i="6"/>
  <c r="ES40" i="6"/>
  <c r="DZ38" i="6"/>
  <c r="DZ35" i="6"/>
  <c r="DZ27" i="6"/>
  <c r="DZ9" i="6"/>
  <c r="ES26" i="6"/>
  <c r="DZ41" i="6"/>
  <c r="DZ11" i="6"/>
  <c r="DZ15" i="6"/>
  <c r="DZ21" i="6"/>
  <c r="ES19" i="6"/>
  <c r="ES13" i="6"/>
  <c r="ES41" i="6"/>
  <c r="ES29" i="6"/>
  <c r="DZ42" i="6"/>
  <c r="ES37" i="6"/>
  <c r="DZ20" i="6"/>
  <c r="ES36" i="6"/>
  <c r="EK31" i="6"/>
  <c r="EK47" i="6"/>
  <c r="EL44" i="6"/>
  <c r="EK50" i="6"/>
  <c r="EK18" i="6"/>
  <c r="EK19" i="6"/>
  <c r="EK20" i="6"/>
  <c r="EL20" i="6"/>
  <c r="EK21" i="6"/>
  <c r="EK48" i="6"/>
  <c r="EL48" i="6"/>
  <c r="EL21" i="6"/>
  <c r="EK22" i="6"/>
  <c r="EL37" i="6"/>
  <c r="EK51" i="6"/>
  <c r="EK25" i="6"/>
  <c r="EK26" i="6"/>
  <c r="EK49" i="6"/>
  <c r="EL49" i="6"/>
  <c r="EK27" i="6"/>
  <c r="EK28" i="6"/>
  <c r="EL51" i="6"/>
  <c r="EK29" i="6"/>
  <c r="EL29" i="6"/>
  <c r="EK30" i="6"/>
  <c r="EL30" i="6"/>
  <c r="EL31" i="6"/>
  <c r="EL50" i="6"/>
  <c r="EK4" i="6"/>
  <c r="EL4" i="6"/>
  <c r="EK32" i="6"/>
  <c r="EK33" i="6"/>
  <c r="EL9" i="6"/>
  <c r="EL39" i="6"/>
  <c r="EK34" i="6"/>
  <c r="EK35" i="6"/>
  <c r="EK36" i="6"/>
  <c r="EL17" i="6"/>
  <c r="EL36" i="6"/>
  <c r="EK38" i="6"/>
  <c r="EK39" i="6"/>
  <c r="EK40" i="6"/>
  <c r="EL24" i="6"/>
  <c r="EL38" i="6"/>
  <c r="EL35" i="6"/>
  <c r="EL13" i="6"/>
  <c r="EK9" i="6"/>
  <c r="EK41" i="6"/>
  <c r="EL41" i="6"/>
  <c r="EL11" i="6"/>
  <c r="EL47" i="6"/>
  <c r="EL7" i="6"/>
  <c r="EL40" i="6"/>
  <c r="EL46" i="6"/>
  <c r="EL19" i="6"/>
  <c r="EK42" i="6"/>
  <c r="EL42" i="6"/>
  <c r="EL18" i="6"/>
  <c r="EK24" i="6"/>
  <c r="EK37" i="6"/>
  <c r="EK44" i="6"/>
  <c r="EL26" i="6"/>
  <c r="EL12" i="6"/>
  <c r="EL32" i="6"/>
  <c r="EL33" i="6"/>
  <c r="EK6" i="6"/>
  <c r="EL14" i="6"/>
  <c r="EK43" i="6"/>
  <c r="EL43" i="6"/>
  <c r="EK7" i="6"/>
  <c r="EL6" i="6"/>
  <c r="EL27" i="6"/>
  <c r="EL5" i="6"/>
  <c r="EL34" i="6"/>
  <c r="EK8" i="6"/>
  <c r="EL8" i="6"/>
  <c r="EL28" i="6"/>
  <c r="EL25" i="6"/>
  <c r="EK45" i="6"/>
  <c r="EK10" i="6"/>
  <c r="EL10" i="6"/>
  <c r="EL45" i="6"/>
  <c r="EK5" i="6"/>
  <c r="EK11" i="6"/>
  <c r="EK23" i="6"/>
  <c r="EK15" i="6"/>
  <c r="EK16" i="6"/>
  <c r="EK17" i="6"/>
  <c r="EK12" i="6"/>
  <c r="EK13" i="6"/>
  <c r="EK46" i="6"/>
  <c r="EK14" i="6"/>
  <c r="EL15" i="6"/>
  <c r="EL16" i="6"/>
  <c r="EL22" i="6"/>
  <c r="EL23" i="6"/>
  <c r="DU27" i="6"/>
  <c r="DU26" i="6"/>
  <c r="EN35" i="6"/>
  <c r="EN25" i="6"/>
  <c r="EN42" i="6"/>
  <c r="EN4" i="6"/>
  <c r="DU25" i="6"/>
  <c r="DU36" i="6"/>
  <c r="DU43" i="6"/>
  <c r="DU22" i="6"/>
  <c r="EN10" i="6"/>
  <c r="DU21" i="6"/>
  <c r="EN11" i="6"/>
  <c r="DU20" i="6"/>
  <c r="DU34" i="6"/>
  <c r="DU32" i="6"/>
  <c r="EN43" i="6"/>
  <c r="EN36" i="6"/>
  <c r="EN23" i="6"/>
  <c r="EN19" i="6"/>
  <c r="DU19" i="6"/>
  <c r="DU37" i="6"/>
  <c r="DU51" i="6"/>
  <c r="EN18" i="6"/>
  <c r="DU45" i="6"/>
  <c r="DU50" i="6"/>
  <c r="DU38" i="6"/>
  <c r="EN31" i="6"/>
  <c r="DU15" i="6"/>
  <c r="EN45" i="6"/>
  <c r="DU31" i="6"/>
  <c r="DU16" i="6"/>
  <c r="DU24" i="6"/>
  <c r="EN26" i="6"/>
  <c r="DU46" i="6"/>
  <c r="DU23" i="6"/>
  <c r="EN14" i="6"/>
  <c r="DU18" i="6"/>
  <c r="EN21" i="6"/>
  <c r="DU14" i="6"/>
  <c r="EN30" i="6"/>
  <c r="EN38" i="6"/>
  <c r="EN24" i="6"/>
  <c r="EN46" i="6"/>
  <c r="DU44" i="6"/>
  <c r="EN13" i="6"/>
  <c r="EN44" i="6"/>
  <c r="EN5" i="6"/>
  <c r="DU6" i="6"/>
  <c r="DU47" i="6"/>
  <c r="DU39" i="6"/>
  <c r="EN12" i="6"/>
  <c r="DU12" i="6"/>
  <c r="EN6" i="6"/>
  <c r="DU30" i="6"/>
  <c r="DU7" i="6"/>
  <c r="EN39" i="6"/>
  <c r="EN47" i="6"/>
  <c r="EN50" i="6"/>
  <c r="DU11" i="6"/>
  <c r="DU40" i="6"/>
  <c r="DU10" i="6"/>
  <c r="DU9" i="6"/>
  <c r="EN8" i="6"/>
  <c r="DU8" i="6"/>
  <c r="EN29" i="6"/>
  <c r="EN40" i="6"/>
  <c r="EN48" i="6"/>
  <c r="EN9" i="6"/>
  <c r="EN7" i="6"/>
  <c r="EN33" i="6"/>
  <c r="DU49" i="6"/>
  <c r="DU41" i="6"/>
  <c r="DU5" i="6"/>
  <c r="DU33" i="6"/>
  <c r="EN34" i="6"/>
  <c r="EN15" i="6"/>
  <c r="DU29" i="6"/>
  <c r="EN16" i="6"/>
  <c r="EN28" i="6"/>
  <c r="EN17" i="6"/>
  <c r="EN49" i="6"/>
  <c r="EN41" i="6"/>
  <c r="EN22" i="6"/>
  <c r="DU35" i="6"/>
  <c r="DU28" i="6"/>
  <c r="EN51" i="6"/>
  <c r="EN37" i="6"/>
  <c r="DU42" i="6"/>
  <c r="EN27" i="6"/>
  <c r="DU4" i="6"/>
  <c r="DU48" i="6"/>
  <c r="BA6" i="6"/>
  <c r="CN4" i="6"/>
  <c r="CN46" i="6"/>
  <c r="CN40" i="6"/>
  <c r="CN44" i="6"/>
  <c r="CN5" i="6"/>
  <c r="CN48" i="6"/>
  <c r="CN50" i="6"/>
  <c r="CN47" i="6"/>
  <c r="CN29" i="6"/>
  <c r="CN49" i="6"/>
  <c r="CN30" i="6"/>
  <c r="CN36" i="6"/>
  <c r="CN7" i="6"/>
  <c r="CN12" i="6"/>
  <c r="CN24" i="6"/>
  <c r="CN37" i="6"/>
  <c r="CN10" i="6"/>
  <c r="CN33" i="6"/>
  <c r="CN43" i="6"/>
  <c r="CN25" i="6"/>
  <c r="CN32" i="6"/>
  <c r="CN9" i="6"/>
  <c r="CN38" i="6"/>
  <c r="CN45" i="6"/>
  <c r="CN51" i="6"/>
  <c r="CN27" i="6"/>
  <c r="CN26" i="6"/>
  <c r="CN20" i="6"/>
  <c r="CN13" i="6"/>
  <c r="CN8" i="6"/>
  <c r="CN6" i="6"/>
  <c r="CN42" i="6"/>
  <c r="CN41" i="6"/>
  <c r="CN22" i="6"/>
  <c r="CN17" i="6"/>
  <c r="CN31" i="6"/>
  <c r="CN16" i="6"/>
  <c r="CN14" i="6"/>
  <c r="CN18" i="6"/>
  <c r="CN35" i="6"/>
  <c r="CN11" i="6"/>
  <c r="CN39" i="6"/>
  <c r="CN19" i="6"/>
  <c r="CN34" i="6"/>
  <c r="CN28" i="6"/>
  <c r="CN21" i="6"/>
  <c r="CN23" i="6"/>
  <c r="CN15" i="6"/>
  <c r="CX48" i="6"/>
  <c r="CW48" i="6"/>
  <c r="CX23" i="6"/>
  <c r="CW4" i="6"/>
  <c r="CX12" i="6"/>
  <c r="CW6" i="6"/>
  <c r="CW8" i="6"/>
  <c r="CW9" i="6"/>
  <c r="CX7" i="6"/>
  <c r="CW13" i="6"/>
  <c r="CX24" i="6"/>
  <c r="CX17" i="6"/>
  <c r="CW35" i="6"/>
  <c r="CX40" i="6"/>
  <c r="CW46" i="6"/>
  <c r="CW5" i="6"/>
  <c r="CW36" i="6"/>
  <c r="CW51" i="6"/>
  <c r="CX43" i="6"/>
  <c r="CW43" i="6"/>
  <c r="CW30" i="6"/>
  <c r="CX30" i="6"/>
  <c r="CW45" i="6"/>
  <c r="CW16" i="6"/>
  <c r="CW47" i="6"/>
  <c r="CW33" i="6"/>
  <c r="CX5" i="6"/>
  <c r="CX27" i="6"/>
  <c r="CX26" i="6"/>
  <c r="CW21" i="6"/>
  <c r="CW32" i="6"/>
  <c r="CW11" i="6"/>
  <c r="CW10" i="6"/>
  <c r="CX29" i="6"/>
  <c r="CX6" i="6"/>
  <c r="CX39" i="6"/>
  <c r="CX44" i="6"/>
  <c r="CX9" i="6"/>
  <c r="CW18" i="6"/>
  <c r="CX38" i="6"/>
  <c r="CX33" i="6"/>
  <c r="CX28" i="6"/>
  <c r="CW38" i="6"/>
  <c r="CX42" i="6"/>
  <c r="CX13" i="6"/>
  <c r="CW17" i="6"/>
  <c r="CW7" i="6"/>
  <c r="CW23" i="6"/>
  <c r="CX14" i="6"/>
  <c r="CX10" i="6"/>
  <c r="CX35" i="6"/>
  <c r="CW42" i="6"/>
  <c r="CW14" i="6"/>
  <c r="CW41" i="6"/>
  <c r="CX15" i="6"/>
  <c r="CW20" i="6"/>
  <c r="CX21" i="6"/>
  <c r="CW22" i="6"/>
  <c r="CX32" i="6"/>
  <c r="CW27" i="6"/>
  <c r="CW26" i="6"/>
  <c r="CX46" i="6"/>
  <c r="CX47" i="6"/>
  <c r="CW44" i="6"/>
  <c r="CW39" i="6"/>
  <c r="CX16" i="6"/>
  <c r="CW24" i="6"/>
  <c r="CX36" i="6"/>
  <c r="CW25" i="6"/>
  <c r="CW15" i="6"/>
  <c r="CX25" i="6"/>
  <c r="CW50" i="6"/>
  <c r="CX49" i="6"/>
  <c r="CX11" i="6"/>
  <c r="CW49" i="6"/>
  <c r="CW12" i="6"/>
  <c r="CX4" i="6"/>
  <c r="CW31" i="6"/>
  <c r="CW19" i="6"/>
  <c r="CX19" i="6"/>
  <c r="CX34" i="6"/>
  <c r="CW29" i="6"/>
  <c r="CX20" i="6"/>
  <c r="CX31" i="6"/>
  <c r="CX37" i="6"/>
  <c r="CX18" i="6"/>
  <c r="CW34" i="6"/>
  <c r="CW28" i="6"/>
  <c r="CX22" i="6"/>
  <c r="CX50" i="6"/>
  <c r="CX8" i="6"/>
  <c r="CW40" i="6"/>
  <c r="CW37" i="6"/>
  <c r="CX41" i="6"/>
  <c r="CX51" i="6"/>
  <c r="CX45" i="6"/>
  <c r="CO46" i="6"/>
  <c r="CO35" i="6"/>
  <c r="CO36" i="6"/>
  <c r="CO37" i="6"/>
  <c r="CO41" i="6"/>
  <c r="CO42" i="6"/>
  <c r="CO43" i="6"/>
  <c r="CO44" i="6"/>
  <c r="CO47" i="6"/>
  <c r="CO48" i="6"/>
  <c r="CO49" i="6"/>
  <c r="CO4" i="6"/>
  <c r="CO16" i="6"/>
  <c r="CO21" i="6"/>
  <c r="CO15" i="6"/>
  <c r="CO20" i="6"/>
  <c r="CO28" i="6"/>
  <c r="CO38" i="6"/>
  <c r="CO39" i="6"/>
  <c r="CO13" i="6"/>
  <c r="CO9" i="6"/>
  <c r="CO10" i="6"/>
  <c r="CO22" i="6"/>
  <c r="CO6" i="6"/>
  <c r="CO7" i="6"/>
  <c r="CO8" i="6"/>
  <c r="CO11" i="6"/>
  <c r="CO26" i="6"/>
  <c r="CO34" i="6"/>
  <c r="CO40" i="6"/>
  <c r="CO45" i="6"/>
  <c r="CO51" i="6"/>
  <c r="CO12" i="6"/>
  <c r="CO14" i="6"/>
  <c r="CO32" i="6"/>
  <c r="CO33" i="6"/>
  <c r="CO17" i="6"/>
  <c r="CO18" i="6"/>
  <c r="CO19" i="6"/>
  <c r="CO27" i="6"/>
  <c r="CO23" i="6"/>
  <c r="CO24" i="6"/>
  <c r="CO25" i="6"/>
  <c r="CO50" i="6"/>
  <c r="CO29" i="6"/>
  <c r="CO30" i="6"/>
  <c r="CO31" i="6"/>
  <c r="CO5" i="6"/>
  <c r="DA46" i="6"/>
  <c r="DA47" i="6"/>
  <c r="DA7" i="6"/>
  <c r="DA35" i="6"/>
  <c r="DA12" i="6"/>
  <c r="DA4" i="6"/>
  <c r="DA23" i="6"/>
  <c r="DA11" i="6"/>
  <c r="DA6" i="6"/>
  <c r="DA5" i="6"/>
  <c r="DA8" i="6"/>
  <c r="DA18" i="6"/>
  <c r="DA40" i="6"/>
  <c r="DA17" i="6"/>
  <c r="DA42" i="6"/>
  <c r="DA29" i="6"/>
  <c r="DA10" i="6"/>
  <c r="DA41" i="6"/>
  <c r="DA36" i="6"/>
  <c r="DA9" i="6"/>
  <c r="DA24" i="6"/>
  <c r="DA13" i="6"/>
  <c r="DA44" i="6"/>
  <c r="CZ6" i="6"/>
  <c r="CZ35" i="6"/>
  <c r="CZ47" i="6"/>
  <c r="CZ8" i="6"/>
  <c r="CZ34" i="6"/>
  <c r="CZ23" i="6"/>
  <c r="CZ4" i="6"/>
  <c r="CZ14" i="6"/>
  <c r="CZ30" i="6"/>
  <c r="CZ42" i="6"/>
  <c r="DA25" i="6"/>
  <c r="CZ25" i="6"/>
  <c r="DA28" i="6"/>
  <c r="DA51" i="6"/>
  <c r="CZ48" i="6"/>
  <c r="CZ29" i="6"/>
  <c r="CZ43" i="6"/>
  <c r="DA48" i="6"/>
  <c r="CZ5" i="6"/>
  <c r="CZ33" i="6"/>
  <c r="CZ51" i="6"/>
  <c r="CZ36" i="6"/>
  <c r="CZ26" i="6"/>
  <c r="CZ50" i="6"/>
  <c r="CZ24" i="6"/>
  <c r="CZ46" i="6"/>
  <c r="CZ49" i="6"/>
  <c r="DA49" i="6"/>
  <c r="CZ38" i="6"/>
  <c r="DA15" i="6"/>
  <c r="DA16" i="6"/>
  <c r="CZ20" i="6"/>
  <c r="DA39" i="6"/>
  <c r="CZ28" i="6"/>
  <c r="CZ19" i="6"/>
  <c r="DA38" i="6"/>
  <c r="CZ44" i="6"/>
  <c r="CZ45" i="6"/>
  <c r="CZ18" i="6"/>
  <c r="CZ17" i="6"/>
  <c r="CZ32" i="6"/>
  <c r="DA31" i="6"/>
  <c r="DA26" i="6"/>
  <c r="CZ27" i="6"/>
  <c r="DA22" i="6"/>
  <c r="CZ37" i="6"/>
  <c r="DA37" i="6"/>
  <c r="DA14" i="6"/>
  <c r="CZ7" i="6"/>
  <c r="CZ9" i="6"/>
  <c r="CZ40" i="6"/>
  <c r="CZ13" i="6"/>
  <c r="DA19" i="6"/>
  <c r="DA20" i="6"/>
  <c r="CZ21" i="6"/>
  <c r="CZ12" i="6"/>
  <c r="CZ31" i="6"/>
  <c r="CZ11" i="6"/>
  <c r="CZ39" i="6"/>
  <c r="DA45" i="6"/>
  <c r="DA34" i="6"/>
  <c r="CZ10" i="6"/>
  <c r="CZ41" i="6"/>
  <c r="DA32" i="6"/>
  <c r="CZ15" i="6"/>
  <c r="DA27" i="6"/>
  <c r="CZ22" i="6"/>
  <c r="DA33" i="6"/>
  <c r="CZ16" i="6"/>
  <c r="DA50" i="6"/>
  <c r="DA30" i="6"/>
  <c r="DC6" i="6"/>
  <c r="CJ6" i="6"/>
  <c r="DC7" i="6"/>
  <c r="CJ17" i="6"/>
  <c r="DC8" i="6"/>
  <c r="CJ21" i="6"/>
  <c r="CJ23" i="6"/>
  <c r="DC21" i="6"/>
  <c r="CJ45" i="6"/>
  <c r="CJ28" i="6"/>
  <c r="CJ9" i="6"/>
  <c r="DC10" i="6"/>
  <c r="DC42" i="6"/>
  <c r="CJ34" i="6"/>
  <c r="DC19" i="6"/>
  <c r="CJ43" i="6"/>
  <c r="CJ30" i="6"/>
  <c r="CJ19" i="6"/>
  <c r="DC29" i="6"/>
  <c r="DC43" i="6"/>
  <c r="CJ11" i="6"/>
  <c r="DC18" i="6"/>
  <c r="CJ44" i="6"/>
  <c r="CJ18" i="6"/>
  <c r="CJ50" i="6"/>
  <c r="DC17" i="6"/>
  <c r="CJ29" i="6"/>
  <c r="DC50" i="6"/>
  <c r="DC20" i="6"/>
  <c r="DC44" i="6"/>
  <c r="CJ46" i="6"/>
  <c r="CJ27" i="6"/>
  <c r="DC31" i="6"/>
  <c r="DC46" i="6"/>
  <c r="CJ47" i="6"/>
  <c r="DC38" i="6"/>
  <c r="DC47" i="6"/>
  <c r="CJ48" i="6"/>
  <c r="DC32" i="6"/>
  <c r="CJ8" i="6"/>
  <c r="DC13" i="6"/>
  <c r="DC37" i="6"/>
  <c r="CJ39" i="6"/>
  <c r="DC9" i="6"/>
  <c r="DC51" i="6"/>
  <c r="CJ32" i="6"/>
  <c r="DC48" i="6"/>
  <c r="CJ49" i="6"/>
  <c r="DC15" i="6"/>
  <c r="CJ20" i="6"/>
  <c r="CJ13" i="6"/>
  <c r="DC26" i="6"/>
  <c r="CJ26" i="6"/>
  <c r="CJ22" i="6"/>
  <c r="DC40" i="6"/>
  <c r="DC12" i="6"/>
  <c r="DC49" i="6"/>
  <c r="CJ12" i="6"/>
  <c r="DC25" i="6"/>
  <c r="DC11" i="6"/>
  <c r="CJ38" i="6"/>
  <c r="DC5" i="6"/>
  <c r="CJ4" i="6"/>
  <c r="CJ25" i="6"/>
  <c r="CJ51" i="6"/>
  <c r="CJ5" i="6"/>
  <c r="CJ41" i="6"/>
  <c r="CJ7" i="6"/>
  <c r="CJ31" i="6"/>
  <c r="DC35" i="6"/>
  <c r="DC36" i="6"/>
  <c r="CJ33" i="6"/>
  <c r="DC4" i="6"/>
  <c r="CJ16" i="6"/>
  <c r="CJ37" i="6"/>
  <c r="CJ14" i="6"/>
  <c r="CJ15" i="6"/>
  <c r="DC27" i="6"/>
  <c r="DC28" i="6"/>
  <c r="DC41" i="6"/>
  <c r="DC22" i="6"/>
  <c r="DC24" i="6"/>
  <c r="DC16" i="6"/>
  <c r="DC33" i="6"/>
  <c r="CJ42" i="6"/>
  <c r="DC39" i="6"/>
  <c r="CJ40" i="6"/>
  <c r="DC30" i="6"/>
  <c r="CJ36" i="6"/>
  <c r="DC14" i="6"/>
  <c r="CJ24" i="6"/>
  <c r="DC23" i="6"/>
  <c r="CJ10" i="6"/>
  <c r="AU7" i="6"/>
  <c r="AU6" i="6"/>
  <c r="AU5" i="6"/>
  <c r="V12" i="6"/>
  <c r="BY23" i="6" s="1"/>
  <c r="V7" i="6"/>
  <c r="W6" i="6"/>
  <c r="W45" i="6"/>
  <c r="CB38" i="6" s="1"/>
  <c r="W32" i="6"/>
  <c r="V23" i="6"/>
  <c r="BN5" i="6" s="1"/>
  <c r="W18" i="6"/>
  <c r="V18" i="6"/>
  <c r="DG42" i="6" s="1"/>
  <c r="W14" i="6"/>
  <c r="V45" i="6"/>
  <c r="W23" i="6"/>
  <c r="BO4" i="6" s="1"/>
  <c r="V28" i="6"/>
  <c r="W7" i="6"/>
  <c r="DH33" i="6" s="1"/>
  <c r="W25" i="6"/>
  <c r="CA13" i="6" s="1"/>
  <c r="W12" i="6"/>
  <c r="W15" i="6"/>
  <c r="V32" i="6"/>
  <c r="W28" i="6"/>
  <c r="W34" i="6"/>
  <c r="V25" i="6"/>
  <c r="DU17" i="6" s="1"/>
  <c r="V34" i="6"/>
  <c r="DA43" i="6" s="1"/>
  <c r="V15" i="6"/>
  <c r="V11" i="6"/>
  <c r="W11" i="6"/>
  <c r="CE43" i="6" s="1"/>
  <c r="W17" i="6"/>
  <c r="BR16" i="6" s="1"/>
  <c r="V17" i="6"/>
  <c r="BZ8" i="6" s="1"/>
  <c r="W47" i="6"/>
  <c r="CI4" i="6" s="1"/>
  <c r="V47" i="6"/>
  <c r="BN25" i="6" s="1"/>
  <c r="W35" i="6"/>
  <c r="BS21" i="6" s="1"/>
  <c r="V35" i="6"/>
  <c r="CE9" i="6" s="1"/>
  <c r="W29" i="6"/>
  <c r="V29" i="6"/>
  <c r="W16" i="6"/>
  <c r="V16" i="6"/>
  <c r="BT46" i="6" s="1"/>
  <c r="Q4" i="6"/>
  <c r="GG45" i="6" s="1"/>
  <c r="AU4" i="6"/>
  <c r="W51" i="6"/>
  <c r="BV39" i="6" s="1"/>
  <c r="V51" i="6"/>
  <c r="W38" i="6"/>
  <c r="CC23" i="6" s="1"/>
  <c r="V38" i="6"/>
  <c r="CG19" i="6" s="1"/>
  <c r="W49" i="6"/>
  <c r="CA20" i="6" s="1"/>
  <c r="V49" i="6"/>
  <c r="CD17" i="6" s="1"/>
  <c r="W37" i="6"/>
  <c r="V37" i="6"/>
  <c r="V31" i="6"/>
  <c r="W31" i="6"/>
  <c r="W26" i="6"/>
  <c r="CD32" i="6" s="1"/>
  <c r="V26" i="6"/>
  <c r="W13" i="6"/>
  <c r="V13" i="6"/>
  <c r="W21" i="6"/>
  <c r="CB44" i="6" s="1"/>
  <c r="V21" i="6"/>
  <c r="DB18" i="6" s="1"/>
  <c r="W42" i="6"/>
  <c r="V42" i="6"/>
  <c r="BT49" i="6" s="1"/>
  <c r="V27" i="6"/>
  <c r="W27" i="6"/>
  <c r="DI12" i="6" s="1"/>
  <c r="W48" i="6"/>
  <c r="V48" i="6"/>
  <c r="DI40" i="6" s="1"/>
  <c r="W33" i="6"/>
  <c r="DH6" i="6" s="1"/>
  <c r="V33" i="6"/>
  <c r="BP50" i="6" s="1"/>
  <c r="W39" i="6"/>
  <c r="BY14" i="6" s="1"/>
  <c r="V39" i="6"/>
  <c r="BX15" i="6" s="1"/>
  <c r="W30" i="6"/>
  <c r="BU41" i="6" s="1"/>
  <c r="V30" i="6"/>
  <c r="W24" i="6"/>
  <c r="V24" i="6"/>
  <c r="W22" i="6"/>
  <c r="V22" i="6"/>
  <c r="W4" i="6"/>
  <c r="V4" i="6"/>
  <c r="W46" i="6"/>
  <c r="V46" i="6"/>
  <c r="DB31" i="6" s="1"/>
  <c r="W20" i="6"/>
  <c r="BQ25" i="6" s="1"/>
  <c r="V20" i="6"/>
  <c r="CI7" i="6" s="1"/>
  <c r="W10" i="6"/>
  <c r="BS28" i="6" s="1"/>
  <c r="V10" i="6"/>
  <c r="W41" i="6"/>
  <c r="BR22" i="6" s="1"/>
  <c r="V41" i="6"/>
  <c r="CF8" i="6" s="1"/>
  <c r="W43" i="6"/>
  <c r="V43" i="6"/>
  <c r="BZ30" i="6" s="1"/>
  <c r="W44" i="6"/>
  <c r="BO7" i="6" s="1"/>
  <c r="V44" i="6"/>
  <c r="BQ5" i="6" s="1"/>
  <c r="W19" i="6"/>
  <c r="CF30" i="6" s="1"/>
  <c r="V19" i="6"/>
  <c r="W5" i="6"/>
  <c r="CJ35" i="6" s="1"/>
  <c r="V5" i="6"/>
  <c r="BA4" i="6"/>
  <c r="W9" i="6"/>
  <c r="BP36" i="6" s="1"/>
  <c r="V9" i="6"/>
  <c r="AX40" i="6" l="1"/>
  <c r="CG15" i="6"/>
  <c r="BG12" i="9"/>
  <c r="AB53" i="9"/>
  <c r="BL6" i="9"/>
  <c r="BL35" i="9"/>
  <c r="BL54" i="9"/>
  <c r="CH4" i="6"/>
  <c r="DG10" i="6"/>
  <c r="BL27" i="9"/>
  <c r="DH4" i="6"/>
  <c r="DA21" i="6"/>
  <c r="BL60" i="9"/>
  <c r="BL39" i="9"/>
  <c r="BL21" i="9"/>
  <c r="BG44" i="9"/>
  <c r="AD65" i="9"/>
  <c r="AC65" i="9"/>
  <c r="AC38" i="9"/>
  <c r="AD38" i="9"/>
  <c r="AD52" i="9"/>
  <c r="AC52" i="9"/>
  <c r="AD53" i="9"/>
  <c r="AC53" i="9"/>
  <c r="AD54" i="9"/>
  <c r="AC54" i="9"/>
  <c r="BL30" i="9"/>
  <c r="BL32" i="9"/>
  <c r="BL16" i="9"/>
  <c r="BL12" i="9"/>
  <c r="BL22" i="9"/>
  <c r="BK46" i="9"/>
  <c r="BJ10" i="9"/>
  <c r="BJ26" i="9"/>
  <c r="BK24" i="9"/>
  <c r="BK11" i="9"/>
  <c r="BJ9" i="9"/>
  <c r="HL11" i="9"/>
  <c r="BJ14" i="9"/>
  <c r="BK17" i="9"/>
  <c r="HH9" i="9"/>
  <c r="BL19" i="9"/>
  <c r="BL56" i="9"/>
  <c r="BL49" i="9"/>
  <c r="BL47" i="9"/>
  <c r="AE7" i="9"/>
  <c r="T7" i="9"/>
  <c r="U7" i="9"/>
  <c r="FQ33" i="9" s="1"/>
  <c r="AE13" i="9"/>
  <c r="T13" i="9"/>
  <c r="U13" i="9"/>
  <c r="AE24" i="9"/>
  <c r="T24" i="9"/>
  <c r="U24" i="9"/>
  <c r="FG39" i="9" s="1"/>
  <c r="AE32" i="9"/>
  <c r="U32" i="9"/>
  <c r="T32" i="9"/>
  <c r="AE39" i="9"/>
  <c r="U39" i="9"/>
  <c r="T39" i="9"/>
  <c r="AE55" i="9"/>
  <c r="T55" i="9"/>
  <c r="U55" i="9"/>
  <c r="AE5" i="9"/>
  <c r="U5" i="9"/>
  <c r="T5" i="9"/>
  <c r="AE16" i="9"/>
  <c r="T16" i="9"/>
  <c r="EC46" i="9" s="1"/>
  <c r="U16" i="9"/>
  <c r="FM10" i="9" s="1"/>
  <c r="AE23" i="9"/>
  <c r="T23" i="9"/>
  <c r="DW5" i="9" s="1"/>
  <c r="U23" i="9"/>
  <c r="DX4" i="9" s="1"/>
  <c r="AE57" i="9"/>
  <c r="U57" i="9"/>
  <c r="FL26" i="9" s="1"/>
  <c r="T57" i="9"/>
  <c r="AE59" i="9"/>
  <c r="T59" i="9"/>
  <c r="U59" i="9"/>
  <c r="AE60" i="9"/>
  <c r="T60" i="9"/>
  <c r="U60" i="9"/>
  <c r="AE66" i="9"/>
  <c r="U66" i="9"/>
  <c r="FP46" i="9" s="1"/>
  <c r="T66" i="9"/>
  <c r="FM49" i="9" s="1"/>
  <c r="AE67" i="9"/>
  <c r="T67" i="9"/>
  <c r="FI10" i="9" s="1"/>
  <c r="U67" i="9"/>
  <c r="EC42" i="9" s="1"/>
  <c r="FY30" i="9"/>
  <c r="AE69" i="9"/>
  <c r="U69" i="9"/>
  <c r="T69" i="9"/>
  <c r="EA30" i="9" s="1"/>
  <c r="AE70" i="9"/>
  <c r="U70" i="9"/>
  <c r="T70" i="9"/>
  <c r="AE72" i="9"/>
  <c r="HE12" i="9"/>
  <c r="T72" i="9"/>
  <c r="FG12" i="9" s="1"/>
  <c r="U72" i="9"/>
  <c r="EE40" i="9" s="1"/>
  <c r="AE74" i="9"/>
  <c r="T74" i="9"/>
  <c r="DZ4" i="9" s="1"/>
  <c r="U74" i="9"/>
  <c r="DW7" i="9" s="1"/>
  <c r="AE62" i="9"/>
  <c r="T62" i="9"/>
  <c r="FQ36" i="9" s="1"/>
  <c r="U62" i="9"/>
  <c r="AE56" i="9"/>
  <c r="T56" i="9"/>
  <c r="U56" i="9"/>
  <c r="AE46" i="9"/>
  <c r="U46" i="9"/>
  <c r="EX44" i="9" s="1"/>
  <c r="T46" i="9"/>
  <c r="FK31" i="9" s="1"/>
  <c r="AE21" i="9"/>
  <c r="T21" i="9"/>
  <c r="FK18" i="9" s="1"/>
  <c r="U21" i="9"/>
  <c r="AE19" i="9"/>
  <c r="T19" i="9"/>
  <c r="U19" i="9"/>
  <c r="AE51" i="9"/>
  <c r="T51" i="9"/>
  <c r="U51" i="9"/>
  <c r="EE39" i="9" s="1"/>
  <c r="AE45" i="9"/>
  <c r="T45" i="9"/>
  <c r="U45" i="9"/>
  <c r="AE71" i="9"/>
  <c r="T71" i="9"/>
  <c r="U71" i="9"/>
  <c r="AE33" i="9"/>
  <c r="T33" i="9"/>
  <c r="DY50" i="9" s="1"/>
  <c r="U33" i="9"/>
  <c r="FQ6" i="9" s="1"/>
  <c r="GS9" i="9"/>
  <c r="AE10" i="9"/>
  <c r="T10" i="9"/>
  <c r="U10" i="9"/>
  <c r="EB28" i="9" s="1"/>
  <c r="AE64" i="9"/>
  <c r="T64" i="9"/>
  <c r="U64" i="9"/>
  <c r="EX18" i="9" s="1"/>
  <c r="AE42" i="9"/>
  <c r="U42" i="9"/>
  <c r="FP10" i="9" s="1"/>
  <c r="T42" i="9"/>
  <c r="EC49" i="9" s="1"/>
  <c r="HF11" i="9"/>
  <c r="AE30" i="9"/>
  <c r="T30" i="9"/>
  <c r="FH11" i="9" s="1"/>
  <c r="U30" i="9"/>
  <c r="ED41" i="9" s="1"/>
  <c r="AE27" i="9"/>
  <c r="U27" i="9"/>
  <c r="FR12" i="9" s="1"/>
  <c r="T27" i="9"/>
  <c r="EE51" i="9" s="1"/>
  <c r="AE6" i="9"/>
  <c r="T6" i="9"/>
  <c r="U6" i="9"/>
  <c r="ED35" i="9" s="1"/>
  <c r="AE48" i="9"/>
  <c r="U48" i="9"/>
  <c r="FG51" i="9" s="1"/>
  <c r="T48" i="9"/>
  <c r="FR40" i="9" s="1"/>
  <c r="AE49" i="9"/>
  <c r="U49" i="9"/>
  <c r="T49" i="9"/>
  <c r="AE61" i="9"/>
  <c r="T61" i="9"/>
  <c r="U61" i="9"/>
  <c r="FO29" i="9" s="1"/>
  <c r="AE50" i="9"/>
  <c r="U50" i="9"/>
  <c r="T50" i="9"/>
  <c r="AE40" i="9"/>
  <c r="U40" i="9"/>
  <c r="FM42" i="9" s="1"/>
  <c r="T40" i="9"/>
  <c r="FI46" i="9" s="1"/>
  <c r="FU25" i="9"/>
  <c r="AE47" i="9"/>
  <c r="U47" i="9"/>
  <c r="T47" i="9"/>
  <c r="DW25" i="9" s="1"/>
  <c r="AE44" i="9"/>
  <c r="FX5" i="9"/>
  <c r="T44" i="9"/>
  <c r="DZ5" i="9" s="1"/>
  <c r="U44" i="9"/>
  <c r="DX7" i="9" s="1"/>
  <c r="AE11" i="9"/>
  <c r="U11" i="9"/>
  <c r="T11" i="9"/>
  <c r="FJ21" i="9" s="1"/>
  <c r="AE43" i="9"/>
  <c r="T43" i="9"/>
  <c r="U43" i="9"/>
  <c r="AE35" i="9"/>
  <c r="T35" i="9"/>
  <c r="U35" i="9"/>
  <c r="EB21" i="9" s="1"/>
  <c r="AE9" i="9"/>
  <c r="T9" i="9"/>
  <c r="FN41" i="9" s="1"/>
  <c r="U9" i="9"/>
  <c r="FH47" i="9" s="1"/>
  <c r="AE34" i="9"/>
  <c r="T34" i="9"/>
  <c r="U34" i="9"/>
  <c r="FJ28" i="9" s="1"/>
  <c r="AE41" i="9"/>
  <c r="T41" i="9"/>
  <c r="U41" i="9"/>
  <c r="EA22" i="9" s="1"/>
  <c r="AE36" i="9"/>
  <c r="T36" i="9"/>
  <c r="U36" i="9"/>
  <c r="FO24" i="9" s="1"/>
  <c r="AE17" i="9"/>
  <c r="U17" i="9"/>
  <c r="EA16" i="9" s="1"/>
  <c r="T17" i="9"/>
  <c r="AE58" i="9"/>
  <c r="U58" i="9"/>
  <c r="T58" i="9"/>
  <c r="AE15" i="9"/>
  <c r="U15" i="9"/>
  <c r="T15" i="9"/>
  <c r="FO37" i="9" s="1"/>
  <c r="AE25" i="9"/>
  <c r="U25" i="9"/>
  <c r="T25" i="9"/>
  <c r="AE20" i="9"/>
  <c r="T20" i="9"/>
  <c r="U20" i="9"/>
  <c r="DZ25" i="9" s="1"/>
  <c r="AE75" i="9"/>
  <c r="U75" i="9"/>
  <c r="T75" i="9"/>
  <c r="DX25" i="9" s="1"/>
  <c r="AE73" i="9"/>
  <c r="T73" i="9"/>
  <c r="FR39" i="9" s="1"/>
  <c r="U73" i="9"/>
  <c r="AE68" i="9"/>
  <c r="U68" i="9"/>
  <c r="T68" i="9"/>
  <c r="AE63" i="9"/>
  <c r="U63" i="9"/>
  <c r="T63" i="9"/>
  <c r="DY33" i="9" s="1"/>
  <c r="AE37" i="9"/>
  <c r="U37" i="9"/>
  <c r="T37" i="9"/>
  <c r="AE31" i="9"/>
  <c r="U31" i="9"/>
  <c r="T31" i="9"/>
  <c r="AE29" i="9"/>
  <c r="U29" i="9"/>
  <c r="FN35" i="9" s="1"/>
  <c r="T29" i="9"/>
  <c r="AE28" i="9"/>
  <c r="HJ34" i="9"/>
  <c r="U28" i="9"/>
  <c r="T28" i="9"/>
  <c r="FL34" i="9" s="1"/>
  <c r="AE26" i="9"/>
  <c r="U26" i="9"/>
  <c r="T26" i="9"/>
  <c r="AE22" i="9"/>
  <c r="T22" i="9"/>
  <c r="EX38" i="9" s="1"/>
  <c r="U22" i="9"/>
  <c r="AE18" i="9"/>
  <c r="T18" i="9"/>
  <c r="FP42" i="9" s="1"/>
  <c r="U18" i="9"/>
  <c r="FI49" i="9" s="1"/>
  <c r="AE14" i="9"/>
  <c r="U14" i="9"/>
  <c r="T14" i="9"/>
  <c r="AE12" i="9"/>
  <c r="T12" i="9"/>
  <c r="U12" i="9"/>
  <c r="AE8" i="9"/>
  <c r="U8" i="9"/>
  <c r="DY36" i="9" s="1"/>
  <c r="T8" i="9"/>
  <c r="BL62" i="9"/>
  <c r="BL36" i="9"/>
  <c r="BL41" i="9"/>
  <c r="BL31" i="9"/>
  <c r="BL15" i="9"/>
  <c r="BL59" i="9"/>
  <c r="BL44" i="9"/>
  <c r="BL34" i="9"/>
  <c r="BL37" i="9"/>
  <c r="BL52" i="9"/>
  <c r="P65" i="9"/>
  <c r="Q65" i="9" s="1"/>
  <c r="P38" i="9"/>
  <c r="P52" i="9"/>
  <c r="Q52" i="9" s="1"/>
  <c r="P53" i="9"/>
  <c r="Q53" i="9" s="1"/>
  <c r="P54" i="9"/>
  <c r="Q54" i="9" s="1"/>
  <c r="BL20" i="9"/>
  <c r="BL61" i="9"/>
  <c r="BL50" i="9"/>
  <c r="BL25" i="9"/>
  <c r="BL57" i="9"/>
  <c r="BL55" i="9"/>
  <c r="BL29" i="9"/>
  <c r="B8" i="6"/>
  <c r="B7" i="9"/>
  <c r="BL40" i="9"/>
  <c r="BL42" i="9"/>
  <c r="BL51" i="9"/>
  <c r="BL45" i="9"/>
  <c r="DI42" i="9"/>
  <c r="AX51" i="6"/>
  <c r="ET51" i="9"/>
  <c r="GO48" i="9"/>
  <c r="ES47" i="9"/>
  <c r="GN44" i="9"/>
  <c r="ES44" i="9"/>
  <c r="GN43" i="9"/>
  <c r="ET42" i="9"/>
  <c r="ES41" i="9"/>
  <c r="DH41" i="9"/>
  <c r="DH40" i="9"/>
  <c r="GO39" i="9"/>
  <c r="DI38" i="9"/>
  <c r="ES35" i="9"/>
  <c r="GN32" i="9"/>
  <c r="ET31" i="9"/>
  <c r="GN30" i="9"/>
  <c r="GN28" i="9"/>
  <c r="DI24" i="9"/>
  <c r="ES23" i="9"/>
  <c r="GO21" i="9"/>
  <c r="ES14" i="9"/>
  <c r="DH14" i="9"/>
  <c r="GO12" i="9"/>
  <c r="ES12" i="9"/>
  <c r="GN6" i="9"/>
  <c r="DI46" i="9"/>
  <c r="DH46" i="9"/>
  <c r="GO45" i="9"/>
  <c r="GN45" i="9"/>
  <c r="ET45" i="9"/>
  <c r="ES45" i="9"/>
  <c r="DI45" i="9"/>
  <c r="DH45" i="9"/>
  <c r="GO44" i="9"/>
  <c r="DH43" i="9"/>
  <c r="ET38" i="9"/>
  <c r="DH38" i="9"/>
  <c r="DH32" i="9"/>
  <c r="ES31" i="9"/>
  <c r="GO29" i="9"/>
  <c r="ET29" i="9"/>
  <c r="ES25" i="9"/>
  <c r="GO22" i="9"/>
  <c r="GO20" i="9"/>
  <c r="ET14" i="9"/>
  <c r="GO13" i="9"/>
  <c r="GO6" i="9"/>
  <c r="ES6" i="9"/>
  <c r="GO5" i="9"/>
  <c r="GO4" i="9"/>
  <c r="ET37" i="9"/>
  <c r="ES37" i="9"/>
  <c r="DI37" i="9"/>
  <c r="DH37" i="9"/>
  <c r="GO36" i="9"/>
  <c r="GN36" i="9"/>
  <c r="ET36" i="9"/>
  <c r="ES36" i="9"/>
  <c r="DI36" i="9"/>
  <c r="DH36" i="9"/>
  <c r="GO35" i="9"/>
  <c r="GN35" i="9"/>
  <c r="GN31" i="9"/>
  <c r="DH31" i="9"/>
  <c r="ES29" i="9"/>
  <c r="GO25" i="9"/>
  <c r="DI25" i="9"/>
  <c r="GO24" i="9"/>
  <c r="DI23" i="9"/>
  <c r="GN22" i="9"/>
  <c r="ET22" i="9"/>
  <c r="ET13" i="9"/>
  <c r="DI13" i="9"/>
  <c r="DI6" i="9"/>
  <c r="ET5" i="9"/>
  <c r="ET28" i="9"/>
  <c r="ES28" i="9"/>
  <c r="DI28" i="9"/>
  <c r="DH28" i="9"/>
  <c r="GO27" i="9"/>
  <c r="GN27" i="9"/>
  <c r="ET27" i="9"/>
  <c r="ES27" i="9"/>
  <c r="DI27" i="9"/>
  <c r="DH27" i="9"/>
  <c r="GO26" i="9"/>
  <c r="GN26" i="9"/>
  <c r="ET26" i="9"/>
  <c r="ES26" i="9"/>
  <c r="DI26" i="9"/>
  <c r="DH26" i="9"/>
  <c r="DH25" i="9"/>
  <c r="GO23" i="9"/>
  <c r="DI22" i="9"/>
  <c r="GN21" i="9"/>
  <c r="GO14" i="9"/>
  <c r="GN11" i="9"/>
  <c r="GN7" i="9"/>
  <c r="DI5" i="9"/>
  <c r="GO19" i="9"/>
  <c r="GN19" i="9"/>
  <c r="ET19" i="9"/>
  <c r="ES19" i="9"/>
  <c r="DI19" i="9"/>
  <c r="DH19" i="9"/>
  <c r="GO18" i="9"/>
  <c r="GN18" i="9"/>
  <c r="ET18" i="9"/>
  <c r="ES18" i="9"/>
  <c r="DI18" i="9"/>
  <c r="DH18" i="9"/>
  <c r="GO17" i="9"/>
  <c r="GN17" i="9"/>
  <c r="ET17" i="9"/>
  <c r="ES17" i="9"/>
  <c r="DI17" i="9"/>
  <c r="DH17" i="9"/>
  <c r="GO16" i="9"/>
  <c r="GN16" i="9"/>
  <c r="ET16" i="9"/>
  <c r="ES16" i="9"/>
  <c r="DH16" i="9"/>
  <c r="ET6" i="9"/>
  <c r="GN4" i="9"/>
  <c r="GO10" i="9"/>
  <c r="GN10" i="9"/>
  <c r="ET10" i="9"/>
  <c r="ES10" i="9"/>
  <c r="DI10" i="9"/>
  <c r="DH10" i="9"/>
  <c r="GO9" i="9"/>
  <c r="GN9" i="9"/>
  <c r="ET9" i="9"/>
  <c r="ES9" i="9"/>
  <c r="DI9" i="9"/>
  <c r="DH9" i="9"/>
  <c r="GO8" i="9"/>
  <c r="GN8" i="9"/>
  <c r="ET8" i="9"/>
  <c r="ES8" i="9"/>
  <c r="DI8" i="9"/>
  <c r="DH8" i="9"/>
  <c r="DH51" i="9"/>
  <c r="GO49" i="9"/>
  <c r="DH49" i="9"/>
  <c r="DI47" i="9"/>
  <c r="GN38" i="9"/>
  <c r="GN37" i="9"/>
  <c r="DH35" i="9"/>
  <c r="ET30" i="9"/>
  <c r="DI20" i="9"/>
  <c r="ET11" i="9"/>
  <c r="DI50" i="9"/>
  <c r="DI49" i="9"/>
  <c r="ET48" i="9"/>
  <c r="ET46" i="9"/>
  <c r="ET43" i="9"/>
  <c r="ET40" i="9"/>
  <c r="DI39" i="9"/>
  <c r="GO34" i="9"/>
  <c r="ET34" i="9"/>
  <c r="GO32" i="9"/>
  <c r="ES32" i="9"/>
  <c r="DI31" i="9"/>
  <c r="GO28" i="9"/>
  <c r="DH20" i="9"/>
  <c r="GN15" i="9"/>
  <c r="ET15" i="9"/>
  <c r="DH15" i="9"/>
  <c r="DI14" i="9"/>
  <c r="GN5" i="9"/>
  <c r="ES5" i="9"/>
  <c r="GO50" i="9"/>
  <c r="ES49" i="9"/>
  <c r="ET47" i="9"/>
  <c r="DH47" i="9"/>
  <c r="GO46" i="9"/>
  <c r="DI44" i="9"/>
  <c r="DI43" i="9"/>
  <c r="GN42" i="9"/>
  <c r="DH42" i="9"/>
  <c r="DI41" i="9"/>
  <c r="ES40" i="9"/>
  <c r="ET39" i="9"/>
  <c r="DH39" i="9"/>
  <c r="GO37" i="9"/>
  <c r="DI35" i="9"/>
  <c r="GN33" i="9"/>
  <c r="ET33" i="9"/>
  <c r="DI33" i="9"/>
  <c r="DI32" i="9"/>
  <c r="GO30" i="9"/>
  <c r="GN25" i="9"/>
  <c r="GN24" i="9"/>
  <c r="DH22" i="9"/>
  <c r="GN20" i="9"/>
  <c r="GN14" i="9"/>
  <c r="GO11" i="9"/>
  <c r="ET7" i="9"/>
  <c r="ES4" i="9"/>
  <c r="GN51" i="9"/>
  <c r="DI51" i="9"/>
  <c r="ES50" i="9"/>
  <c r="ES43" i="9"/>
  <c r="DI34" i="9"/>
  <c r="GO33" i="9"/>
  <c r="ES33" i="9"/>
  <c r="GO31" i="9"/>
  <c r="GN29" i="9"/>
  <c r="ET25" i="9"/>
  <c r="ET23" i="9"/>
  <c r="DH23" i="9"/>
  <c r="ET21" i="9"/>
  <c r="ES20" i="9"/>
  <c r="GO15" i="9"/>
  <c r="DI12" i="9"/>
  <c r="DI11" i="9"/>
  <c r="GO7" i="9"/>
  <c r="ES7" i="9"/>
  <c r="DH4" i="9"/>
  <c r="GO51" i="9"/>
  <c r="DH50" i="9"/>
  <c r="GN48" i="9"/>
  <c r="DH48" i="9"/>
  <c r="GO47" i="9"/>
  <c r="ES46" i="9"/>
  <c r="ET44" i="9"/>
  <c r="DH44" i="9"/>
  <c r="ET41" i="9"/>
  <c r="BG46" i="9"/>
  <c r="BG24" i="9"/>
  <c r="BG11" i="9"/>
  <c r="BG10" i="9"/>
  <c r="GO41" i="9"/>
  <c r="GO40" i="9"/>
  <c r="ES38" i="9"/>
  <c r="ET35" i="9"/>
  <c r="ES34" i="9"/>
  <c r="ET32" i="9"/>
  <c r="DH30" i="9"/>
  <c r="ET24" i="9"/>
  <c r="ES22" i="9"/>
  <c r="ET20" i="9"/>
  <c r="DI16" i="9"/>
  <c r="GN13" i="9"/>
  <c r="DH13" i="9"/>
  <c r="ES11" i="9"/>
  <c r="DI7" i="9"/>
  <c r="ES51" i="9"/>
  <c r="ET50" i="9"/>
  <c r="GN49" i="9"/>
  <c r="ET49" i="9"/>
  <c r="ES48" i="9"/>
  <c r="GN46" i="9"/>
  <c r="GO43" i="9"/>
  <c r="GO42" i="9"/>
  <c r="GN41" i="9"/>
  <c r="GN40" i="9"/>
  <c r="DI40" i="9"/>
  <c r="GN39" i="9"/>
  <c r="ES39" i="9"/>
  <c r="GN34" i="9"/>
  <c r="DH33" i="9"/>
  <c r="ES30" i="9"/>
  <c r="DI30" i="9"/>
  <c r="ES24" i="9"/>
  <c r="GN23" i="9"/>
  <c r="DI21" i="9"/>
  <c r="ES15" i="9"/>
  <c r="DH7" i="9"/>
  <c r="DH5" i="9"/>
  <c r="GN50" i="9"/>
  <c r="DI48" i="9"/>
  <c r="GN47" i="9"/>
  <c r="ES42" i="9"/>
  <c r="GO38" i="9"/>
  <c r="DH34" i="9"/>
  <c r="DH29" i="9"/>
  <c r="DH24" i="9"/>
  <c r="ES21" i="9"/>
  <c r="DH21" i="9"/>
  <c r="GN12" i="9"/>
  <c r="ET12" i="9"/>
  <c r="DH12" i="9"/>
  <c r="DH11" i="9"/>
  <c r="DH6" i="9"/>
  <c r="DI29" i="9"/>
  <c r="DI15" i="9"/>
  <c r="ES13" i="9"/>
  <c r="ET4" i="9"/>
  <c r="DI4" i="9"/>
  <c r="BU35" i="6"/>
  <c r="BU34" i="6"/>
  <c r="GG27" i="6"/>
  <c r="BG14" i="9"/>
  <c r="BG17" i="9"/>
  <c r="AX61" i="6"/>
  <c r="BG26" i="9"/>
  <c r="AX7" i="6"/>
  <c r="BG9" i="9"/>
  <c r="AX44" i="6"/>
  <c r="AX54" i="6"/>
  <c r="AX47" i="6"/>
  <c r="AX46" i="6"/>
  <c r="AX41" i="6"/>
  <c r="AX37" i="6"/>
  <c r="AX36" i="6"/>
  <c r="AX35" i="6"/>
  <c r="AX34" i="6"/>
  <c r="AX31" i="6"/>
  <c r="AX29" i="6"/>
  <c r="EN20" i="6"/>
  <c r="EN32" i="6"/>
  <c r="BW17" i="6"/>
  <c r="DU13" i="6"/>
  <c r="AX42" i="6"/>
  <c r="AX39" i="6"/>
  <c r="AX11" i="6"/>
  <c r="AX62" i="6"/>
  <c r="AX56" i="6"/>
  <c r="AX55" i="6"/>
  <c r="AX50" i="6"/>
  <c r="AX32" i="6"/>
  <c r="AX26" i="6"/>
  <c r="AX25" i="6"/>
  <c r="AX24" i="6"/>
  <c r="AX22" i="6"/>
  <c r="AX14" i="6"/>
  <c r="AX57" i="6"/>
  <c r="AX45" i="6"/>
  <c r="AX30" i="6"/>
  <c r="AX60" i="6"/>
  <c r="AX10" i="6"/>
  <c r="AX59" i="6"/>
  <c r="AX52" i="6"/>
  <c r="AX49" i="6"/>
  <c r="AX17" i="6"/>
  <c r="AX20" i="6"/>
  <c r="CC14" i="6"/>
  <c r="AX27" i="6"/>
  <c r="AX19" i="6"/>
  <c r="AX16" i="6"/>
  <c r="AX21" i="6"/>
  <c r="BE21" i="6" s="1"/>
  <c r="BX19" i="6"/>
  <c r="CH29" i="6"/>
  <c r="CE4" i="6"/>
  <c r="BV51" i="6"/>
  <c r="AX15" i="6"/>
  <c r="AX9" i="6"/>
  <c r="AX12" i="6"/>
  <c r="AX5" i="6"/>
  <c r="AW61" i="6"/>
  <c r="AW60" i="6"/>
  <c r="AW35" i="6"/>
  <c r="AW26" i="6"/>
  <c r="AW25" i="6"/>
  <c r="AW22" i="6"/>
  <c r="AW20" i="6"/>
  <c r="AW12" i="6"/>
  <c r="AW11" i="6"/>
  <c r="GK5" i="6"/>
  <c r="GK6" i="6"/>
  <c r="FR7" i="6"/>
  <c r="AW44" i="6"/>
  <c r="AW42" i="6"/>
  <c r="FQ13" i="6"/>
  <c r="GJ13" i="6"/>
  <c r="FQ20" i="6"/>
  <c r="AW40" i="6"/>
  <c r="AW39" i="6"/>
  <c r="FQ21" i="6"/>
  <c r="AW37" i="6"/>
  <c r="FQ25" i="6"/>
  <c r="AW36" i="6"/>
  <c r="FQ26" i="6"/>
  <c r="GK27" i="6"/>
  <c r="GK29" i="6"/>
  <c r="GJ9" i="6"/>
  <c r="GK9" i="6"/>
  <c r="FQ10" i="6"/>
  <c r="FR10" i="6"/>
  <c r="AW16" i="6"/>
  <c r="AW9" i="6"/>
  <c r="FQ5" i="6"/>
  <c r="GJ10" i="6"/>
  <c r="GK10" i="6"/>
  <c r="FQ6" i="6"/>
  <c r="GK12" i="6"/>
  <c r="GJ16" i="6"/>
  <c r="FR19" i="6"/>
  <c r="FQ8" i="6"/>
  <c r="FR22" i="6"/>
  <c r="GK8" i="6"/>
  <c r="FQ27" i="6"/>
  <c r="GJ30" i="6"/>
  <c r="FQ31" i="6"/>
  <c r="FQ9" i="6"/>
  <c r="GJ22" i="6"/>
  <c r="GK22" i="6"/>
  <c r="FQ23" i="6"/>
  <c r="FR23" i="6"/>
  <c r="GK4" i="6"/>
  <c r="FR12" i="6"/>
  <c r="GK13" i="6"/>
  <c r="GJ23" i="6"/>
  <c r="GK23" i="6"/>
  <c r="FQ24" i="6"/>
  <c r="FR24" i="6"/>
  <c r="FR15" i="6"/>
  <c r="FQ17" i="6"/>
  <c r="GK18" i="6"/>
  <c r="GJ24" i="6"/>
  <c r="GK24" i="6"/>
  <c r="FQ29" i="6"/>
  <c r="FR31" i="6"/>
  <c r="FQ45" i="6"/>
  <c r="GJ21" i="6"/>
  <c r="FR47" i="6"/>
  <c r="GJ35" i="6"/>
  <c r="GK35" i="6"/>
  <c r="FQ36" i="6"/>
  <c r="FR36" i="6"/>
  <c r="FR30" i="6"/>
  <c r="GJ32" i="6"/>
  <c r="FQ34" i="6"/>
  <c r="GJ36" i="6"/>
  <c r="GK36" i="6"/>
  <c r="FQ37" i="6"/>
  <c r="FR37" i="6"/>
  <c r="GK34" i="6"/>
  <c r="FQ40" i="6"/>
  <c r="FQ4" i="6"/>
  <c r="GJ37" i="6"/>
  <c r="GK37" i="6"/>
  <c r="FQ38" i="6"/>
  <c r="FR38" i="6"/>
  <c r="AW59" i="6"/>
  <c r="AW57" i="6"/>
  <c r="AW56" i="6"/>
  <c r="GJ38" i="6"/>
  <c r="GK38" i="6"/>
  <c r="FQ39" i="6"/>
  <c r="FR39" i="6"/>
  <c r="AW47" i="6"/>
  <c r="FR41" i="6"/>
  <c r="AW46" i="6"/>
  <c r="GJ47" i="6"/>
  <c r="GK48" i="6"/>
  <c r="FQ49" i="6"/>
  <c r="AW45" i="6"/>
  <c r="GK49" i="6"/>
  <c r="FR50" i="6"/>
  <c r="GJ50" i="6"/>
  <c r="AW34" i="6"/>
  <c r="GK51" i="6"/>
  <c r="AW32" i="6"/>
  <c r="FR20" i="6"/>
  <c r="FQ22" i="6"/>
  <c r="AW29" i="6"/>
  <c r="GJ25" i="6"/>
  <c r="GK28" i="6"/>
  <c r="GK31" i="6"/>
  <c r="AW24" i="6"/>
  <c r="GJ40" i="6"/>
  <c r="AW17" i="6"/>
  <c r="AW14" i="6"/>
  <c r="FR43" i="6"/>
  <c r="GJ11" i="6"/>
  <c r="GJ45" i="6"/>
  <c r="FR46" i="6"/>
  <c r="FR48" i="6"/>
  <c r="FR49" i="6"/>
  <c r="FQ51" i="6"/>
  <c r="GJ6" i="6"/>
  <c r="FR8" i="6"/>
  <c r="FR32" i="6"/>
  <c r="GJ12" i="6"/>
  <c r="GK15" i="6"/>
  <c r="GK32" i="6"/>
  <c r="FR33" i="6"/>
  <c r="FQ18" i="6"/>
  <c r="FR35" i="6"/>
  <c r="FQ43" i="6"/>
  <c r="GJ18" i="6"/>
  <c r="GK19" i="6"/>
  <c r="GK21" i="6"/>
  <c r="GK46" i="6"/>
  <c r="FR28" i="6"/>
  <c r="AW62" i="6"/>
  <c r="AW50" i="6"/>
  <c r="AW49" i="6"/>
  <c r="GK39" i="6"/>
  <c r="AW41" i="6"/>
  <c r="GJ41" i="6"/>
  <c r="FQ42" i="6"/>
  <c r="AW31" i="6"/>
  <c r="GK44" i="6"/>
  <c r="GK45" i="6"/>
  <c r="AW15" i="6"/>
  <c r="GK47" i="6"/>
  <c r="FQ7" i="6"/>
  <c r="GJ4" i="6"/>
  <c r="AW55" i="6"/>
  <c r="AW52" i="6"/>
  <c r="AW51" i="6"/>
  <c r="AW21" i="6"/>
  <c r="AW19" i="6"/>
  <c r="AW10" i="6"/>
  <c r="FR6" i="6"/>
  <c r="GK7" i="6"/>
  <c r="FQ11" i="6"/>
  <c r="GJ17" i="6"/>
  <c r="FR21" i="6"/>
  <c r="GK11" i="6"/>
  <c r="FR25" i="6"/>
  <c r="GJ26" i="6"/>
  <c r="GJ27" i="6"/>
  <c r="FR29" i="6"/>
  <c r="FQ12" i="6"/>
  <c r="GK14" i="6"/>
  <c r="FQ19" i="6"/>
  <c r="GJ19" i="6"/>
  <c r="GK40" i="6"/>
  <c r="GK42" i="6"/>
  <c r="GJ20" i="6"/>
  <c r="FQ33" i="6"/>
  <c r="GK33" i="6"/>
  <c r="FQ44" i="6"/>
  <c r="AW27" i="6"/>
  <c r="FQ46" i="6"/>
  <c r="GJ48" i="6"/>
  <c r="FR9" i="6"/>
  <c r="FQ50" i="6"/>
  <c r="FQ14" i="6"/>
  <c r="GJ51" i="6"/>
  <c r="FR4" i="6"/>
  <c r="GJ14" i="6"/>
  <c r="GK25" i="6"/>
  <c r="FQ28" i="6"/>
  <c r="FQ32" i="6"/>
  <c r="GJ34" i="6"/>
  <c r="GK41" i="6"/>
  <c r="GJ42" i="6"/>
  <c r="FQ47" i="6"/>
  <c r="GJ49" i="6"/>
  <c r="FR51" i="6"/>
  <c r="AW30" i="6"/>
  <c r="FR5" i="6"/>
  <c r="GJ5" i="6"/>
  <c r="FR13" i="6"/>
  <c r="FR14" i="6"/>
  <c r="FQ15" i="6"/>
  <c r="GJ15" i="6"/>
  <c r="FQ16" i="6"/>
  <c r="GK16" i="6"/>
  <c r="FR17" i="6"/>
  <c r="GK17" i="6"/>
  <c r="GK26" i="6"/>
  <c r="GJ28" i="6"/>
  <c r="GJ33" i="6"/>
  <c r="FR34" i="6"/>
  <c r="FQ35" i="6"/>
  <c r="FR40" i="6"/>
  <c r="FR44" i="6"/>
  <c r="FQ48" i="6"/>
  <c r="GK50" i="6"/>
  <c r="GJ7" i="6"/>
  <c r="GJ8" i="6"/>
  <c r="FR11" i="6"/>
  <c r="FR16" i="6"/>
  <c r="FR18" i="6"/>
  <c r="GK20" i="6"/>
  <c r="FR26" i="6"/>
  <c r="FR27" i="6"/>
  <c r="GJ29" i="6"/>
  <c r="FQ30" i="6"/>
  <c r="GK30" i="6"/>
  <c r="GJ31" i="6"/>
  <c r="FQ41" i="6"/>
  <c r="FR42" i="6"/>
  <c r="GJ43" i="6"/>
  <c r="GJ39" i="6"/>
  <c r="GK43" i="6"/>
  <c r="GJ44" i="6"/>
  <c r="FR45" i="6"/>
  <c r="GJ46" i="6"/>
  <c r="AW54" i="6"/>
  <c r="FW9" i="6"/>
  <c r="FW42" i="6"/>
  <c r="FW5" i="6"/>
  <c r="FW10" i="6"/>
  <c r="FW11" i="6"/>
  <c r="FW20" i="6"/>
  <c r="FW26" i="6"/>
  <c r="FW31" i="6"/>
  <c r="FW23" i="6"/>
  <c r="FW14" i="6"/>
  <c r="FW24" i="6"/>
  <c r="FW45" i="6"/>
  <c r="FW18" i="6"/>
  <c r="FW36" i="6"/>
  <c r="FW37" i="6"/>
  <c r="FW15" i="6"/>
  <c r="FW38" i="6"/>
  <c r="FW39" i="6"/>
  <c r="FW17" i="6"/>
  <c r="FW49" i="6"/>
  <c r="FW51" i="6"/>
  <c r="FW4" i="6"/>
  <c r="FW25" i="6"/>
  <c r="FW29" i="6"/>
  <c r="FW27" i="6"/>
  <c r="FW30" i="6"/>
  <c r="FW44" i="6"/>
  <c r="FW34" i="6"/>
  <c r="FW40" i="6"/>
  <c r="FW46" i="6"/>
  <c r="FW13" i="6"/>
  <c r="FW22" i="6"/>
  <c r="FW33" i="6"/>
  <c r="FW47" i="6"/>
  <c r="FW48" i="6"/>
  <c r="FW43" i="6"/>
  <c r="FW35" i="6"/>
  <c r="FW41" i="6"/>
  <c r="FW6" i="6"/>
  <c r="FW7" i="6"/>
  <c r="FW12" i="6"/>
  <c r="FW50" i="6"/>
  <c r="FW32" i="6"/>
  <c r="FW21" i="6"/>
  <c r="FW19" i="6"/>
  <c r="FW16" i="6"/>
  <c r="FW28" i="6"/>
  <c r="FW8" i="6"/>
  <c r="FV20" i="6"/>
  <c r="FV21" i="6"/>
  <c r="FV25" i="6"/>
  <c r="FV10" i="6"/>
  <c r="FV23" i="6"/>
  <c r="FV24" i="6"/>
  <c r="FV36" i="6"/>
  <c r="FV37" i="6"/>
  <c r="FV38" i="6"/>
  <c r="FV43" i="6"/>
  <c r="FV41" i="6"/>
  <c r="FV42" i="6"/>
  <c r="FV16" i="6"/>
  <c r="FV18" i="6"/>
  <c r="FV31" i="6"/>
  <c r="FV35" i="6"/>
  <c r="FV32" i="6"/>
  <c r="FV39" i="6"/>
  <c r="FV47" i="6"/>
  <c r="FV50" i="6"/>
  <c r="FV14" i="6"/>
  <c r="FV46" i="6"/>
  <c r="FV48" i="6"/>
  <c r="FV51" i="6"/>
  <c r="FV45" i="6"/>
  <c r="FV26" i="6"/>
  <c r="FV17" i="6"/>
  <c r="FV27" i="6"/>
  <c r="FV19" i="6"/>
  <c r="FV28" i="6"/>
  <c r="FV29" i="6"/>
  <c r="FV8" i="6"/>
  <c r="FV4" i="6"/>
  <c r="FV30" i="6"/>
  <c r="FV7" i="6"/>
  <c r="FV33" i="6"/>
  <c r="FV49" i="6"/>
  <c r="FV15" i="6"/>
  <c r="FV5" i="6"/>
  <c r="FV13" i="6"/>
  <c r="FV9" i="6"/>
  <c r="FV22" i="6"/>
  <c r="FV34" i="6"/>
  <c r="FV11" i="6"/>
  <c r="FV6" i="6"/>
  <c r="FV44" i="6"/>
  <c r="FV40" i="6"/>
  <c r="FV12" i="6"/>
  <c r="DV5" i="6"/>
  <c r="DW37" i="6"/>
  <c r="EP27" i="6"/>
  <c r="EP19" i="6"/>
  <c r="EO5" i="6"/>
  <c r="EP8" i="6"/>
  <c r="DW47" i="6"/>
  <c r="DW41" i="6"/>
  <c r="DV7" i="6"/>
  <c r="EP44" i="6"/>
  <c r="EP14" i="6"/>
  <c r="DW6" i="6"/>
  <c r="DW46" i="6"/>
  <c r="EP25" i="6"/>
  <c r="DV10" i="6"/>
  <c r="EO38" i="6"/>
  <c r="DW39" i="6"/>
  <c r="DW11" i="6"/>
  <c r="DW29" i="6"/>
  <c r="EP15" i="6"/>
  <c r="DV39" i="6"/>
  <c r="DW35" i="6"/>
  <c r="DW40" i="6"/>
  <c r="EP41" i="6"/>
  <c r="EO39" i="6"/>
  <c r="EP40" i="6"/>
  <c r="EP26" i="6"/>
  <c r="DV40" i="6"/>
  <c r="EO24" i="6"/>
  <c r="DW32" i="6"/>
  <c r="DW13" i="6"/>
  <c r="DV50" i="6"/>
  <c r="DW38" i="6"/>
  <c r="EO40" i="6"/>
  <c r="DV41" i="6"/>
  <c r="EO41" i="6"/>
  <c r="DV51" i="6"/>
  <c r="DV42" i="6"/>
  <c r="EO42" i="6"/>
  <c r="DV12" i="6"/>
  <c r="EP42" i="6"/>
  <c r="DV43" i="6"/>
  <c r="DW43" i="6"/>
  <c r="EO12" i="6"/>
  <c r="EO43" i="6"/>
  <c r="EP43" i="6"/>
  <c r="DV13" i="6"/>
  <c r="DV44" i="6"/>
  <c r="DV45" i="6"/>
  <c r="EO45" i="6"/>
  <c r="EO13" i="6"/>
  <c r="DV46" i="6"/>
  <c r="EO46" i="6"/>
  <c r="DV14" i="6"/>
  <c r="EO25" i="6"/>
  <c r="DV47" i="6"/>
  <c r="EO47" i="6"/>
  <c r="EO14" i="6"/>
  <c r="DV48" i="6"/>
  <c r="DW48" i="6"/>
  <c r="EO48" i="6"/>
  <c r="DW16" i="6"/>
  <c r="EP48" i="6"/>
  <c r="DW18" i="6"/>
  <c r="DV49" i="6"/>
  <c r="DW49" i="6"/>
  <c r="EO49" i="6"/>
  <c r="EP49" i="6"/>
  <c r="DW24" i="6"/>
  <c r="EP24" i="6"/>
  <c r="DW50" i="6"/>
  <c r="EO50" i="6"/>
  <c r="EO51" i="6"/>
  <c r="DV4" i="6"/>
  <c r="EO4" i="6"/>
  <c r="EO18" i="6"/>
  <c r="EP4" i="6"/>
  <c r="DW10" i="6"/>
  <c r="DV19" i="6"/>
  <c r="EP10" i="6"/>
  <c r="EP11" i="6"/>
  <c r="EO16" i="6"/>
  <c r="EO19" i="6"/>
  <c r="DW17" i="6"/>
  <c r="DV18" i="6"/>
  <c r="DV20" i="6"/>
  <c r="EO21" i="6"/>
  <c r="EP23" i="6"/>
  <c r="DV24" i="6"/>
  <c r="EO20" i="6"/>
  <c r="EP20" i="6"/>
  <c r="DV31" i="6"/>
  <c r="EP37" i="6"/>
  <c r="DV21" i="6"/>
  <c r="DW21" i="6"/>
  <c r="DV38" i="6"/>
  <c r="EP9" i="6"/>
  <c r="EO10" i="6"/>
  <c r="EO22" i="6"/>
  <c r="DV11" i="6"/>
  <c r="DV23" i="6"/>
  <c r="DW15" i="6"/>
  <c r="DW44" i="6"/>
  <c r="DW51" i="6"/>
  <c r="DV25" i="6"/>
  <c r="EO15" i="6"/>
  <c r="DV16" i="6"/>
  <c r="EP16" i="6"/>
  <c r="DV17" i="6"/>
  <c r="EO17" i="6"/>
  <c r="DW22" i="6"/>
  <c r="DV26" i="6"/>
  <c r="DW31" i="6"/>
  <c r="EO37" i="6"/>
  <c r="DV6" i="6"/>
  <c r="EO26" i="6"/>
  <c r="EO6" i="6"/>
  <c r="EO7" i="6"/>
  <c r="DV27" i="6"/>
  <c r="DV8" i="6"/>
  <c r="EO8" i="6"/>
  <c r="DV9" i="6"/>
  <c r="EO27" i="6"/>
  <c r="EO9" i="6"/>
  <c r="EO11" i="6"/>
  <c r="DV28" i="6"/>
  <c r="DV15" i="6"/>
  <c r="EP17" i="6"/>
  <c r="EP21" i="6"/>
  <c r="EO28" i="6"/>
  <c r="DV22" i="6"/>
  <c r="EP22" i="6"/>
  <c r="DV29" i="6"/>
  <c r="DW23" i="6"/>
  <c r="EO23" i="6"/>
  <c r="EO44" i="6"/>
  <c r="EO29" i="6"/>
  <c r="EP29" i="6"/>
  <c r="EP50" i="6"/>
  <c r="DW45" i="6"/>
  <c r="DV30" i="6"/>
  <c r="DW30" i="6"/>
  <c r="DW33" i="6"/>
  <c r="EP31" i="6"/>
  <c r="DW25" i="6"/>
  <c r="EO30" i="6"/>
  <c r="EP30" i="6"/>
  <c r="DW26" i="6"/>
  <c r="EP32" i="6"/>
  <c r="DW34" i="6"/>
  <c r="DW14" i="6"/>
  <c r="EO31" i="6"/>
  <c r="EP34" i="6"/>
  <c r="EP35" i="6"/>
  <c r="DV32" i="6"/>
  <c r="DW28" i="6"/>
  <c r="DW9" i="6"/>
  <c r="EP33" i="6"/>
  <c r="EO32" i="6"/>
  <c r="EP38" i="6"/>
  <c r="EP28" i="6"/>
  <c r="DV33" i="6"/>
  <c r="DW7" i="6"/>
  <c r="EP13" i="6"/>
  <c r="DW4" i="6"/>
  <c r="EO33" i="6"/>
  <c r="DW19" i="6"/>
  <c r="EP6" i="6"/>
  <c r="DV34" i="6"/>
  <c r="DW5" i="6"/>
  <c r="EP18" i="6"/>
  <c r="DW42" i="6"/>
  <c r="EO34" i="6"/>
  <c r="EP5" i="6"/>
  <c r="EP47" i="6"/>
  <c r="DV35" i="6"/>
  <c r="DW20" i="6"/>
  <c r="EP46" i="6"/>
  <c r="EP12" i="6"/>
  <c r="EO35" i="6"/>
  <c r="EP39" i="6"/>
  <c r="EP45" i="6"/>
  <c r="DV36" i="6"/>
  <c r="DW36" i="6"/>
  <c r="DW8" i="6"/>
  <c r="EP51" i="6"/>
  <c r="DW12" i="6"/>
  <c r="EO36" i="6"/>
  <c r="EP36" i="6"/>
  <c r="EP7" i="6"/>
  <c r="DW27" i="6"/>
  <c r="DV37" i="6"/>
  <c r="EU19" i="6"/>
  <c r="EB5" i="6"/>
  <c r="EU5" i="6"/>
  <c r="EU48" i="6"/>
  <c r="EU6" i="6"/>
  <c r="EB43" i="6"/>
  <c r="EB8" i="6"/>
  <c r="EU8" i="6"/>
  <c r="EB9" i="6"/>
  <c r="EB10" i="6"/>
  <c r="EU16" i="6"/>
  <c r="EU10" i="6"/>
  <c r="EB11" i="6"/>
  <c r="EU21" i="6"/>
  <c r="EB49" i="6"/>
  <c r="EB23" i="6"/>
  <c r="EB16" i="6"/>
  <c r="EB31" i="6"/>
  <c r="EB17" i="6"/>
  <c r="EU41" i="6"/>
  <c r="EU11" i="6"/>
  <c r="EB12" i="6"/>
  <c r="EB22" i="6"/>
  <c r="EU12" i="6"/>
  <c r="EB13" i="6"/>
  <c r="EU49" i="6"/>
  <c r="EU13" i="6"/>
  <c r="EB14" i="6"/>
  <c r="EB24" i="6"/>
  <c r="EU14" i="6"/>
  <c r="EB15" i="6"/>
  <c r="EU17" i="6"/>
  <c r="EU43" i="6"/>
  <c r="EU44" i="6"/>
  <c r="EB48" i="6"/>
  <c r="EU51" i="6"/>
  <c r="EB18" i="6"/>
  <c r="EB4" i="6"/>
  <c r="EU18" i="6"/>
  <c r="EB19" i="6"/>
  <c r="EB44" i="6"/>
  <c r="EU4" i="6"/>
  <c r="EU9" i="6"/>
  <c r="EB20" i="6"/>
  <c r="EU20" i="6"/>
  <c r="EB45" i="6"/>
  <c r="EB21" i="6"/>
  <c r="EU22" i="6"/>
  <c r="EB25" i="6"/>
  <c r="EU15" i="6"/>
  <c r="EB42" i="6"/>
  <c r="EU25" i="6"/>
  <c r="EU45" i="6"/>
  <c r="EB26" i="6"/>
  <c r="EU26" i="6"/>
  <c r="EB46" i="6"/>
  <c r="EB27" i="6"/>
  <c r="EU24" i="6"/>
  <c r="EU27" i="6"/>
  <c r="EB28" i="6"/>
  <c r="EU34" i="6"/>
  <c r="EU28" i="6"/>
  <c r="EB29" i="6"/>
  <c r="EU50" i="6"/>
  <c r="EU29" i="6"/>
  <c r="EU46" i="6"/>
  <c r="EB30" i="6"/>
  <c r="EB41" i="6"/>
  <c r="EU30" i="6"/>
  <c r="EB47" i="6"/>
  <c r="EU31" i="6"/>
  <c r="EU47" i="6"/>
  <c r="EB32" i="6"/>
  <c r="EU42" i="6"/>
  <c r="EU32" i="6"/>
  <c r="EB33" i="6"/>
  <c r="EU33" i="6"/>
  <c r="EU23" i="6"/>
  <c r="EB34" i="6"/>
  <c r="EB50" i="6"/>
  <c r="EB35" i="6"/>
  <c r="EU35" i="6"/>
  <c r="EB36" i="6"/>
  <c r="EU36" i="6"/>
  <c r="EB37" i="6"/>
  <c r="EU37" i="6"/>
  <c r="EB51" i="6"/>
  <c r="EB38" i="6"/>
  <c r="EU38" i="6"/>
  <c r="EB39" i="6"/>
  <c r="EU39" i="6"/>
  <c r="EB40" i="6"/>
  <c r="EB6" i="6"/>
  <c r="EU40" i="6"/>
  <c r="EB7" i="6"/>
  <c r="EU7" i="6"/>
  <c r="EA6" i="6"/>
  <c r="EA7" i="6"/>
  <c r="ET9" i="6"/>
  <c r="ET10" i="6"/>
  <c r="EA16" i="6"/>
  <c r="EA17" i="6"/>
  <c r="ET17" i="6"/>
  <c r="EA22" i="6"/>
  <c r="ET24" i="6"/>
  <c r="EA31" i="6"/>
  <c r="EA44" i="6"/>
  <c r="ET50" i="6"/>
  <c r="ET11" i="6"/>
  <c r="ET12" i="6"/>
  <c r="EA13" i="6"/>
  <c r="ET13" i="6"/>
  <c r="ET14" i="6"/>
  <c r="ET21" i="6"/>
  <c r="ET22" i="6"/>
  <c r="ET23" i="6"/>
  <c r="EA18" i="6"/>
  <c r="ET18" i="6"/>
  <c r="EA19" i="6"/>
  <c r="ET19" i="6"/>
  <c r="EA12" i="6"/>
  <c r="EA20" i="6"/>
  <c r="ET20" i="6"/>
  <c r="EA21" i="6"/>
  <c r="EA25" i="6"/>
  <c r="EA14" i="6"/>
  <c r="ET25" i="6"/>
  <c r="EA26" i="6"/>
  <c r="ET26" i="6"/>
  <c r="EA27" i="6"/>
  <c r="ET27" i="6"/>
  <c r="EA28" i="6"/>
  <c r="EA29" i="6"/>
  <c r="ET29" i="6"/>
  <c r="EA30" i="6"/>
  <c r="ET30" i="6"/>
  <c r="EA50" i="6"/>
  <c r="EA51" i="6"/>
  <c r="ET31" i="6"/>
  <c r="EA32" i="6"/>
  <c r="ET32" i="6"/>
  <c r="ET33" i="6"/>
  <c r="EA34" i="6"/>
  <c r="ET34" i="6"/>
  <c r="EA10" i="6"/>
  <c r="EA42" i="6"/>
  <c r="ET4" i="6"/>
  <c r="EA35" i="6"/>
  <c r="ET28" i="6"/>
  <c r="EA45" i="6"/>
  <c r="EA49" i="6"/>
  <c r="ET38" i="6"/>
  <c r="EA11" i="6"/>
  <c r="ET6" i="6"/>
  <c r="EA15" i="6"/>
  <c r="ET36" i="6"/>
  <c r="EA43" i="6"/>
  <c r="ET16" i="6"/>
  <c r="ET45" i="6"/>
  <c r="ET7" i="6"/>
  <c r="ET41" i="6"/>
  <c r="EA5" i="6"/>
  <c r="EA23" i="6"/>
  <c r="EA46" i="6"/>
  <c r="EA39" i="6"/>
  <c r="ET48" i="6"/>
  <c r="EA8" i="6"/>
  <c r="EA36" i="6"/>
  <c r="EA41" i="6"/>
  <c r="ET46" i="6"/>
  <c r="ET43" i="6"/>
  <c r="EA37" i="6"/>
  <c r="ET8" i="6"/>
  <c r="EA47" i="6"/>
  <c r="ET39" i="6"/>
  <c r="EA9" i="6"/>
  <c r="ET15" i="6"/>
  <c r="ET42" i="6"/>
  <c r="ET51" i="6"/>
  <c r="ET47" i="6"/>
  <c r="EA38" i="6"/>
  <c r="ET40" i="6"/>
  <c r="EA4" i="6"/>
  <c r="EA40" i="6"/>
  <c r="EA24" i="6"/>
  <c r="EA48" i="6"/>
  <c r="EA33" i="6"/>
  <c r="ET37" i="6"/>
  <c r="ET44" i="6"/>
  <c r="ET35" i="6"/>
  <c r="ET5" i="6"/>
  <c r="ET49" i="6"/>
  <c r="AX6" i="6"/>
  <c r="CK45" i="6"/>
  <c r="CK7" i="6"/>
  <c r="DE27" i="6"/>
  <c r="DE45" i="6"/>
  <c r="DE15" i="6"/>
  <c r="DD9" i="6"/>
  <c r="CK10" i="6"/>
  <c r="CK16" i="6"/>
  <c r="CK14" i="6"/>
  <c r="CK20" i="6"/>
  <c r="DD14" i="6"/>
  <c r="CK22" i="6"/>
  <c r="DE21" i="6"/>
  <c r="CK28" i="6"/>
  <c r="DE28" i="6"/>
  <c r="CK5" i="6"/>
  <c r="DD28" i="6"/>
  <c r="DD11" i="6"/>
  <c r="CK12" i="6"/>
  <c r="CL32" i="6"/>
  <c r="DD32" i="6"/>
  <c r="CL33" i="6"/>
  <c r="DD12" i="6"/>
  <c r="CK13" i="6"/>
  <c r="DD33" i="6"/>
  <c r="CL34" i="6"/>
  <c r="DD51" i="6"/>
  <c r="DD13" i="6"/>
  <c r="CK6" i="6"/>
  <c r="DD6" i="6"/>
  <c r="DD15" i="6"/>
  <c r="CL21" i="6"/>
  <c r="DD7" i="6"/>
  <c r="CL27" i="6"/>
  <c r="CK32" i="6"/>
  <c r="DD8" i="6"/>
  <c r="DE32" i="6"/>
  <c r="CK38" i="6"/>
  <c r="DE35" i="6"/>
  <c r="CK39" i="6"/>
  <c r="DE14" i="6"/>
  <c r="CL40" i="6"/>
  <c r="CK15" i="6"/>
  <c r="CL50" i="6"/>
  <c r="DE51" i="6"/>
  <c r="CL16" i="6"/>
  <c r="DD16" i="6"/>
  <c r="DD21" i="6"/>
  <c r="DD17" i="6"/>
  <c r="CK18" i="6"/>
  <c r="DD22" i="6"/>
  <c r="DD27" i="6"/>
  <c r="DD31" i="6"/>
  <c r="DD18" i="6"/>
  <c r="CK19" i="6"/>
  <c r="DE33" i="6"/>
  <c r="CK8" i="6"/>
  <c r="CK9" i="6"/>
  <c r="DD19" i="6"/>
  <c r="CL20" i="6"/>
  <c r="DE20" i="6"/>
  <c r="DD10" i="6"/>
  <c r="CK11" i="6"/>
  <c r="DE22" i="6"/>
  <c r="DE26" i="6"/>
  <c r="CK27" i="6"/>
  <c r="CL14" i="6"/>
  <c r="CL15" i="6"/>
  <c r="CK17" i="6"/>
  <c r="DD26" i="6"/>
  <c r="DD45" i="6"/>
  <c r="CL28" i="6"/>
  <c r="CK23" i="6"/>
  <c r="DE31" i="6"/>
  <c r="CK34" i="6"/>
  <c r="DE23" i="6"/>
  <c r="DD23" i="6"/>
  <c r="CK24" i="6"/>
  <c r="CL42" i="6"/>
  <c r="CL46" i="6"/>
  <c r="CL47" i="6"/>
  <c r="DD24" i="6"/>
  <c r="CK25" i="6"/>
  <c r="DE47" i="6"/>
  <c r="CL13" i="6"/>
  <c r="DE10" i="6"/>
  <c r="DD25" i="6"/>
  <c r="DE25" i="6"/>
  <c r="CK26" i="6"/>
  <c r="CL26" i="6"/>
  <c r="DE4" i="6"/>
  <c r="CL38" i="6"/>
  <c r="DD38" i="6"/>
  <c r="CL39" i="6"/>
  <c r="CL4" i="6"/>
  <c r="DE44" i="6"/>
  <c r="DE50" i="6"/>
  <c r="CL5" i="6"/>
  <c r="CK29" i="6"/>
  <c r="CL35" i="6"/>
  <c r="DE6" i="6"/>
  <c r="CL12" i="6"/>
  <c r="DD29" i="6"/>
  <c r="CK30" i="6"/>
  <c r="CL24" i="6"/>
  <c r="CL9" i="6"/>
  <c r="DE29" i="6"/>
  <c r="DD30" i="6"/>
  <c r="DE30" i="6"/>
  <c r="CK31" i="6"/>
  <c r="CL31" i="6"/>
  <c r="DE34" i="6"/>
  <c r="CL19" i="6"/>
  <c r="DE7" i="6"/>
  <c r="CL10" i="6"/>
  <c r="DE8" i="6"/>
  <c r="DE39" i="6"/>
  <c r="CL7" i="6"/>
  <c r="CL25" i="6"/>
  <c r="CL48" i="6"/>
  <c r="DD34" i="6"/>
  <c r="CK35" i="6"/>
  <c r="CL30" i="6"/>
  <c r="DE12" i="6"/>
  <c r="DE11" i="6"/>
  <c r="DD35" i="6"/>
  <c r="CK36" i="6"/>
  <c r="DE46" i="6"/>
  <c r="DE13" i="6"/>
  <c r="DE5" i="6"/>
  <c r="DD36" i="6"/>
  <c r="DE36" i="6"/>
  <c r="CK37" i="6"/>
  <c r="CL37" i="6"/>
  <c r="CL18" i="6"/>
  <c r="CL6" i="6"/>
  <c r="CL41" i="6"/>
  <c r="DD37" i="6"/>
  <c r="DE37" i="6"/>
  <c r="DD39" i="6"/>
  <c r="CK40" i="6"/>
  <c r="CL29" i="6"/>
  <c r="CK50" i="6"/>
  <c r="DD40" i="6"/>
  <c r="CK41" i="6"/>
  <c r="CL11" i="6"/>
  <c r="DE42" i="6"/>
  <c r="DE19" i="6"/>
  <c r="DD41" i="6"/>
  <c r="CK42" i="6"/>
  <c r="DE41" i="6"/>
  <c r="CL23" i="6"/>
  <c r="CL36" i="6"/>
  <c r="DD42" i="6"/>
  <c r="CK43" i="6"/>
  <c r="CL43" i="6"/>
  <c r="DE17" i="6"/>
  <c r="CL8" i="6"/>
  <c r="DE40" i="6"/>
  <c r="DD43" i="6"/>
  <c r="DE43" i="6"/>
  <c r="CK44" i="6"/>
  <c r="CL44" i="6"/>
  <c r="CL45" i="6"/>
  <c r="CL51" i="6"/>
  <c r="CK46" i="6"/>
  <c r="DE18" i="6"/>
  <c r="DE9" i="6"/>
  <c r="DE24" i="6"/>
  <c r="DD46" i="6"/>
  <c r="CK47" i="6"/>
  <c r="DD47" i="6"/>
  <c r="CK48" i="6"/>
  <c r="DD48" i="6"/>
  <c r="DE48" i="6"/>
  <c r="CK49" i="6"/>
  <c r="CL49" i="6"/>
  <c r="DE49" i="6"/>
  <c r="DD50" i="6"/>
  <c r="CK51" i="6"/>
  <c r="DD5" i="6"/>
  <c r="CK4" i="6"/>
  <c r="DD4" i="6"/>
  <c r="DE16" i="6"/>
  <c r="CK21" i="6"/>
  <c r="CL22" i="6"/>
  <c r="CK33" i="6"/>
  <c r="DE38" i="6"/>
  <c r="DD44" i="6"/>
  <c r="CL17" i="6"/>
  <c r="DD20" i="6"/>
  <c r="CQ7" i="6"/>
  <c r="CQ10" i="6"/>
  <c r="CQ14" i="6"/>
  <c r="CQ21" i="6"/>
  <c r="CQ33" i="6"/>
  <c r="CQ12" i="6"/>
  <c r="CQ13" i="6"/>
  <c r="CQ41" i="6"/>
  <c r="CQ39" i="6"/>
  <c r="CQ6" i="6"/>
  <c r="CQ17" i="6"/>
  <c r="CQ45" i="6"/>
  <c r="CQ18" i="6"/>
  <c r="CQ8" i="6"/>
  <c r="CQ19" i="6"/>
  <c r="CQ51" i="6"/>
  <c r="CQ50" i="6"/>
  <c r="CQ23" i="6"/>
  <c r="CQ24" i="6"/>
  <c r="CQ26" i="6"/>
  <c r="CQ28" i="6"/>
  <c r="CQ34" i="6"/>
  <c r="CQ29" i="6"/>
  <c r="CQ38" i="6"/>
  <c r="CQ30" i="6"/>
  <c r="CQ31" i="6"/>
  <c r="CQ5" i="6"/>
  <c r="CQ44" i="6"/>
  <c r="CQ35" i="6"/>
  <c r="CQ36" i="6"/>
  <c r="CQ9" i="6"/>
  <c r="CQ37" i="6"/>
  <c r="CQ40" i="6"/>
  <c r="CQ47" i="6"/>
  <c r="CQ42" i="6"/>
  <c r="CQ43" i="6"/>
  <c r="CQ46" i="6"/>
  <c r="CQ4" i="6"/>
  <c r="CQ11" i="6"/>
  <c r="CQ16" i="6"/>
  <c r="CQ20" i="6"/>
  <c r="CQ15" i="6"/>
  <c r="CQ32" i="6"/>
  <c r="CQ22" i="6"/>
  <c r="CQ27" i="6"/>
  <c r="CQ49" i="6"/>
  <c r="CQ25" i="6"/>
  <c r="CQ48" i="6"/>
  <c r="CP8" i="6"/>
  <c r="CP9" i="6"/>
  <c r="CP5" i="6"/>
  <c r="CP12" i="6"/>
  <c r="CP13" i="6"/>
  <c r="CP17" i="6"/>
  <c r="CP18" i="6"/>
  <c r="CP19" i="6"/>
  <c r="CP22" i="6"/>
  <c r="CP32" i="6"/>
  <c r="CP40" i="6"/>
  <c r="CP23" i="6"/>
  <c r="CP24" i="6"/>
  <c r="CP25" i="6"/>
  <c r="CP6" i="6"/>
  <c r="CP27" i="6"/>
  <c r="CP29" i="6"/>
  <c r="CP30" i="6"/>
  <c r="CP31" i="6"/>
  <c r="CP33" i="6"/>
  <c r="CP50" i="6"/>
  <c r="CP51" i="6"/>
  <c r="CP35" i="6"/>
  <c r="CP36" i="6"/>
  <c r="CP37" i="6"/>
  <c r="CP41" i="6"/>
  <c r="CP16" i="6"/>
  <c r="CP46" i="6"/>
  <c r="CP45" i="6"/>
  <c r="CP38" i="6"/>
  <c r="CP48" i="6"/>
  <c r="CP20" i="6"/>
  <c r="CP28" i="6"/>
  <c r="CP21" i="6"/>
  <c r="CP42" i="6"/>
  <c r="CP4" i="6"/>
  <c r="CP34" i="6"/>
  <c r="CP47" i="6"/>
  <c r="CP7" i="6"/>
  <c r="CP14" i="6"/>
  <c r="CP26" i="6"/>
  <c r="CP43" i="6"/>
  <c r="CP49" i="6"/>
  <c r="CP39" i="6"/>
  <c r="CP11" i="6"/>
  <c r="CP44" i="6"/>
  <c r="CP10" i="6"/>
  <c r="CP15" i="6"/>
  <c r="AW6" i="6"/>
  <c r="AW5" i="6"/>
  <c r="AW7" i="6"/>
  <c r="AX4" i="6"/>
  <c r="AW4" i="6"/>
  <c r="BE15" i="6" l="1"/>
  <c r="BE27" i="6"/>
  <c r="BE34" i="6"/>
  <c r="BJ46" i="9"/>
  <c r="BL46" i="9" s="1"/>
  <c r="AE65" i="9"/>
  <c r="T65" i="9"/>
  <c r="U65" i="9"/>
  <c r="FK38" i="9" s="1"/>
  <c r="BJ24" i="9"/>
  <c r="BL24" i="9" s="1"/>
  <c r="BK26" i="9"/>
  <c r="BL26" i="9" s="1"/>
  <c r="AE38" i="9"/>
  <c r="U38" i="9"/>
  <c r="T38" i="9"/>
  <c r="BK9" i="9"/>
  <c r="BL9" i="9" s="1"/>
  <c r="BJ11" i="9"/>
  <c r="BL11" i="9" s="1"/>
  <c r="AE52" i="9"/>
  <c r="T52" i="9"/>
  <c r="U52" i="9"/>
  <c r="BK10" i="9"/>
  <c r="BL10" i="9" s="1"/>
  <c r="AE53" i="9"/>
  <c r="T53" i="9"/>
  <c r="FH35" i="9" s="1"/>
  <c r="U53" i="9"/>
  <c r="BK14" i="9"/>
  <c r="BL14" i="9" s="1"/>
  <c r="FZ43" i="9"/>
  <c r="BJ17" i="9"/>
  <c r="BL17" i="9" s="1"/>
  <c r="AE54" i="9"/>
  <c r="T54" i="9"/>
  <c r="U54" i="9"/>
  <c r="Q38" i="9"/>
  <c r="BE51" i="6"/>
  <c r="B9" i="6"/>
  <c r="B8" i="9"/>
  <c r="BE49" i="6"/>
  <c r="BE40" i="6"/>
  <c r="BE10" i="6"/>
  <c r="BE45" i="6"/>
  <c r="BE41" i="6"/>
  <c r="BE37" i="6"/>
  <c r="BE36" i="6"/>
  <c r="BE35" i="6"/>
  <c r="BE30" i="6"/>
  <c r="BE12" i="6"/>
  <c r="BE39" i="6"/>
  <c r="BE47" i="6"/>
  <c r="BE57" i="6"/>
  <c r="BE54" i="6"/>
  <c r="BE61" i="6"/>
  <c r="BE59" i="6"/>
  <c r="BE14" i="6"/>
  <c r="BE9" i="6"/>
  <c r="BE42" i="6"/>
  <c r="BE11" i="6"/>
  <c r="BE62" i="6"/>
  <c r="BE31" i="6"/>
  <c r="BE29" i="6"/>
  <c r="BE56" i="6"/>
  <c r="BE55" i="6"/>
  <c r="BE50" i="6"/>
  <c r="BE32" i="6"/>
  <c r="BE26" i="6"/>
  <c r="BE24" i="6"/>
  <c r="BE25" i="6"/>
  <c r="BE22" i="6"/>
  <c r="BE20" i="6"/>
  <c r="BE52" i="6"/>
  <c r="BE17" i="6"/>
  <c r="BE19" i="6"/>
  <c r="BE44" i="6"/>
  <c r="BE46" i="6"/>
  <c r="BE60" i="6"/>
  <c r="BE16" i="6"/>
  <c r="BE6" i="6"/>
  <c r="BE4" i="6"/>
  <c r="BE7" i="6"/>
  <c r="BE5" i="6"/>
  <c r="ED47" i="9" l="1"/>
  <c r="FN11" i="9"/>
  <c r="EB43" i="9"/>
  <c r="FJ9" i="9"/>
  <c r="B10" i="6"/>
  <c r="B9" i="9"/>
  <c r="BF11" i="6"/>
  <c r="BF37" i="6"/>
  <c r="BF36" i="6"/>
  <c r="BF34" i="6"/>
  <c r="BF35" i="6"/>
  <c r="BF12" i="6"/>
  <c r="BF10" i="6"/>
  <c r="BF9" i="6"/>
  <c r="BF41" i="6"/>
  <c r="BF42" i="6"/>
  <c r="BF40" i="6"/>
  <c r="BF39" i="6"/>
  <c r="BF52" i="6"/>
  <c r="BF29" i="6"/>
  <c r="BF30" i="6"/>
  <c r="BF54" i="6"/>
  <c r="BF56" i="6"/>
  <c r="BF27" i="6"/>
  <c r="BF57" i="6"/>
  <c r="BF55" i="6"/>
  <c r="BF32" i="6"/>
  <c r="BF31" i="6"/>
  <c r="BF25" i="6"/>
  <c r="BF24" i="6"/>
  <c r="BF26" i="6"/>
  <c r="BF50" i="6"/>
  <c r="BF49" i="6"/>
  <c r="BF51" i="6"/>
  <c r="BF22" i="6"/>
  <c r="BF21" i="6"/>
  <c r="BF46" i="6"/>
  <c r="BF20" i="6"/>
  <c r="BF19" i="6"/>
  <c r="BF45" i="6"/>
  <c r="BF44" i="6"/>
  <c r="BF47" i="6"/>
  <c r="BF59" i="6"/>
  <c r="BF60" i="6"/>
  <c r="BF61" i="6"/>
  <c r="BF62" i="6"/>
  <c r="BF16" i="6"/>
  <c r="BF14" i="6"/>
  <c r="BF15" i="6"/>
  <c r="BF17" i="6"/>
  <c r="BF5" i="6"/>
  <c r="BF6" i="6"/>
  <c r="BF4" i="6"/>
  <c r="BF7" i="6"/>
  <c r="B11" i="6" l="1"/>
  <c r="B10" i="9"/>
  <c r="B12" i="6" l="1"/>
  <c r="B11" i="9"/>
  <c r="B13" i="6" l="1"/>
  <c r="B12" i="9"/>
  <c r="B14" i="6" l="1"/>
  <c r="B13" i="9"/>
  <c r="B15" i="6" l="1"/>
  <c r="B14" i="9"/>
  <c r="B16" i="6" l="1"/>
  <c r="B15" i="9"/>
  <c r="DC34" i="6"/>
  <c r="B17" i="6" l="1"/>
  <c r="B16" i="9"/>
  <c r="B17" i="9" l="1"/>
  <c r="B18" i="6"/>
  <c r="B18" i="9" l="1"/>
  <c r="B19" i="6"/>
  <c r="B19" i="9" l="1"/>
  <c r="B20" i="6"/>
  <c r="B20" i="9" l="1"/>
  <c r="B21" i="6"/>
  <c r="B22" i="6" l="1"/>
  <c r="B21" i="9"/>
  <c r="B23" i="6"/>
  <c r="B22" i="9"/>
  <c r="B24" i="6" l="1"/>
  <c r="B23" i="9"/>
  <c r="B25" i="6" l="1"/>
  <c r="B24" i="9"/>
  <c r="B26" i="6" l="1"/>
  <c r="B25" i="9"/>
  <c r="B27" i="6" l="1"/>
  <c r="B26" i="9"/>
  <c r="DC45" i="6"/>
  <c r="B28" i="6" l="1"/>
  <c r="B27" i="9"/>
  <c r="B28" i="9" l="1"/>
  <c r="B29" i="6"/>
  <c r="B29" i="9" l="1"/>
  <c r="B30" i="6"/>
  <c r="B30" i="9" l="1"/>
  <c r="B31" i="6"/>
  <c r="B31" i="9" l="1"/>
  <c r="B32" i="6"/>
  <c r="B33" i="6"/>
  <c r="B32" i="9"/>
  <c r="B33" i="9" l="1"/>
  <c r="B34" i="6"/>
  <c r="B34" i="9" l="1"/>
  <c r="B35" i="6"/>
  <c r="B36" i="6" l="1"/>
  <c r="B35" i="9"/>
  <c r="DD49" i="6"/>
  <c r="B37" i="6" l="1"/>
  <c r="B36" i="9"/>
  <c r="B37" i="9" l="1"/>
  <c r="B38" i="6"/>
  <c r="B38" i="9" l="1"/>
  <c r="B39" i="6"/>
  <c r="B40" i="6" l="1"/>
  <c r="B39" i="9"/>
  <c r="B40" i="9" l="1"/>
  <c r="B41" i="6"/>
  <c r="B41" i="9" l="1"/>
  <c r="B42" i="6"/>
  <c r="B42" i="9"/>
  <c r="B43" i="6"/>
  <c r="B43" i="9" l="1"/>
  <c r="B44" i="6"/>
  <c r="B45" i="6" l="1"/>
  <c r="B44" i="9"/>
  <c r="B46" i="6" l="1"/>
  <c r="B45" i="9"/>
  <c r="B47" i="6" l="1"/>
  <c r="B46" i="9"/>
  <c r="B48" i="6" l="1"/>
  <c r="B47" i="9"/>
  <c r="B48" i="9" l="1"/>
  <c r="B49" i="6"/>
  <c r="B49" i="9" l="1"/>
  <c r="B50" i="6"/>
  <c r="B50" i="9" l="1"/>
  <c r="B51" i="6"/>
  <c r="B51" i="9" l="1"/>
  <c r="B52" i="6"/>
  <c r="B52" i="9" l="1"/>
  <c r="B53" i="6"/>
  <c r="B54" i="6" l="1"/>
  <c r="B53" i="9"/>
  <c r="B54" i="9" l="1"/>
  <c r="B55" i="6"/>
  <c r="B55" i="9" l="1"/>
  <c r="B56" i="6"/>
  <c r="B56" i="9" l="1"/>
  <c r="B57" i="6"/>
  <c r="B58" i="6" l="1"/>
  <c r="B57" i="9"/>
  <c r="B58" i="9" l="1"/>
  <c r="B59" i="6"/>
  <c r="B60" i="6" l="1"/>
  <c r="B59" i="9"/>
  <c r="B60" i="9" l="1"/>
  <c r="B61" i="6"/>
  <c r="B61" i="9" l="1"/>
  <c r="B62" i="6"/>
  <c r="B62" i="9" l="1"/>
  <c r="B63" i="6"/>
  <c r="B63" i="9" l="1"/>
  <c r="B64" i="6"/>
  <c r="B64" i="9" l="1"/>
  <c r="B65" i="6"/>
  <c r="B65" i="9" l="1"/>
  <c r="B66" i="6"/>
  <c r="B66" i="9" l="1"/>
  <c r="B67" i="6"/>
  <c r="B67" i="9" l="1"/>
  <c r="B68" i="6"/>
  <c r="B68" i="9" l="1"/>
  <c r="B69" i="6"/>
  <c r="B70" i="6" l="1"/>
  <c r="B69" i="9"/>
  <c r="B70" i="9" l="1"/>
  <c r="B71" i="6"/>
  <c r="B72" i="6" l="1"/>
  <c r="B71" i="9"/>
  <c r="B73" i="6" l="1"/>
  <c r="B72" i="9"/>
  <c r="B74" i="6" l="1"/>
  <c r="B73" i="9"/>
  <c r="B75" i="6" l="1"/>
  <c r="B74" i="9"/>
  <c r="CS49" i="6" l="1"/>
  <c r="CS32" i="6"/>
  <c r="EC32" i="6"/>
  <c r="FX49" i="6"/>
  <c r="CR45" i="6"/>
  <c r="CR40" i="6"/>
  <c r="CS19" i="6"/>
  <c r="EC37" i="6"/>
  <c r="ED10" i="6"/>
  <c r="FX30" i="6"/>
  <c r="CS34" i="6"/>
  <c r="FX42" i="6"/>
  <c r="ED32" i="6"/>
  <c r="ED40" i="6"/>
  <c r="FX36" i="6"/>
  <c r="CS10" i="6"/>
  <c r="CR12" i="6"/>
  <c r="FY7" i="6"/>
  <c r="FY31" i="6"/>
  <c r="EC29" i="6"/>
  <c r="CR4" i="6"/>
  <c r="FX10" i="6"/>
  <c r="CR21" i="6"/>
  <c r="CR20" i="6"/>
  <c r="ED27" i="6"/>
  <c r="ED18" i="6"/>
  <c r="ED39" i="6"/>
  <c r="ED35" i="6"/>
  <c r="ED31" i="6"/>
  <c r="FX5" i="6"/>
  <c r="FX21" i="6"/>
  <c r="EC26" i="6"/>
  <c r="CR10" i="6"/>
  <c r="FX7" i="6"/>
  <c r="FY47" i="6"/>
  <c r="FX43" i="6"/>
  <c r="BI17" i="6" s="1" a="1"/>
  <c r="FY9" i="6"/>
  <c r="B75" i="9"/>
  <c r="CR33" i="6"/>
  <c r="EC38" i="6"/>
  <c r="ED22" i="6"/>
  <c r="FY22" i="6"/>
  <c r="EC44" i="6"/>
  <c r="EC45" i="6"/>
  <c r="ED7" i="6"/>
  <c r="CR51" i="6"/>
  <c r="FX33" i="6"/>
  <c r="FX31" i="6"/>
  <c r="EC13" i="6"/>
  <c r="ED20" i="6"/>
  <c r="CS17" i="6"/>
  <c r="CS36" i="6"/>
  <c r="CR29" i="6"/>
  <c r="ED26" i="6"/>
  <c r="ED30" i="6"/>
  <c r="CR50" i="6"/>
  <c r="CR25" i="6"/>
  <c r="FX19" i="6"/>
  <c r="EC46" i="6"/>
  <c r="CR5" i="6"/>
  <c r="FY16" i="6"/>
  <c r="FX14" i="6"/>
  <c r="FY10" i="6"/>
  <c r="ED29" i="6"/>
  <c r="FY50" i="6"/>
  <c r="CR38" i="6"/>
  <c r="EC23" i="6"/>
  <c r="ED21" i="6"/>
  <c r="FX44" i="6"/>
  <c r="EC47" i="6"/>
  <c r="CS8" i="6"/>
  <c r="EC12" i="6"/>
  <c r="EC25" i="6"/>
  <c r="CR32" i="6"/>
  <c r="EC33" i="6"/>
  <c r="EC51" i="6"/>
  <c r="CS44" i="6"/>
  <c r="FX26" i="6"/>
  <c r="FX28" i="6"/>
  <c r="FX51" i="6"/>
  <c r="FY29" i="6"/>
  <c r="CR19" i="6"/>
  <c r="CR39" i="6"/>
  <c r="EC19" i="6"/>
  <c r="CR13" i="6"/>
  <c r="CS7" i="6"/>
  <c r="EC15" i="6"/>
  <c r="FY17" i="6"/>
  <c r="CS20" i="6"/>
  <c r="ED4" i="6"/>
  <c r="CR49" i="6"/>
  <c r="FY46" i="6"/>
  <c r="CS13" i="6"/>
  <c r="CS5" i="6"/>
  <c r="FX39" i="6"/>
  <c r="FY8" i="6"/>
  <c r="ED44" i="6"/>
  <c r="FX16" i="6"/>
  <c r="ED51" i="6"/>
  <c r="FX17" i="6"/>
  <c r="ED45" i="6"/>
  <c r="CS28" i="6"/>
  <c r="FX18" i="6"/>
  <c r="FY37" i="6"/>
  <c r="CS39" i="6"/>
  <c r="CS25" i="6"/>
  <c r="CR11" i="6"/>
  <c r="EC11" i="6"/>
  <c r="CS24" i="6"/>
  <c r="FY51" i="6"/>
  <c r="CS48" i="6"/>
  <c r="EC22" i="6"/>
  <c r="BH36" i="6" s="1" a="1"/>
  <c r="CS37" i="6"/>
  <c r="CR37" i="6"/>
  <c r="BG32" i="6" s="1" a="1"/>
  <c r="FY39" i="6"/>
  <c r="FY23" i="6"/>
  <c r="EC21" i="6"/>
  <c r="CS40" i="6"/>
  <c r="EC41" i="6"/>
  <c r="FY43" i="6"/>
  <c r="ED41" i="6"/>
  <c r="EC39" i="6"/>
  <c r="FY42" i="6"/>
  <c r="FY33" i="6"/>
  <c r="FY15" i="6"/>
  <c r="EC16" i="6"/>
  <c r="ED17" i="6"/>
  <c r="ED47" i="6"/>
  <c r="ED25" i="6"/>
  <c r="CS18" i="6"/>
  <c r="CR46" i="6"/>
  <c r="CS31" i="6"/>
  <c r="FY44" i="6"/>
  <c r="CS50" i="6"/>
  <c r="CS27" i="6"/>
  <c r="CS12" i="6"/>
  <c r="FX32" i="6"/>
  <c r="ED23" i="6"/>
  <c r="FX23" i="6"/>
  <c r="ED6" i="6"/>
  <c r="FY45" i="6"/>
  <c r="FY26" i="6"/>
  <c r="CS33" i="6"/>
  <c r="ED42" i="6"/>
  <c r="FY48" i="6"/>
  <c r="FY19" i="6"/>
  <c r="FX8" i="6"/>
  <c r="ED33" i="6"/>
  <c r="EC42" i="6"/>
  <c r="BH41" i="6" s="1" a="1"/>
  <c r="FY11" i="6"/>
  <c r="FY35" i="6"/>
  <c r="CS6" i="6"/>
  <c r="ED12" i="6"/>
  <c r="FY4" i="6"/>
  <c r="CR44" i="6"/>
  <c r="CR14" i="6"/>
  <c r="CR26" i="6"/>
  <c r="EC27" i="6"/>
  <c r="EC48" i="6"/>
  <c r="CR35" i="6"/>
  <c r="EC4" i="6"/>
  <c r="EC9" i="6"/>
  <c r="FY24" i="6"/>
  <c r="EC50" i="6"/>
  <c r="CS16" i="6"/>
  <c r="FX9" i="6"/>
  <c r="CS21" i="6"/>
  <c r="CS47" i="6"/>
  <c r="EC43" i="6"/>
  <c r="EC30" i="6"/>
  <c r="EC24" i="6"/>
  <c r="BH30" i="6" s="1" a="1"/>
  <c r="FY34" i="6"/>
  <c r="CR47" i="6"/>
  <c r="ED13" i="6"/>
  <c r="CR31" i="6"/>
  <c r="CR6" i="6"/>
  <c r="FX12" i="6"/>
  <c r="FY13" i="6"/>
  <c r="FX4" i="6"/>
  <c r="EC35" i="6"/>
  <c r="CR15" i="6"/>
  <c r="FY20" i="6"/>
  <c r="FX20" i="6"/>
  <c r="FX13" i="6"/>
  <c r="CR22" i="6"/>
  <c r="FX22" i="6"/>
  <c r="FY49" i="6"/>
  <c r="EC20" i="6"/>
  <c r="ED11" i="6"/>
  <c r="FX25" i="6"/>
  <c r="EC36" i="6"/>
  <c r="FX11" i="6"/>
  <c r="FX41" i="6"/>
  <c r="CR41" i="6"/>
  <c r="FX6" i="6"/>
  <c r="CS41" i="6"/>
  <c r="CR30" i="6"/>
  <c r="EC10" i="6"/>
  <c r="EC31" i="6"/>
  <c r="FX35" i="6"/>
  <c r="FX46" i="6"/>
  <c r="CS30" i="6"/>
  <c r="ED24" i="6"/>
  <c r="CS43" i="6"/>
  <c r="CR18" i="6"/>
  <c r="ED48" i="6"/>
  <c r="CR36" i="6"/>
  <c r="ED14" i="6"/>
  <c r="CS23" i="6"/>
  <c r="ED46" i="6"/>
  <c r="FY40" i="6"/>
  <c r="FX29" i="6"/>
  <c r="BI29" i="6" s="1" a="1"/>
  <c r="CS14" i="6"/>
  <c r="FY14" i="6"/>
  <c r="ED34" i="6"/>
  <c r="FY32" i="6"/>
  <c r="CR16" i="6"/>
  <c r="CR24" i="6"/>
  <c r="ED37" i="6"/>
  <c r="CS35" i="6"/>
  <c r="FX50" i="6"/>
  <c r="FY41" i="6"/>
  <c r="FX34" i="6"/>
  <c r="ED36" i="6"/>
  <c r="EC40" i="6"/>
  <c r="FX38" i="6"/>
  <c r="ED15" i="6"/>
  <c r="CR9" i="6"/>
  <c r="ED9" i="6"/>
  <c r="CR28" i="6"/>
  <c r="CS38" i="6"/>
  <c r="CR17" i="6"/>
  <c r="FX45" i="6"/>
  <c r="EC34" i="6"/>
  <c r="ED38" i="6"/>
  <c r="FX24" i="6"/>
  <c r="BI30" i="6" s="1" a="1"/>
  <c r="CR8" i="6"/>
  <c r="ED50" i="6"/>
  <c r="FY27" i="6"/>
  <c r="CS51" i="6"/>
  <c r="FY12" i="6"/>
  <c r="CS15" i="6"/>
  <c r="CR7" i="6"/>
  <c r="FY18" i="6"/>
  <c r="EC14" i="6"/>
  <c r="FY28" i="6"/>
  <c r="ED16" i="6"/>
  <c r="FY36" i="6"/>
  <c r="FX15" i="6"/>
  <c r="CS11" i="6"/>
  <c r="CS9" i="6"/>
  <c r="ED49" i="6"/>
  <c r="CS26" i="6"/>
  <c r="EC17" i="6"/>
  <c r="CR34" i="6"/>
  <c r="CS29" i="6"/>
  <c r="CR42" i="6"/>
  <c r="ED43" i="6"/>
  <c r="FY5" i="6"/>
  <c r="FX48" i="6"/>
  <c r="ED8" i="6"/>
  <c r="FY25" i="6"/>
  <c r="CS46" i="6"/>
  <c r="FY38" i="6"/>
  <c r="CS4" i="6"/>
  <c r="FY21" i="6"/>
  <c r="ED28" i="6"/>
  <c r="FY30" i="6"/>
  <c r="CR23" i="6"/>
  <c r="FX37" i="6"/>
  <c r="CS42" i="6"/>
  <c r="FX40" i="6"/>
  <c r="EC28" i="6"/>
  <c r="BH15" i="6" s="1" a="1"/>
  <c r="FX27" i="6"/>
  <c r="EC49" i="6"/>
  <c r="EC7" i="6"/>
  <c r="BH51" i="6" s="1" a="1"/>
  <c r="FX47" i="6"/>
  <c r="ED5" i="6"/>
  <c r="EC18" i="6"/>
  <c r="CS22" i="6"/>
  <c r="CR43" i="6"/>
  <c r="EC6" i="6"/>
  <c r="CR27" i="6"/>
  <c r="CS45" i="6"/>
  <c r="CR48" i="6"/>
  <c r="EC5" i="6"/>
  <c r="BH49" i="6" s="1" a="1"/>
  <c r="ED19" i="6"/>
  <c r="EC8" i="6"/>
  <c r="BH34" i="6" s="1" a="1"/>
  <c r="FY6" i="6"/>
  <c r="BI19" i="6" l="1" a="1"/>
  <c r="BI12" i="6" a="1"/>
  <c r="BH59" i="6" a="1"/>
  <c r="BI51" i="6" a="1"/>
  <c r="BI27" i="6" a="1"/>
  <c r="BH55" i="6" a="1"/>
  <c r="BG40" i="6" a="1"/>
  <c r="BG11" i="6" a="1"/>
  <c r="BI59" i="6" a="1"/>
  <c r="BI44" i="6" a="1"/>
  <c r="BI49" i="6" a="1"/>
  <c r="BH9" i="6" a="1"/>
  <c r="BH16" i="6" a="1"/>
  <c r="BH37" i="6" a="1"/>
  <c r="BH7" i="6" a="1"/>
  <c r="BI5" i="6" a="1"/>
  <c r="BH12" i="6" a="1"/>
  <c r="BI11" i="6" a="1"/>
  <c r="BH45" i="6" a="1"/>
  <c r="BH21" i="6" a="1"/>
  <c r="BI41" i="6" a="1"/>
  <c r="BI22" i="6" a="1"/>
  <c r="BI20" i="6" a="1"/>
  <c r="BI47" i="6" a="1"/>
  <c r="BH26" i="6" a="1"/>
  <c r="BI46" i="6" a="1"/>
  <c r="BH11" i="6" a="1"/>
  <c r="BH57" i="6" a="1"/>
  <c r="BH52" i="6" a="1"/>
  <c r="BI45" i="6" a="1"/>
  <c r="BH20" i="6" a="1"/>
  <c r="BI15" i="6" a="1"/>
  <c r="BI35" i="6" a="1"/>
  <c r="BH4" i="6" a="1"/>
  <c r="BH31" i="6" a="1"/>
  <c r="BH19" i="6" a="1"/>
  <c r="BI14" i="6" a="1"/>
  <c r="BH17" i="6" a="1"/>
  <c r="BI57" i="6" a="1"/>
  <c r="BI50" i="6" a="1"/>
  <c r="BI61" i="6" a="1"/>
  <c r="BH47" i="6" a="1"/>
  <c r="BI31" i="6" a="1"/>
  <c r="BI4" i="6" a="1"/>
  <c r="BH42" i="6" a="1"/>
  <c r="BH40" i="6" a="1"/>
  <c r="BG9" i="6" a="1"/>
  <c r="BG42" i="6" a="1"/>
  <c r="BG20" i="6" a="1"/>
  <c r="BG24" i="6" a="1"/>
  <c r="BG47" i="6" a="1"/>
  <c r="BG4" i="6" a="1"/>
  <c r="BG62" i="6" a="1"/>
  <c r="BG12" i="6" a="1"/>
  <c r="BG22" i="6" a="1"/>
  <c r="BI6" i="6" a="1"/>
  <c r="BG45" i="6" a="1"/>
  <c r="BG21" i="6" a="1"/>
  <c r="BG17" i="6" a="1"/>
  <c r="BG6" i="6" a="1"/>
  <c r="BG31" i="6" a="1"/>
  <c r="BG55" i="6" a="1"/>
  <c r="BG57" i="6" a="1"/>
  <c r="BG56" i="6" a="1"/>
  <c r="BG29" i="6" a="1"/>
  <c r="BG19" i="6" a="1"/>
  <c r="BG30" i="6" a="1"/>
  <c r="BJ30" i="6" s="1"/>
  <c r="BK30" i="6" s="1"/>
  <c r="BG14" i="6" a="1"/>
  <c r="BG15" i="6" a="1"/>
  <c r="BG59" i="6" a="1"/>
  <c r="EN27" i="9"/>
  <c r="GJ15" i="9"/>
  <c r="EN43" i="9"/>
  <c r="GI19" i="9"/>
  <c r="EN29" i="9"/>
  <c r="EO43" i="9"/>
  <c r="GI35" i="9"/>
  <c r="GJ9" i="9"/>
  <c r="DC19" i="9"/>
  <c r="DC9" i="9"/>
  <c r="DC29" i="9"/>
  <c r="GI32" i="9"/>
  <c r="EN34" i="9"/>
  <c r="DC14" i="9"/>
  <c r="GJ24" i="9"/>
  <c r="EN15" i="9"/>
  <c r="GI33" i="9"/>
  <c r="DD18" i="9"/>
  <c r="EN47" i="9"/>
  <c r="DD35" i="9"/>
  <c r="GI31" i="9"/>
  <c r="DD21" i="9"/>
  <c r="GJ50" i="9"/>
  <c r="GI13" i="9"/>
  <c r="EN16" i="9"/>
  <c r="DD8" i="9"/>
  <c r="GJ44" i="9"/>
  <c r="EO44" i="9"/>
  <c r="EN48" i="9"/>
  <c r="DD22" i="9"/>
  <c r="DD23" i="9"/>
  <c r="EO34" i="9"/>
  <c r="EN30" i="9"/>
  <c r="EO51" i="9"/>
  <c r="GJ28" i="9"/>
  <c r="DD9" i="9"/>
  <c r="EO30" i="9"/>
  <c r="DD7" i="9"/>
  <c r="DC39" i="9"/>
  <c r="GI37" i="9"/>
  <c r="EN33" i="9"/>
  <c r="EO36" i="9"/>
  <c r="DD34" i="9"/>
  <c r="DD48" i="9"/>
  <c r="DC24" i="9"/>
  <c r="DD33" i="9"/>
  <c r="EO38" i="9"/>
  <c r="EN38" i="9"/>
  <c r="GJ30" i="9"/>
  <c r="GI34" i="9"/>
  <c r="EN46" i="9"/>
  <c r="EO35" i="9"/>
  <c r="DC13" i="9"/>
  <c r="DD51" i="9"/>
  <c r="EN4" i="9"/>
  <c r="DC16" i="9"/>
  <c r="DC25" i="9"/>
  <c r="EO49" i="9"/>
  <c r="GI11" i="9"/>
  <c r="DD30" i="9"/>
  <c r="DD27" i="9"/>
  <c r="EO11" i="9"/>
  <c r="EO10" i="9"/>
  <c r="DD45" i="9"/>
  <c r="DC34" i="9"/>
  <c r="EN39" i="9"/>
  <c r="GJ31" i="9"/>
  <c r="EO16" i="9"/>
  <c r="GJ47" i="9"/>
  <c r="GI45" i="9"/>
  <c r="GJ35" i="9"/>
  <c r="EO45" i="9"/>
  <c r="EO46" i="9"/>
  <c r="EO19" i="9"/>
  <c r="GI14" i="9"/>
  <c r="DC4" i="9"/>
  <c r="GJ36" i="9"/>
  <c r="GJ14" i="9"/>
  <c r="GI50" i="9"/>
  <c r="DC8" i="9"/>
  <c r="EN40" i="9"/>
  <c r="DC15" i="9"/>
  <c r="GI48" i="9"/>
  <c r="GI5" i="9"/>
  <c r="GI26" i="9"/>
  <c r="GJ12" i="9"/>
  <c r="DD14" i="9"/>
  <c r="DC26" i="9"/>
  <c r="DC12" i="9"/>
  <c r="DD50" i="9"/>
  <c r="EO9" i="9"/>
  <c r="EO32" i="9"/>
  <c r="GJ11" i="9"/>
  <c r="DC27" i="9"/>
  <c r="EN14" i="9"/>
  <c r="EO21" i="9"/>
  <c r="DC6" i="9"/>
  <c r="EO24" i="9"/>
  <c r="DC38" i="9"/>
  <c r="GI27" i="9"/>
  <c r="DC7" i="9"/>
  <c r="EN50" i="9"/>
  <c r="EO6" i="9"/>
  <c r="DD12" i="9"/>
  <c r="EO7" i="9"/>
  <c r="EN25" i="9"/>
  <c r="DD36" i="9"/>
  <c r="GJ40" i="9"/>
  <c r="EO47" i="9"/>
  <c r="EO29" i="9"/>
  <c r="DD5" i="9"/>
  <c r="EO5" i="9"/>
  <c r="DD16" i="9"/>
  <c r="GJ25" i="9"/>
  <c r="EN23" i="9"/>
  <c r="GI42" i="9"/>
  <c r="GJ33" i="9"/>
  <c r="EN11" i="9"/>
  <c r="DC28" i="9"/>
  <c r="DC46" i="9"/>
  <c r="GJ26" i="9"/>
  <c r="DD13" i="9"/>
  <c r="GI16" i="9"/>
  <c r="EN49" i="9"/>
  <c r="GI43" i="9"/>
  <c r="GI36" i="9"/>
  <c r="EN19" i="9"/>
  <c r="GJ27" i="9"/>
  <c r="DC36" i="9"/>
  <c r="GJ10" i="9"/>
  <c r="GJ6" i="9"/>
  <c r="GI21" i="9"/>
  <c r="GJ32" i="9"/>
  <c r="EN32" i="9"/>
  <c r="DC20" i="9"/>
  <c r="GJ42" i="9"/>
  <c r="EO8" i="9"/>
  <c r="GI12" i="9"/>
  <c r="DD29" i="9"/>
  <c r="DD25" i="9"/>
  <c r="DC5" i="9"/>
  <c r="EO14" i="9"/>
  <c r="GI47" i="9"/>
  <c r="GI20" i="9"/>
  <c r="EO15" i="9"/>
  <c r="GI46" i="9"/>
  <c r="EN10" i="9"/>
  <c r="DD4" i="9"/>
  <c r="EO33" i="9"/>
  <c r="GI41" i="9"/>
  <c r="GJ39" i="9"/>
  <c r="DD37" i="9"/>
  <c r="GI9" i="9"/>
  <c r="EN21" i="9"/>
  <c r="GI8" i="9"/>
  <c r="DD39" i="9"/>
  <c r="DD32" i="9"/>
  <c r="DC51" i="9"/>
  <c r="DD17" i="9"/>
  <c r="GI18" i="9"/>
  <c r="GI23" i="9"/>
  <c r="EO27" i="9"/>
  <c r="DC17" i="9"/>
  <c r="DC49" i="9"/>
  <c r="EN37" i="9"/>
  <c r="GJ49" i="9"/>
  <c r="DC21" i="9"/>
  <c r="EN17" i="9"/>
  <c r="DD44" i="9"/>
  <c r="DC47" i="9"/>
  <c r="GI44" i="9"/>
  <c r="DC50" i="9"/>
  <c r="GJ20" i="9"/>
  <c r="DC48" i="9"/>
  <c r="GJ7" i="9"/>
  <c r="GI40" i="9"/>
  <c r="EO17" i="9"/>
  <c r="EO42" i="9"/>
  <c r="EN51" i="9"/>
  <c r="GJ46" i="9"/>
  <c r="GJ17" i="9"/>
  <c r="EO23" i="9"/>
  <c r="EN20" i="9"/>
  <c r="GJ16" i="9"/>
  <c r="GJ4" i="9"/>
  <c r="DC23" i="9"/>
  <c r="DD42" i="9"/>
  <c r="EN9" i="9"/>
  <c r="EO20" i="9"/>
  <c r="GJ41" i="9"/>
  <c r="DC10" i="9"/>
  <c r="GI38" i="9"/>
  <c r="GJ38" i="9"/>
  <c r="DD11" i="9"/>
  <c r="GJ13" i="9"/>
  <c r="DC30" i="9"/>
  <c r="DC32" i="9"/>
  <c r="GJ22" i="9"/>
  <c r="DC33" i="9"/>
  <c r="EN41" i="9"/>
  <c r="EN42" i="9"/>
  <c r="DC45" i="9"/>
  <c r="EN8" i="9"/>
  <c r="EN22" i="9"/>
  <c r="DC43" i="9"/>
  <c r="DD40" i="9"/>
  <c r="DD24" i="9"/>
  <c r="GI17" i="9"/>
  <c r="DC11" i="9"/>
  <c r="EO25" i="9"/>
  <c r="GI7" i="9"/>
  <c r="EN5" i="9"/>
  <c r="GJ23" i="9"/>
  <c r="DD20" i="9"/>
  <c r="EO50" i="9"/>
  <c r="DC41" i="9"/>
  <c r="GI51" i="9"/>
  <c r="EN12" i="9"/>
  <c r="EO4" i="9"/>
  <c r="EO26" i="9"/>
  <c r="GI24" i="9"/>
  <c r="EN6" i="9"/>
  <c r="DD47" i="9"/>
  <c r="GI30" i="9"/>
  <c r="DC31" i="9"/>
  <c r="DC37" i="9"/>
  <c r="EO12" i="9"/>
  <c r="DD41" i="9"/>
  <c r="GJ51" i="9"/>
  <c r="EO37" i="9"/>
  <c r="EO48" i="9"/>
  <c r="EN44" i="9"/>
  <c r="DD49" i="9"/>
  <c r="GJ34" i="9"/>
  <c r="DC18" i="9"/>
  <c r="GI4" i="9"/>
  <c r="EO41" i="9"/>
  <c r="DC35" i="9"/>
  <c r="EN18" i="9"/>
  <c r="GI29" i="9"/>
  <c r="EN13" i="9"/>
  <c r="GJ48" i="9"/>
  <c r="DD26" i="9"/>
  <c r="GJ21" i="9"/>
  <c r="EO13" i="9"/>
  <c r="GI25" i="9"/>
  <c r="EN31" i="9"/>
  <c r="EO31" i="9"/>
  <c r="EN24" i="9"/>
  <c r="DC42" i="9"/>
  <c r="GI10" i="9"/>
  <c r="DD19" i="9"/>
  <c r="GI28" i="9"/>
  <c r="GI49" i="9"/>
  <c r="EN7" i="9"/>
  <c r="EN35" i="9"/>
  <c r="EN28" i="9"/>
  <c r="GJ18" i="9"/>
  <c r="EN36" i="9"/>
  <c r="GJ43" i="9"/>
  <c r="EN26" i="9"/>
  <c r="DD31" i="9"/>
  <c r="EO39" i="9"/>
  <c r="EO40" i="9"/>
  <c r="GJ29" i="9"/>
  <c r="DC40" i="9"/>
  <c r="GI6" i="9"/>
  <c r="GJ8" i="9"/>
  <c r="GJ37" i="9"/>
  <c r="GJ5" i="9"/>
  <c r="GI22" i="9"/>
  <c r="GI39" i="9"/>
  <c r="DD43" i="9"/>
  <c r="DD15" i="9"/>
  <c r="DC22" i="9"/>
  <c r="EN45" i="9"/>
  <c r="DD46" i="9"/>
  <c r="DC44" i="9"/>
  <c r="DD28" i="9"/>
  <c r="EO28" i="9"/>
  <c r="DD6" i="9"/>
  <c r="DD38" i="9"/>
  <c r="DD10" i="9"/>
  <c r="GJ45" i="9"/>
  <c r="GJ19" i="9"/>
  <c r="GI15" i="9"/>
  <c r="EO22" i="9"/>
  <c r="EO18" i="9"/>
  <c r="BH62" i="6" a="1"/>
  <c r="BI42" i="6" a="1"/>
  <c r="BG5" i="6" a="1"/>
  <c r="BH32" i="6" a="1"/>
  <c r="BI37" i="6" a="1"/>
  <c r="BH29" i="6" a="1"/>
  <c r="BG50" i="6" a="1"/>
  <c r="BI40" i="6" a="1"/>
  <c r="BH44" i="6" a="1"/>
  <c r="BH5" i="6" a="1"/>
  <c r="BH60" i="6" a="1"/>
  <c r="BH24" i="6" a="1"/>
  <c r="BI24" i="6" a="1"/>
  <c r="BH39" i="6" a="1"/>
  <c r="BG49" i="6" a="1"/>
  <c r="BI25" i="6" a="1"/>
  <c r="BG44" i="6" a="1"/>
  <c r="BH27" i="6" a="1"/>
  <c r="BH10" i="6" a="1"/>
  <c r="BH54" i="6" a="1"/>
  <c r="BH35" i="6" a="1"/>
  <c r="BG39" i="6" a="1"/>
  <c r="BI62" i="6" a="1"/>
  <c r="BI26" i="6" a="1"/>
  <c r="BI34" i="6" a="1"/>
  <c r="BG46" i="6" a="1"/>
  <c r="BG25" i="6" a="1"/>
  <c r="BG7" i="6" a="1"/>
  <c r="BH50" i="6" a="1"/>
  <c r="BH14" i="6" a="1"/>
  <c r="BG27" i="6" a="1"/>
  <c r="BI60" i="6" a="1"/>
  <c r="BG36" i="6" a="1"/>
  <c r="BI36" i="6" a="1"/>
  <c r="BH61" i="6" a="1"/>
  <c r="BI52" i="6" a="1"/>
  <c r="BH22" i="6" a="1"/>
  <c r="BI9" i="6" a="1"/>
  <c r="BI10" i="6" a="1"/>
  <c r="BG10" i="6" a="1"/>
  <c r="BI21" i="6" a="1"/>
  <c r="BG37" i="6" a="1"/>
  <c r="BI7" i="6" a="1"/>
  <c r="BI39" i="6" a="1"/>
  <c r="BG35" i="6" a="1"/>
  <c r="BG34" i="6" a="1"/>
  <c r="BG51" i="6" a="1"/>
  <c r="BH25" i="6" a="1"/>
  <c r="BG41" i="6" a="1"/>
  <c r="BG26" i="6" a="1"/>
  <c r="BI32" i="6" a="1"/>
  <c r="BI55" i="6" a="1"/>
  <c r="BI16" i="6" a="1"/>
  <c r="BH56" i="6" a="1"/>
  <c r="BG54" i="6" a="1"/>
  <c r="BG16" i="6" a="1"/>
  <c r="BH46" i="6" a="1"/>
  <c r="BG60" i="6" a="1"/>
  <c r="BI54" i="6" a="1"/>
  <c r="BG61" i="6" a="1"/>
  <c r="BH6" i="6" a="1"/>
  <c r="BG52" i="6" a="1"/>
  <c r="BI56" i="6" a="1"/>
  <c r="BJ51" i="6" l="1"/>
  <c r="BK51" i="6" s="1"/>
  <c r="BJ59" i="6"/>
  <c r="BK59" i="6" s="1"/>
  <c r="BJ11" i="6"/>
  <c r="BK11" i="6" s="1"/>
  <c r="BJ49" i="6"/>
  <c r="BK49" i="6" s="1"/>
  <c r="BJ20" i="6"/>
  <c r="BK20" i="6" s="1"/>
  <c r="BJ47" i="6"/>
  <c r="BK47" i="6" s="1"/>
  <c r="BJ12" i="6"/>
  <c r="BK12" i="6" s="1"/>
  <c r="BJ15" i="6"/>
  <c r="BK15" i="6" s="1"/>
  <c r="BJ4" i="6"/>
  <c r="BK4" i="6" s="1"/>
  <c r="BJ45" i="6"/>
  <c r="BK45" i="6" s="1"/>
  <c r="BJ17" i="6"/>
  <c r="BK17" i="6" s="1"/>
  <c r="BJ31" i="6"/>
  <c r="BK31" i="6" s="1"/>
  <c r="BJ57" i="6"/>
  <c r="BK57" i="6" s="1"/>
  <c r="BJ19" i="6"/>
  <c r="BK19" i="6" s="1"/>
  <c r="BJ41" i="6"/>
  <c r="BK41" i="6" s="1"/>
  <c r="BJ40" i="6"/>
  <c r="BK40" i="6" s="1"/>
  <c r="BJ9" i="6"/>
  <c r="BK9" i="6" s="1"/>
  <c r="BJ42" i="6"/>
  <c r="BK42" i="6" s="1"/>
  <c r="BJ22" i="6"/>
  <c r="BK22" i="6" s="1"/>
  <c r="BJ21" i="6"/>
  <c r="BK21" i="6" s="1"/>
  <c r="BJ6" i="6"/>
  <c r="BK6" i="6" s="1"/>
  <c r="BJ55" i="6"/>
  <c r="BK55" i="6" s="1"/>
  <c r="BJ52" i="6"/>
  <c r="BK52" i="6" s="1"/>
  <c r="BJ14" i="6"/>
  <c r="BK14" i="6" s="1"/>
  <c r="BJ29" i="6"/>
  <c r="BK29" i="6" s="1"/>
  <c r="BJ16" i="6"/>
  <c r="BK16" i="6" s="1"/>
  <c r="BJ61" i="6"/>
  <c r="BK61" i="6" s="1"/>
  <c r="BJ44" i="6"/>
  <c r="BK44" i="6" s="1"/>
  <c r="BJ39" i="6"/>
  <c r="BK39" i="6" s="1"/>
  <c r="BJ46" i="6"/>
  <c r="BK46" i="6" s="1"/>
  <c r="BJ32" i="6"/>
  <c r="BK32" i="6" s="1"/>
  <c r="BJ50" i="6"/>
  <c r="BK50" i="6" s="1"/>
  <c r="BJ62" i="6"/>
  <c r="BK62" i="6" s="1"/>
  <c r="BJ5" i="6"/>
  <c r="BK5" i="6" s="1"/>
  <c r="BJ24" i="6"/>
  <c r="BK24" i="6" s="1"/>
  <c r="BJ25" i="6"/>
  <c r="BK25" i="6" s="1"/>
  <c r="BJ7" i="6"/>
  <c r="BK7" i="6" s="1"/>
  <c r="BJ27" i="6"/>
  <c r="BK27" i="6" s="1"/>
  <c r="BJ36" i="6"/>
  <c r="BK36" i="6" s="1"/>
  <c r="BJ10" i="6"/>
  <c r="BK10" i="6" s="1"/>
  <c r="BJ37" i="6"/>
  <c r="BK37" i="6" s="1"/>
  <c r="BJ35" i="6"/>
  <c r="BK35" i="6" s="1"/>
  <c r="BJ34" i="6"/>
  <c r="BK34" i="6" s="1"/>
  <c r="BJ26" i="6"/>
  <c r="BK26" i="6" s="1"/>
  <c r="BJ56" i="6"/>
  <c r="BK56" i="6" s="1"/>
  <c r="BJ54" i="6"/>
  <c r="BK54" i="6" s="1"/>
  <c r="BJ60" i="6"/>
  <c r="BK60" i="6" s="1"/>
  <c r="BB20" i="6" l="1"/>
  <c r="BD20" i="6" s="1"/>
  <c r="BB22" i="6"/>
  <c r="BD22" i="6" s="1"/>
  <c r="BB19" i="6"/>
  <c r="BD19" i="6" s="1"/>
  <c r="BB21" i="6"/>
  <c r="BD21" i="6" s="1"/>
  <c r="BB34" i="6"/>
  <c r="BD34" i="6" s="1"/>
  <c r="BB17" i="6"/>
  <c r="BD17" i="6" s="1"/>
  <c r="BB14" i="6"/>
  <c r="BD14" i="6" s="1"/>
  <c r="BB15" i="6"/>
  <c r="BD15" i="6" s="1"/>
  <c r="BB16" i="6"/>
  <c r="BD16" i="6" s="1"/>
  <c r="BB26" i="6"/>
  <c r="BD26" i="6" s="1"/>
  <c r="BB62" i="6"/>
  <c r="BD62" i="6" s="1"/>
  <c r="BB41" i="6"/>
  <c r="BD41" i="6" s="1"/>
  <c r="BB39" i="6"/>
  <c r="BD39" i="6" s="1"/>
  <c r="BB46" i="6"/>
  <c r="BD46" i="6" s="1"/>
  <c r="BB45" i="6"/>
  <c r="BD45" i="6" s="1"/>
  <c r="BB44" i="6"/>
  <c r="BD44" i="6" s="1"/>
  <c r="BB47" i="6"/>
  <c r="BD47" i="6" s="1"/>
  <c r="BB32" i="6"/>
  <c r="BD32" i="6" s="1"/>
  <c r="BB31" i="6"/>
  <c r="BD31" i="6" s="1"/>
  <c r="BB29" i="6"/>
  <c r="BD29" i="6" s="1"/>
  <c r="BB30" i="6"/>
  <c r="BD30" i="6" s="1"/>
  <c r="BB50" i="6"/>
  <c r="BD50" i="6" s="1"/>
  <c r="BB52" i="6"/>
  <c r="BD52" i="6" s="1"/>
  <c r="BB49" i="6"/>
  <c r="BD49" i="6" s="1"/>
  <c r="BB51" i="6"/>
  <c r="BD51" i="6" s="1"/>
  <c r="BB40" i="6"/>
  <c r="BD40" i="6" s="1"/>
  <c r="BB42" i="6"/>
  <c r="BD42" i="6" s="1"/>
  <c r="BB5" i="6"/>
  <c r="BD5" i="6" s="1"/>
  <c r="BB4" i="6"/>
  <c r="BD4" i="6" s="1"/>
  <c r="BB6" i="6"/>
  <c r="BD6" i="6" s="1"/>
  <c r="BB11" i="6"/>
  <c r="BD11" i="6" s="1"/>
  <c r="BB9" i="6"/>
  <c r="BD9" i="6" s="1"/>
  <c r="BB12" i="6"/>
  <c r="BD12" i="6" s="1"/>
  <c r="BB10" i="6"/>
  <c r="BD10" i="6" s="1"/>
  <c r="BB54" i="6"/>
  <c r="BD54" i="6" s="1"/>
  <c r="BB55" i="6"/>
  <c r="BD55" i="6" s="1"/>
  <c r="BB57" i="6"/>
  <c r="BD57" i="6" s="1"/>
  <c r="BB61" i="6"/>
  <c r="BD61" i="6" s="1"/>
  <c r="BB60" i="6"/>
  <c r="BD60" i="6" s="1"/>
  <c r="BB59" i="6"/>
  <c r="BD59" i="6" s="1"/>
  <c r="BB24" i="6"/>
  <c r="BD24" i="6" s="1"/>
  <c r="BB25" i="6"/>
  <c r="BD25" i="6" s="1"/>
  <c r="BB7" i="6"/>
  <c r="BD7" i="6" s="1"/>
  <c r="BB27" i="6"/>
  <c r="BD27" i="6" s="1"/>
  <c r="BB36" i="6"/>
  <c r="BD36" i="6" s="1"/>
  <c r="BB37" i="6"/>
  <c r="BD37" i="6" s="1"/>
  <c r="BB35" i="6"/>
  <c r="BD35" i="6" s="1"/>
  <c r="BB56" i="6"/>
  <c r="BD56" i="6" s="1"/>
  <c r="AJ31" i="6" l="1"/>
  <c r="H81" i="6" s="1"/>
  <c r="AJ54" i="6"/>
  <c r="AJ18" i="6"/>
  <c r="H79" i="6" s="1"/>
  <c r="AJ67" i="6"/>
  <c r="H86" i="6" s="1"/>
  <c r="AJ56" i="6"/>
  <c r="AJ51" i="6"/>
  <c r="AJ66" i="6"/>
  <c r="AJ42" i="6"/>
  <c r="AJ25" i="6"/>
  <c r="AJ15" i="6"/>
  <c r="AJ48" i="6"/>
  <c r="H87" i="6" s="1"/>
  <c r="AJ43" i="6"/>
  <c r="AJ21" i="6"/>
  <c r="AJ27" i="6"/>
  <c r="AJ45" i="6"/>
  <c r="AJ26" i="6"/>
  <c r="AJ61" i="6"/>
  <c r="AJ20" i="6"/>
  <c r="AJ39" i="6"/>
  <c r="AJ69" i="6"/>
  <c r="AJ6" i="6"/>
  <c r="AJ57" i="6"/>
  <c r="AJ7" i="6"/>
  <c r="H76" i="6" s="1"/>
  <c r="AJ44" i="6"/>
  <c r="AJ33" i="6"/>
  <c r="AJ55" i="6"/>
  <c r="AJ9" i="6"/>
  <c r="AJ30" i="6"/>
  <c r="AJ8" i="6"/>
  <c r="AJ19" i="6"/>
  <c r="AJ32" i="6"/>
  <c r="AJ50" i="6"/>
  <c r="AJ36" i="6"/>
  <c r="H78" i="6" s="1"/>
  <c r="AJ13" i="6"/>
  <c r="AJ63" i="6"/>
  <c r="AJ37" i="6"/>
  <c r="AJ12" i="6"/>
  <c r="AJ62" i="6"/>
  <c r="AJ60" i="6"/>
  <c r="AJ68" i="6"/>
  <c r="AJ14" i="6"/>
  <c r="AJ24" i="6"/>
  <c r="AJ38" i="6"/>
  <c r="AJ49" i="6"/>
  <c r="AJ72" i="6"/>
  <c r="AJ73" i="6"/>
  <c r="AJ75" i="6"/>
  <c r="AJ74" i="6"/>
  <c r="H91" i="6" l="1"/>
  <c r="H89" i="6"/>
  <c r="AL31" i="6"/>
  <c r="AM31" i="6"/>
  <c r="AK31" i="6"/>
  <c r="AK54" i="6"/>
  <c r="AM54" i="6"/>
  <c r="AL54" i="6"/>
  <c r="AM18" i="6"/>
  <c r="AL18" i="6"/>
  <c r="AK18" i="6"/>
  <c r="AM67" i="6"/>
  <c r="AL67" i="6"/>
  <c r="AK67" i="6"/>
  <c r="AK56" i="6"/>
  <c r="AU72" i="6" s="1"/>
  <c r="AL56" i="6"/>
  <c r="AM56" i="6"/>
  <c r="AT72" i="6"/>
  <c r="AK51" i="6"/>
  <c r="AL51" i="6"/>
  <c r="AM51" i="6"/>
  <c r="AK66" i="6"/>
  <c r="AL66" i="6"/>
  <c r="AM66" i="6"/>
  <c r="AM42" i="6"/>
  <c r="AL42" i="6"/>
  <c r="AK42" i="6"/>
  <c r="AK25" i="6"/>
  <c r="AM25" i="6"/>
  <c r="AL25" i="6"/>
  <c r="AM15" i="6"/>
  <c r="AL15" i="6"/>
  <c r="AK15" i="6"/>
  <c r="AM48" i="6"/>
  <c r="AK48" i="6"/>
  <c r="AL48" i="6"/>
  <c r="AK43" i="6"/>
  <c r="AL43" i="6"/>
  <c r="AM43" i="6"/>
  <c r="AM21" i="6"/>
  <c r="AL21" i="6"/>
  <c r="AK21" i="6"/>
  <c r="AM27" i="6"/>
  <c r="AL27" i="6"/>
  <c r="AK27" i="6"/>
  <c r="AK45" i="6"/>
  <c r="AM45" i="6"/>
  <c r="AL45" i="6"/>
  <c r="AT67" i="6"/>
  <c r="AL26" i="6"/>
  <c r="AK26" i="6"/>
  <c r="AU67" i="6" s="1"/>
  <c r="AM26" i="6"/>
  <c r="AK61" i="6"/>
  <c r="AM61" i="6"/>
  <c r="AL61" i="6"/>
  <c r="AT66" i="6"/>
  <c r="AK20" i="6"/>
  <c r="AU66" i="6" s="1"/>
  <c r="AL20" i="6"/>
  <c r="AM20" i="6"/>
  <c r="AM39" i="6"/>
  <c r="AK39" i="6"/>
  <c r="AL39" i="6"/>
  <c r="AM69" i="6"/>
  <c r="AK69" i="6"/>
  <c r="AL69" i="6"/>
  <c r="AL6" i="6"/>
  <c r="AK6" i="6"/>
  <c r="AM6" i="6"/>
  <c r="AK57" i="6"/>
  <c r="AL57" i="6"/>
  <c r="AM57" i="6"/>
  <c r="AK7" i="6"/>
  <c r="AL7" i="6"/>
  <c r="AM7" i="6"/>
  <c r="AL44" i="6"/>
  <c r="AM44" i="6"/>
  <c r="AK44" i="6"/>
  <c r="AU70" i="6" s="1"/>
  <c r="AT70" i="6"/>
  <c r="AK33" i="6"/>
  <c r="AL33" i="6"/>
  <c r="AM33" i="6"/>
  <c r="AK55" i="6"/>
  <c r="AL55" i="6"/>
  <c r="AM55" i="6"/>
  <c r="AL9" i="6"/>
  <c r="AM9" i="6"/>
  <c r="AK9" i="6"/>
  <c r="AK30" i="6"/>
  <c r="AL30" i="6"/>
  <c r="AM30" i="6"/>
  <c r="AT64" i="6"/>
  <c r="AM8" i="6"/>
  <c r="AK8" i="6"/>
  <c r="AU64" i="6" s="1"/>
  <c r="AL8" i="6"/>
  <c r="AL19" i="6"/>
  <c r="AK19" i="6"/>
  <c r="AM19" i="6"/>
  <c r="AL32" i="6"/>
  <c r="AK32" i="6"/>
  <c r="AU68" i="6" s="1"/>
  <c r="AM32" i="6"/>
  <c r="AT68" i="6"/>
  <c r="AK50" i="6"/>
  <c r="AU71" i="6" s="1"/>
  <c r="AM50" i="6"/>
  <c r="AT71" i="6"/>
  <c r="AL50" i="6"/>
  <c r="AM36" i="6"/>
  <c r="AK36" i="6"/>
  <c r="AL36" i="6"/>
  <c r="AK13" i="6"/>
  <c r="AL13" i="6"/>
  <c r="AM13" i="6"/>
  <c r="AK63" i="6"/>
  <c r="AM63" i="6"/>
  <c r="AL63" i="6"/>
  <c r="AM37" i="6"/>
  <c r="AL37" i="6"/>
  <c r="AK37" i="6"/>
  <c r="AL12" i="6"/>
  <c r="AM12" i="6"/>
  <c r="AK12" i="6"/>
  <c r="AL62" i="6"/>
  <c r="AM62" i="6"/>
  <c r="AT73" i="6"/>
  <c r="AK62" i="6"/>
  <c r="AU73" i="6" s="1"/>
  <c r="AL60" i="6"/>
  <c r="AM60" i="6"/>
  <c r="AK60" i="6"/>
  <c r="AL68" i="6"/>
  <c r="AK68" i="6"/>
  <c r="AU74" i="6" s="1"/>
  <c r="AM68" i="6"/>
  <c r="AT74" i="6"/>
  <c r="AL14" i="6"/>
  <c r="AT65" i="6"/>
  <c r="AM14" i="6"/>
  <c r="AK14" i="6"/>
  <c r="AU65" i="6" s="1"/>
  <c r="AK24" i="6"/>
  <c r="AL24" i="6"/>
  <c r="AM24" i="6"/>
  <c r="AM38" i="6"/>
  <c r="AL38" i="6"/>
  <c r="AK38" i="6"/>
  <c r="AU69" i="6" s="1"/>
  <c r="AT69" i="6"/>
  <c r="AK49" i="6"/>
  <c r="AL49" i="6"/>
  <c r="AM49" i="6"/>
  <c r="AK72" i="6"/>
  <c r="AM72" i="6"/>
  <c r="AL72" i="6"/>
  <c r="AK73" i="6"/>
  <c r="AM73" i="6"/>
  <c r="AL73" i="6"/>
  <c r="AK75" i="6"/>
  <c r="AM75" i="6"/>
  <c r="AL75" i="6"/>
  <c r="AL74" i="6"/>
  <c r="AM74" i="6"/>
  <c r="AK74" i="6"/>
  <c r="AU75" i="6" s="1"/>
  <c r="AT75" i="6"/>
  <c r="O81" i="6" l="1"/>
  <c r="N81" i="6"/>
  <c r="H79" i="9"/>
  <c r="O79" i="6"/>
  <c r="N79" i="6"/>
  <c r="H86" i="9"/>
  <c r="N86" i="6"/>
  <c r="O86" i="6"/>
  <c r="BA72" i="6"/>
  <c r="AX72" i="6"/>
  <c r="AY72" i="6"/>
  <c r="H91" i="9"/>
  <c r="O91" i="6"/>
  <c r="N91" i="6"/>
  <c r="H87" i="9"/>
  <c r="N87" i="6"/>
  <c r="O87" i="6"/>
  <c r="AX67" i="6"/>
  <c r="AY67" i="6"/>
  <c r="BA67" i="6"/>
  <c r="BA66" i="6"/>
  <c r="AX66" i="6"/>
  <c r="AY66" i="6"/>
  <c r="H76" i="9"/>
  <c r="N76" i="6"/>
  <c r="O76" i="6"/>
  <c r="AX70" i="6"/>
  <c r="BA70" i="6"/>
  <c r="AY70" i="6"/>
  <c r="AX64" i="6"/>
  <c r="AY64" i="6"/>
  <c r="BA64" i="6"/>
  <c r="AX68" i="6"/>
  <c r="AY68" i="6"/>
  <c r="BA68" i="6"/>
  <c r="AY71" i="6"/>
  <c r="AX71" i="6"/>
  <c r="BA71" i="6"/>
  <c r="O78" i="6"/>
  <c r="N78" i="6"/>
  <c r="AY73" i="6"/>
  <c r="BA73" i="6"/>
  <c r="AX73" i="6"/>
  <c r="H89" i="9"/>
  <c r="N89" i="6"/>
  <c r="O89" i="6"/>
  <c r="BA74" i="6"/>
  <c r="AY74" i="6"/>
  <c r="AX74" i="6"/>
  <c r="AY65" i="6"/>
  <c r="BA65" i="6"/>
  <c r="AX65" i="6"/>
  <c r="AY69" i="6"/>
  <c r="AX69" i="6"/>
  <c r="BA69" i="6"/>
  <c r="AY75" i="6"/>
  <c r="BA75" i="6"/>
  <c r="AX75" i="6"/>
  <c r="L78" i="6" l="1"/>
  <c r="L76" i="6"/>
  <c r="P91" i="6"/>
  <c r="Q91" i="6" s="1"/>
  <c r="P87" i="6"/>
  <c r="Q87" i="6" s="1"/>
  <c r="O79" i="9"/>
  <c r="N79" i="9"/>
  <c r="N86" i="9"/>
  <c r="C175" i="9" s="1"/>
  <c r="O86" i="9"/>
  <c r="N91" i="9"/>
  <c r="C185" i="9" s="1"/>
  <c r="O91" i="9"/>
  <c r="O87" i="9"/>
  <c r="N87" i="9"/>
  <c r="C177" i="9" s="1"/>
  <c r="N76" i="9"/>
  <c r="O76" i="9"/>
  <c r="N89" i="9"/>
  <c r="C181" i="9" s="1"/>
  <c r="O89" i="9"/>
  <c r="BE75" i="6"/>
  <c r="BE72" i="6"/>
  <c r="BE67" i="6"/>
  <c r="BE66" i="6"/>
  <c r="BE70" i="6"/>
  <c r="BE64" i="6"/>
  <c r="BE68" i="6"/>
  <c r="BE71" i="6"/>
  <c r="BE73" i="6"/>
  <c r="BE74" i="6"/>
  <c r="BE65" i="6"/>
  <c r="BE69" i="6"/>
  <c r="AB76" i="9" l="1"/>
  <c r="C161" i="9"/>
  <c r="L79" i="9"/>
  <c r="AB79" i="9" s="1"/>
  <c r="P89" i="6"/>
  <c r="P79" i="6"/>
  <c r="Q79" i="6" s="1"/>
  <c r="P86" i="6"/>
  <c r="P76" i="6"/>
  <c r="Q76" i="6" s="1"/>
  <c r="C156" i="9"/>
  <c r="BF74" i="6"/>
  <c r="BF69" i="6"/>
  <c r="C162" i="9"/>
  <c r="C176" i="9"/>
  <c r="C186" i="9"/>
  <c r="F159" i="9" s="1"/>
  <c r="C178" i="9"/>
  <c r="C155" i="9"/>
  <c r="C182" i="9"/>
  <c r="BF73" i="6"/>
  <c r="BF67" i="6"/>
  <c r="BF64" i="6"/>
  <c r="BF66" i="6"/>
  <c r="BF65" i="6"/>
  <c r="BF72" i="6"/>
  <c r="BF68" i="6"/>
  <c r="BF75" i="6"/>
  <c r="BF70" i="6"/>
  <c r="BF71" i="6"/>
  <c r="AJ78" i="6" l="1" a="1"/>
  <c r="H98" i="6"/>
  <c r="Q89" i="6"/>
  <c r="H96" i="6"/>
  <c r="Q86" i="6"/>
  <c r="P76" i="9"/>
  <c r="Q76" i="9" s="1"/>
  <c r="AD76" i="9"/>
  <c r="AC76" i="9"/>
  <c r="AD79" i="9"/>
  <c r="AC79" i="9"/>
  <c r="AD86" i="9"/>
  <c r="AC86" i="9"/>
  <c r="AC91" i="9"/>
  <c r="AD91" i="9"/>
  <c r="AC87" i="9"/>
  <c r="AD87" i="9"/>
  <c r="AC89" i="9"/>
  <c r="AD89" i="9"/>
  <c r="P79" i="9"/>
  <c r="Q79" i="9" s="1"/>
  <c r="P86" i="9"/>
  <c r="Q86" i="9" s="1"/>
  <c r="P91" i="9"/>
  <c r="Q91" i="9" s="1"/>
  <c r="P87" i="9"/>
  <c r="Q87" i="9" s="1"/>
  <c r="P89" i="9"/>
  <c r="Q89" i="9" s="1"/>
  <c r="AM78" i="6" a="1"/>
  <c r="AK78" i="6" a="1"/>
  <c r="AL78" i="6" a="1"/>
  <c r="H98" i="9" l="1"/>
  <c r="O98" i="6"/>
  <c r="N98" i="6"/>
  <c r="AE87" i="9"/>
  <c r="N96" i="6"/>
  <c r="O96" i="6"/>
  <c r="H96" i="9"/>
  <c r="AE76" i="9"/>
  <c r="AE79" i="9"/>
  <c r="AE89" i="9"/>
  <c r="AE86" i="9"/>
  <c r="AE91" i="9"/>
  <c r="AN83" i="6"/>
  <c r="AN81" i="6"/>
  <c r="AN80" i="6"/>
  <c r="AN78" i="6"/>
  <c r="AN79" i="6"/>
  <c r="AN82" i="6"/>
  <c r="AN89" i="6"/>
  <c r="AN88" i="6"/>
  <c r="AN87" i="6"/>
  <c r="AN86" i="6"/>
  <c r="AN85" i="6"/>
  <c r="AN84" i="6"/>
  <c r="O98" i="9" l="1"/>
  <c r="N98" i="9"/>
  <c r="P98" i="6"/>
  <c r="Q98" i="6"/>
  <c r="AS78" i="6"/>
  <c r="P96" i="6"/>
  <c r="Q96" i="6" s="1"/>
  <c r="O96" i="9"/>
  <c r="N96" i="9"/>
  <c r="H78" i="9"/>
  <c r="P98" i="9" l="1"/>
  <c r="Q98" i="9" s="1"/>
  <c r="AD98" i="9"/>
  <c r="AC98" i="9"/>
  <c r="P96" i="9"/>
  <c r="Q96" i="9" s="1"/>
  <c r="AD96" i="9"/>
  <c r="AC96" i="9"/>
  <c r="AT86" i="6"/>
  <c r="H83" i="6" s="1"/>
  <c r="AT80" i="6"/>
  <c r="H88" i="6" s="1"/>
  <c r="AT81" i="6"/>
  <c r="H84" i="6" s="1"/>
  <c r="AT83" i="6"/>
  <c r="H85" i="6" s="1"/>
  <c r="AT85" i="6"/>
  <c r="H90" i="6" s="1"/>
  <c r="AT84" i="6"/>
  <c r="H80" i="6" s="1"/>
  <c r="AT79" i="6"/>
  <c r="H82" i="6" s="1"/>
  <c r="AT82" i="6"/>
  <c r="H77" i="6" s="1"/>
  <c r="O78" i="9"/>
  <c r="N78" i="9"/>
  <c r="C159" i="9" s="1"/>
  <c r="H81" i="9"/>
  <c r="L78" i="9" l="1"/>
  <c r="AB78" i="9" s="1"/>
  <c r="AE98" i="9"/>
  <c r="AE96" i="9"/>
  <c r="H83" i="9"/>
  <c r="H88" i="9"/>
  <c r="H84" i="9"/>
  <c r="H85" i="9"/>
  <c r="H82" i="9"/>
  <c r="O83" i="6"/>
  <c r="N83" i="6"/>
  <c r="N88" i="6"/>
  <c r="O88" i="6"/>
  <c r="O84" i="6"/>
  <c r="N84" i="6"/>
  <c r="O85" i="6"/>
  <c r="N85" i="6"/>
  <c r="H90" i="9"/>
  <c r="O90" i="6"/>
  <c r="N90" i="6"/>
  <c r="H80" i="9"/>
  <c r="O80" i="6"/>
  <c r="N80" i="6"/>
  <c r="O82" i="6"/>
  <c r="N82" i="6"/>
  <c r="O77" i="6"/>
  <c r="H77" i="9"/>
  <c r="N77" i="6"/>
  <c r="L77" i="6" s="1"/>
  <c r="N81" i="9"/>
  <c r="C165" i="9" s="1"/>
  <c r="O81" i="9"/>
  <c r="P78" i="6"/>
  <c r="C160" i="9"/>
  <c r="P84" i="6" l="1"/>
  <c r="P85" i="6"/>
  <c r="Q85" i="6" s="1"/>
  <c r="P83" i="6"/>
  <c r="Q83" i="6" s="1"/>
  <c r="P88" i="6"/>
  <c r="P90" i="6"/>
  <c r="Q90" i="6" s="1"/>
  <c r="P82" i="6"/>
  <c r="AD78" i="9"/>
  <c r="AC78" i="9"/>
  <c r="P78" i="9"/>
  <c r="Q78" i="9" s="1"/>
  <c r="O88" i="9"/>
  <c r="N88" i="9"/>
  <c r="C179" i="9" s="1"/>
  <c r="O85" i="9"/>
  <c r="N85" i="9"/>
  <c r="C173" i="9" s="1"/>
  <c r="N83" i="9"/>
  <c r="C169" i="9" s="1"/>
  <c r="O83" i="9"/>
  <c r="N84" i="9"/>
  <c r="C171" i="9" s="1"/>
  <c r="O84" i="9"/>
  <c r="O82" i="9"/>
  <c r="N82" i="9"/>
  <c r="C167" i="9" s="1"/>
  <c r="O90" i="9"/>
  <c r="N90" i="9"/>
  <c r="C183" i="9" s="1"/>
  <c r="O80" i="9"/>
  <c r="N80" i="9"/>
  <c r="C163" i="9" s="1"/>
  <c r="N77" i="9"/>
  <c r="O77" i="9"/>
  <c r="Q78" i="6"/>
  <c r="H93" i="6"/>
  <c r="P81" i="6"/>
  <c r="C166" i="9"/>
  <c r="C157" i="9" l="1"/>
  <c r="L77" i="9"/>
  <c r="AB77" i="9" s="1"/>
  <c r="P80" i="6"/>
  <c r="Q80" i="6" s="1"/>
  <c r="P77" i="6"/>
  <c r="H92" i="6" s="1"/>
  <c r="AE78" i="9"/>
  <c r="AC81" i="9"/>
  <c r="AD81" i="9"/>
  <c r="P81" i="9"/>
  <c r="Q81" i="9" s="1"/>
  <c r="C180" i="9"/>
  <c r="F157" i="9" s="1"/>
  <c r="C174" i="9"/>
  <c r="C170" i="9"/>
  <c r="C172" i="9"/>
  <c r="C168" i="9"/>
  <c r="C184" i="9"/>
  <c r="F158" i="9" s="1"/>
  <c r="C164" i="9"/>
  <c r="C158" i="9"/>
  <c r="N93" i="6"/>
  <c r="O93" i="6"/>
  <c r="Q88" i="6"/>
  <c r="H99" i="6"/>
  <c r="Q84" i="6"/>
  <c r="H97" i="6"/>
  <c r="Q82" i="6"/>
  <c r="H95" i="6"/>
  <c r="Q81" i="6"/>
  <c r="H94" i="6"/>
  <c r="H93" i="9"/>
  <c r="AC77" i="9" l="1"/>
  <c r="Q77" i="6"/>
  <c r="AC88" i="9"/>
  <c r="AD88" i="9"/>
  <c r="AD85" i="9"/>
  <c r="AC85" i="9"/>
  <c r="AC83" i="9"/>
  <c r="AD83" i="9"/>
  <c r="AC84" i="9"/>
  <c r="AD84" i="9"/>
  <c r="AC82" i="9"/>
  <c r="AD82" i="9"/>
  <c r="AD90" i="9"/>
  <c r="AC90" i="9"/>
  <c r="AD80" i="9"/>
  <c r="AC80" i="9"/>
  <c r="AD77" i="9"/>
  <c r="AE81" i="9"/>
  <c r="P88" i="9"/>
  <c r="Q88" i="9" s="1"/>
  <c r="P85" i="9"/>
  <c r="Q85" i="9" s="1"/>
  <c r="P83" i="9"/>
  <c r="Q83" i="9" s="1"/>
  <c r="P84" i="9"/>
  <c r="Q84" i="9" s="1"/>
  <c r="P82" i="9"/>
  <c r="Q82" i="9" s="1"/>
  <c r="P90" i="9"/>
  <c r="Q90" i="9" s="1"/>
  <c r="P80" i="9"/>
  <c r="Q80" i="9" s="1"/>
  <c r="P77" i="9"/>
  <c r="Q77" i="9" s="1"/>
  <c r="F156" i="9"/>
  <c r="F155" i="9"/>
  <c r="N99" i="6"/>
  <c r="O99" i="6"/>
  <c r="N97" i="6"/>
  <c r="O97" i="6"/>
  <c r="N95" i="6"/>
  <c r="O95" i="6"/>
  <c r="N94" i="6"/>
  <c r="O94" i="6"/>
  <c r="O93" i="9"/>
  <c r="N93" i="9"/>
  <c r="P93" i="6"/>
  <c r="H99" i="9"/>
  <c r="H97" i="9"/>
  <c r="H95" i="9"/>
  <c r="H94" i="9"/>
  <c r="H92" i="9" l="1"/>
  <c r="N92" i="6"/>
  <c r="O92" i="6"/>
  <c r="AC93" i="9"/>
  <c r="AD93" i="9"/>
  <c r="AE88" i="9"/>
  <c r="AE85" i="9"/>
  <c r="AE83" i="9"/>
  <c r="AE84" i="9"/>
  <c r="AE82" i="9"/>
  <c r="AE90" i="9"/>
  <c r="AE80" i="9"/>
  <c r="AE77" i="9"/>
  <c r="P93" i="9"/>
  <c r="Q93" i="9" s="1"/>
  <c r="O99" i="9"/>
  <c r="N99" i="9"/>
  <c r="O97" i="9"/>
  <c r="N97" i="9"/>
  <c r="N95" i="9"/>
  <c r="O95" i="9"/>
  <c r="O94" i="9"/>
  <c r="N94" i="9"/>
  <c r="Q93" i="6"/>
  <c r="P99" i="6"/>
  <c r="P97" i="6"/>
  <c r="P95" i="6"/>
  <c r="Q95" i="6" s="1"/>
  <c r="P94" i="6"/>
  <c r="N92" i="9" l="1"/>
  <c r="O92" i="9"/>
  <c r="P92" i="6"/>
  <c r="AE93" i="9"/>
  <c r="AD99" i="9"/>
  <c r="AC99" i="9"/>
  <c r="AD97" i="9"/>
  <c r="AC97" i="9"/>
  <c r="AD95" i="9"/>
  <c r="AC95" i="9"/>
  <c r="AC94" i="9"/>
  <c r="AD94" i="9"/>
  <c r="P99" i="9"/>
  <c r="Q99" i="9" s="1"/>
  <c r="P97" i="9"/>
  <c r="Q97" i="9" s="1"/>
  <c r="P95" i="9"/>
  <c r="Q95" i="9" s="1"/>
  <c r="P94" i="9"/>
  <c r="Q94" i="9" s="1"/>
  <c r="Q99" i="6"/>
  <c r="H103" i="6"/>
  <c r="Q94" i="6"/>
  <c r="H102" i="6"/>
  <c r="Q97" i="6"/>
  <c r="H101" i="6"/>
  <c r="AE97" i="9" l="1"/>
  <c r="P92" i="9"/>
  <c r="Q92" i="9" s="1"/>
  <c r="AC92" i="9"/>
  <c r="AD92" i="9"/>
  <c r="H100" i="6"/>
  <c r="Q92" i="6"/>
  <c r="AE95" i="9"/>
  <c r="AE94" i="9"/>
  <c r="AE99" i="9"/>
  <c r="N103" i="6"/>
  <c r="O103" i="6"/>
  <c r="N102" i="6"/>
  <c r="O102" i="6"/>
  <c r="O101" i="6"/>
  <c r="N101" i="6"/>
  <c r="H103" i="9"/>
  <c r="H102" i="9"/>
  <c r="H101" i="9"/>
  <c r="AE92" i="9" l="1"/>
  <c r="H100" i="9"/>
  <c r="O100" i="6"/>
  <c r="N100" i="6"/>
  <c r="O103" i="9"/>
  <c r="N103" i="9"/>
  <c r="N102" i="9"/>
  <c r="O102" i="9"/>
  <c r="N101" i="9"/>
  <c r="O101" i="9"/>
  <c r="P103" i="6"/>
  <c r="Q103" i="6" s="1"/>
  <c r="P102" i="6"/>
  <c r="P101" i="6"/>
  <c r="O100" i="9" l="1"/>
  <c r="N100" i="9"/>
  <c r="P100" i="6"/>
  <c r="AC103" i="9"/>
  <c r="AD103" i="9"/>
  <c r="AC102" i="9"/>
  <c r="AD102" i="9"/>
  <c r="AC101" i="9"/>
  <c r="AD101" i="9"/>
  <c r="P103" i="9"/>
  <c r="Q103" i="9" s="1"/>
  <c r="P102" i="9"/>
  <c r="Q102" i="9" s="1"/>
  <c r="P101" i="9"/>
  <c r="Q101" i="9" s="1"/>
  <c r="Q102" i="6"/>
  <c r="H105" i="6"/>
  <c r="Q101" i="6"/>
  <c r="AE102" i="9" l="1"/>
  <c r="AC100" i="9"/>
  <c r="P100" i="9"/>
  <c r="Q100" i="9" s="1"/>
  <c r="AD100" i="9"/>
  <c r="Q100" i="6"/>
  <c r="H104" i="6"/>
  <c r="AE103" i="9"/>
  <c r="AE101" i="9"/>
  <c r="N105" i="6"/>
  <c r="O105" i="6"/>
  <c r="H105" i="9"/>
  <c r="AE100" i="9" l="1"/>
  <c r="N104" i="6"/>
  <c r="O104" i="6"/>
  <c r="H104" i="9"/>
  <c r="N105" i="9"/>
  <c r="O105" i="9"/>
  <c r="P105" i="6"/>
  <c r="Q105" i="6" s="1"/>
  <c r="P104" i="6" l="1"/>
  <c r="N104" i="9"/>
  <c r="O104" i="9"/>
  <c r="AC105" i="9"/>
  <c r="AD105" i="9"/>
  <c r="P105" i="9"/>
  <c r="Q105" i="9" s="1"/>
  <c r="Q104" i="6" l="1"/>
  <c r="H106" i="6" s="1"/>
  <c r="H107" i="6"/>
  <c r="AC104" i="9"/>
  <c r="AD104" i="9"/>
  <c r="P104" i="9"/>
  <c r="Q104" i="9" s="1"/>
  <c r="AE105" i="9"/>
  <c r="AE104" i="9" l="1"/>
  <c r="N106" i="6"/>
  <c r="O106" i="6"/>
  <c r="P106" i="6" s="1"/>
  <c r="Q106" i="6" s="1"/>
  <c r="H106" i="9"/>
  <c r="N107" i="6"/>
  <c r="O107" i="6"/>
  <c r="H107" i="9"/>
  <c r="P107" i="6" l="1"/>
  <c r="Q107" i="6" s="1"/>
  <c r="N106" i="9"/>
  <c r="O106" i="9"/>
  <c r="O107" i="9"/>
  <c r="N107" i="9"/>
  <c r="AC107" i="9" l="1"/>
  <c r="AD107" i="9"/>
  <c r="P107" i="9"/>
  <c r="Q107" i="9" s="1"/>
  <c r="P106" i="9"/>
  <c r="Q106" i="9" s="1"/>
  <c r="AD106" i="9"/>
  <c r="AC106" i="9"/>
  <c r="BK5" i="9"/>
  <c r="BJ4" i="9"/>
  <c r="HJ27" i="9"/>
  <c r="L4" i="9"/>
  <c r="BG4" i="9"/>
  <c r="DK10" i="9"/>
  <c r="DK14" i="9"/>
  <c r="EV10" i="9"/>
  <c r="GQ50" i="9"/>
  <c r="DK34" i="9"/>
  <c r="EV23" i="9"/>
  <c r="BK4" i="9"/>
  <c r="BJ5" i="9"/>
  <c r="DQ30" i="9"/>
  <c r="GW40" i="9"/>
  <c r="DQ25" i="9"/>
  <c r="GW8" i="9"/>
  <c r="CX50" i="9"/>
  <c r="CX14" i="9"/>
  <c r="GD35" i="9"/>
  <c r="EI14" i="9"/>
  <c r="GD6" i="9"/>
  <c r="CX41" i="9"/>
  <c r="CX16" i="9"/>
  <c r="GD28" i="9"/>
  <c r="CX42" i="9"/>
  <c r="FB25" i="9"/>
  <c r="CX48" i="9"/>
  <c r="GW25" i="9"/>
  <c r="FB13" i="9"/>
  <c r="GD7" i="9"/>
  <c r="FB4" i="9"/>
  <c r="GD37" i="9"/>
  <c r="CX20" i="9"/>
  <c r="GD42" i="9"/>
  <c r="GW45" i="9"/>
  <c r="GW12" i="9"/>
  <c r="DQ32" i="9"/>
  <c r="DQ48" i="9"/>
  <c r="FB15" i="9"/>
  <c r="FB41" i="9"/>
  <c r="GD23" i="9"/>
  <c r="EI48" i="9"/>
  <c r="DQ20" i="9"/>
  <c r="GD34" i="9"/>
  <c r="GD9" i="9"/>
  <c r="GW18" i="9"/>
  <c r="FB8" i="9"/>
  <c r="FB49" i="9"/>
  <c r="DQ9" i="9"/>
  <c r="GW48" i="9"/>
  <c r="DQ10" i="9"/>
  <c r="EI27" i="9"/>
  <c r="EI10" i="9"/>
  <c r="EI20" i="9"/>
  <c r="EI47" i="9"/>
  <c r="FB28" i="9"/>
  <c r="FB46" i="9"/>
  <c r="EI33" i="9"/>
  <c r="CX34" i="9"/>
  <c r="GD25" i="9"/>
  <c r="GW41" i="9"/>
  <c r="FB5" i="9"/>
  <c r="EI42" i="9"/>
  <c r="GD51" i="9"/>
  <c r="CX43" i="9"/>
  <c r="DQ40" i="9"/>
  <c r="DQ24" i="9"/>
  <c r="DQ16" i="9"/>
  <c r="GD14" i="9"/>
  <c r="FB37" i="9"/>
  <c r="GD21" i="9"/>
  <c r="CX8" i="9"/>
  <c r="CX33" i="9"/>
  <c r="GW50" i="9"/>
  <c r="DQ41" i="9"/>
  <c r="EI5" i="9"/>
  <c r="GW27" i="9"/>
  <c r="CX37" i="9"/>
  <c r="GD44" i="9"/>
  <c r="FB34" i="9"/>
  <c r="FB35" i="9"/>
  <c r="EI40" i="9"/>
  <c r="CX30" i="9"/>
  <c r="DQ7" i="9"/>
  <c r="GW39" i="9"/>
  <c r="DQ47" i="9"/>
  <c r="CX4" i="9"/>
  <c r="CX29" i="9"/>
  <c r="DQ13" i="9"/>
  <c r="EI35" i="9"/>
  <c r="FB20" i="9"/>
  <c r="EI44" i="9"/>
  <c r="EI30" i="9"/>
  <c r="FB19" i="9"/>
  <c r="GD33" i="9"/>
  <c r="GD48" i="9"/>
  <c r="FB18" i="9"/>
  <c r="GD29" i="9"/>
  <c r="GD19" i="9"/>
  <c r="GW42" i="9"/>
  <c r="DQ49" i="9"/>
  <c r="DQ36" i="9"/>
  <c r="GW28" i="9"/>
  <c r="GW14" i="9"/>
  <c r="FB31" i="9"/>
  <c r="EI34" i="9"/>
  <c r="GW6" i="9"/>
  <c r="CX18" i="9"/>
  <c r="FB12" i="9"/>
  <c r="EI21" i="9"/>
  <c r="FB9" i="9"/>
  <c r="DQ23" i="9"/>
  <c r="GW21" i="9"/>
  <c r="FB21" i="9"/>
  <c r="GW16" i="9"/>
  <c r="FB11" i="9"/>
  <c r="GW33" i="9"/>
  <c r="T4" i="9"/>
  <c r="GW46" i="9"/>
  <c r="EI50" i="9"/>
  <c r="DQ44" i="9"/>
  <c r="GD10" i="9"/>
  <c r="DQ29" i="9"/>
  <c r="CX10" i="9"/>
  <c r="EI39" i="9"/>
  <c r="GW24" i="9"/>
  <c r="GD27" i="9"/>
  <c r="GW44" i="9"/>
  <c r="FB6" i="9"/>
  <c r="EI18" i="9"/>
  <c r="GW10" i="9"/>
  <c r="GD11" i="9"/>
  <c r="GW51" i="9"/>
  <c r="EI37" i="9"/>
  <c r="DQ43" i="9"/>
  <c r="GD18" i="9"/>
  <c r="GW13" i="9"/>
  <c r="GD24" i="9"/>
  <c r="FB26" i="9"/>
  <c r="EI12" i="9"/>
  <c r="CX5" i="9"/>
  <c r="GD32" i="9"/>
  <c r="FB44" i="9"/>
  <c r="EI31" i="9"/>
  <c r="EI43" i="9"/>
  <c r="DQ8" i="9"/>
  <c r="GD22" i="9"/>
  <c r="FB17" i="9"/>
  <c r="DQ12" i="9"/>
  <c r="EI8" i="9"/>
  <c r="FB40" i="9"/>
  <c r="GD31" i="9"/>
  <c r="GD40" i="9"/>
  <c r="FB29" i="9"/>
  <c r="EI26" i="9"/>
  <c r="GW29" i="9"/>
  <c r="DQ22" i="9"/>
  <c r="EI9" i="9"/>
  <c r="DQ4" i="9"/>
  <c r="GW43" i="9"/>
  <c r="CX13" i="9"/>
  <c r="GW19" i="9"/>
  <c r="GD49" i="9"/>
  <c r="DQ34" i="9"/>
  <c r="CX25" i="9"/>
  <c r="FB23" i="9"/>
  <c r="EI29" i="9"/>
  <c r="DQ26" i="9"/>
  <c r="CX28" i="9"/>
  <c r="FB51" i="9"/>
  <c r="CX24" i="9"/>
  <c r="GD41" i="9"/>
  <c r="GD4" i="9"/>
  <c r="FB36" i="9"/>
  <c r="GW4" i="9"/>
  <c r="FB7" i="9"/>
  <c r="FB10" i="9"/>
  <c r="CX15" i="9"/>
  <c r="GW23" i="9"/>
  <c r="FB32" i="9"/>
  <c r="CX23" i="9"/>
  <c r="GW49" i="9"/>
  <c r="FB45" i="9"/>
  <c r="DQ18" i="9"/>
  <c r="GD12" i="9"/>
  <c r="CX27" i="9"/>
  <c r="EI7" i="9"/>
  <c r="GW20" i="9"/>
  <c r="GW31" i="9"/>
  <c r="DQ31" i="9"/>
  <c r="DQ35" i="9"/>
  <c r="CX12" i="9"/>
  <c r="CX40" i="9"/>
  <c r="EI49" i="9"/>
  <c r="DQ6" i="9"/>
  <c r="FB14" i="9"/>
  <c r="GW5" i="9"/>
  <c r="GW38" i="9"/>
  <c r="DQ33" i="9"/>
  <c r="CX7" i="9"/>
  <c r="GW17" i="9"/>
  <c r="FB48" i="9"/>
  <c r="FB16" i="9"/>
  <c r="GW47" i="9"/>
  <c r="DQ37" i="9"/>
  <c r="EI13" i="9"/>
  <c r="CX32" i="9"/>
  <c r="DQ15" i="9"/>
  <c r="GD47" i="9"/>
  <c r="EI19" i="9"/>
  <c r="GD43" i="9"/>
  <c r="CX47" i="9"/>
  <c r="EI46" i="9"/>
  <c r="GD46" i="9"/>
  <c r="DQ50" i="9"/>
  <c r="CX51" i="9"/>
  <c r="GW11" i="9"/>
  <c r="GW35" i="9"/>
  <c r="FB43" i="9"/>
  <c r="DQ51" i="9"/>
  <c r="DQ39" i="9"/>
  <c r="DQ42" i="9"/>
  <c r="EI16" i="9"/>
  <c r="EI11" i="9"/>
  <c r="CX21" i="9"/>
  <c r="CX19" i="9"/>
  <c r="DQ27" i="9"/>
  <c r="CX6" i="9"/>
  <c r="EI51" i="9"/>
  <c r="CX44" i="9"/>
  <c r="GW32" i="9"/>
  <c r="CX31" i="9"/>
  <c r="CX38" i="9"/>
  <c r="GW9" i="9"/>
  <c r="CX39" i="9"/>
  <c r="EI23" i="9"/>
  <c r="EI24" i="9"/>
  <c r="GD5" i="9"/>
  <c r="DQ38" i="9"/>
  <c r="FB22" i="9"/>
  <c r="DQ11" i="9"/>
  <c r="GD39" i="9"/>
  <c r="CX49" i="9"/>
  <c r="GW22" i="9"/>
  <c r="DQ14" i="9"/>
  <c r="GD17" i="9"/>
  <c r="CX17" i="9"/>
  <c r="GD8" i="9"/>
  <c r="GD15" i="9"/>
  <c r="EI17" i="9"/>
  <c r="DQ5" i="9"/>
  <c r="EI41" i="9"/>
  <c r="CX45" i="9"/>
  <c r="CX36" i="9"/>
  <c r="GW36" i="9"/>
  <c r="EI25" i="9"/>
  <c r="GW30" i="9"/>
  <c r="DQ19" i="9"/>
  <c r="FB50" i="9"/>
  <c r="FB42" i="9"/>
  <c r="CX26" i="9"/>
  <c r="FB30" i="9"/>
  <c r="EI22" i="9"/>
  <c r="GD50" i="9"/>
  <c r="U4" i="9"/>
  <c r="FB38" i="9"/>
  <c r="GD16" i="9"/>
  <c r="GD38" i="9"/>
  <c r="GD45" i="9"/>
  <c r="GD36" i="9"/>
  <c r="GD13" i="9"/>
  <c r="GD30" i="9"/>
  <c r="EI6" i="9"/>
  <c r="EI28" i="9"/>
  <c r="GW34" i="9"/>
  <c r="FB27" i="9"/>
  <c r="CX11" i="9"/>
  <c r="FB39" i="9"/>
  <c r="GD20" i="9"/>
  <c r="FB47" i="9"/>
  <c r="CX46" i="9"/>
  <c r="GW37" i="9"/>
  <c r="EI38" i="9"/>
  <c r="DQ45" i="9"/>
  <c r="EI15" i="9"/>
  <c r="GW26" i="9"/>
  <c r="EI36" i="9"/>
  <c r="DQ28" i="9"/>
  <c r="EI32" i="9"/>
  <c r="DQ46" i="9"/>
  <c r="CX22" i="9"/>
  <c r="GD26" i="9"/>
  <c r="CX9" i="9"/>
  <c r="EI4" i="9"/>
  <c r="FB33" i="9"/>
  <c r="FB24" i="9"/>
  <c r="DQ17" i="9"/>
  <c r="DQ21" i="9"/>
  <c r="EI45" i="9"/>
  <c r="GW7" i="9"/>
  <c r="CX35" i="9"/>
  <c r="GW15" i="9"/>
  <c r="AB4" i="9" l="1"/>
  <c r="EV49" i="9"/>
  <c r="EV16" i="9"/>
  <c r="EV4" i="9"/>
  <c r="GQ43" i="9"/>
  <c r="DK7" i="9"/>
  <c r="EV50" i="9"/>
  <c r="GQ35" i="9"/>
  <c r="DK51" i="9"/>
  <c r="GQ7" i="9"/>
  <c r="GQ11" i="9"/>
  <c r="GQ30" i="9"/>
  <c r="GQ6" i="9"/>
  <c r="GQ10" i="9"/>
  <c r="GQ38" i="9"/>
  <c r="GQ8" i="9"/>
  <c r="EV18" i="9"/>
  <c r="DK48" i="9"/>
  <c r="EV37" i="9"/>
  <c r="GQ31" i="9"/>
  <c r="DK49" i="9"/>
  <c r="GQ5" i="9"/>
  <c r="GQ36" i="9"/>
  <c r="DK5" i="9"/>
  <c r="GQ4" i="9"/>
  <c r="DK25" i="9"/>
  <c r="DK12" i="9"/>
  <c r="GQ16" i="9"/>
  <c r="GG18" i="9"/>
  <c r="FE43" i="9"/>
  <c r="FE20" i="9"/>
  <c r="FE7" i="9"/>
  <c r="DA12" i="9"/>
  <c r="EL38" i="9"/>
  <c r="DA42" i="9"/>
  <c r="EL35" i="9"/>
  <c r="FE13" i="9"/>
  <c r="DA15" i="9"/>
  <c r="GG49" i="9"/>
  <c r="BL5" i="9"/>
  <c r="DK36" i="9"/>
  <c r="GQ39" i="9"/>
  <c r="GQ44" i="9"/>
  <c r="EV48" i="9"/>
  <c r="EV6" i="9"/>
  <c r="DK17" i="9"/>
  <c r="EV14" i="9"/>
  <c r="EW18" i="9"/>
  <c r="GQ51" i="9"/>
  <c r="DK39" i="9"/>
  <c r="EV38" i="9"/>
  <c r="GQ41" i="9"/>
  <c r="DK44" i="9"/>
  <c r="DK15" i="9"/>
  <c r="DL23" i="9"/>
  <c r="GQ18" i="9"/>
  <c r="DL46" i="9"/>
  <c r="EV32" i="9"/>
  <c r="DK4" i="9"/>
  <c r="GQ24" i="9"/>
  <c r="GQ40" i="9"/>
  <c r="EV5" i="9"/>
  <c r="DK30" i="9"/>
  <c r="DL7" i="9"/>
  <c r="DK18" i="9"/>
  <c r="GR49" i="9"/>
  <c r="EW9" i="9"/>
  <c r="GR39" i="9"/>
  <c r="GR50" i="9"/>
  <c r="DL51" i="9"/>
  <c r="DL21" i="9"/>
  <c r="GR29" i="9"/>
  <c r="EW8" i="9"/>
  <c r="DK22" i="9"/>
  <c r="AD4" i="9"/>
  <c r="AC4" i="9"/>
  <c r="P4" i="9"/>
  <c r="EF46" i="9" s="1"/>
  <c r="EV31" i="9"/>
  <c r="GR6" i="9"/>
  <c r="EW24" i="9"/>
  <c r="DK19" i="9"/>
  <c r="GQ37" i="9"/>
  <c r="EV43" i="9"/>
  <c r="GR13" i="9"/>
  <c r="DL45" i="9"/>
  <c r="DK13" i="9"/>
  <c r="DK47" i="9"/>
  <c r="GQ17" i="9"/>
  <c r="GQ48" i="9"/>
  <c r="DK33" i="9"/>
  <c r="EW49" i="9"/>
  <c r="DK28" i="9"/>
  <c r="DK21" i="9"/>
  <c r="GQ19" i="9"/>
  <c r="GQ13" i="9"/>
  <c r="EV39" i="9"/>
  <c r="GR31" i="9"/>
  <c r="GQ46" i="9"/>
  <c r="GQ33" i="9"/>
  <c r="AE106" i="9"/>
  <c r="BL4" i="9"/>
  <c r="BG5" i="9"/>
  <c r="DK32" i="9"/>
  <c r="EW28" i="9"/>
  <c r="GR26" i="9"/>
  <c r="EW48" i="9"/>
  <c r="EW20" i="9"/>
  <c r="EY35" i="9"/>
  <c r="EF40" i="9"/>
  <c r="BF42" i="9"/>
  <c r="BI42" i="9" s="1"/>
  <c r="GT50" i="9"/>
  <c r="EF20" i="9"/>
  <c r="BF31" i="9"/>
  <c r="BI31" i="9" s="1"/>
  <c r="GA31" i="9"/>
  <c r="GA33" i="9"/>
  <c r="CU34" i="9"/>
  <c r="BF41" i="9"/>
  <c r="BI41" i="9" s="1"/>
  <c r="EF43" i="9"/>
  <c r="CY12" i="9"/>
  <c r="GE28" i="9"/>
  <c r="CY41" i="9"/>
  <c r="GX40" i="9"/>
  <c r="EJ45" i="9"/>
  <c r="GX29" i="9"/>
  <c r="FC38" i="9"/>
  <c r="FC11" i="9"/>
  <c r="GR20" i="9"/>
  <c r="EW47" i="9"/>
  <c r="EV47" i="9"/>
  <c r="DK37" i="9"/>
  <c r="GQ27" i="9"/>
  <c r="GQ22" i="9"/>
  <c r="DA6" i="9"/>
  <c r="FE40" i="9"/>
  <c r="DA43" i="9"/>
  <c r="FE18" i="9"/>
  <c r="EL34" i="9"/>
  <c r="FE27" i="9"/>
  <c r="GG30" i="9"/>
  <c r="EL24" i="9"/>
  <c r="EL14" i="9"/>
  <c r="EL36" i="9"/>
  <c r="DA10" i="9"/>
  <c r="FE16" i="9"/>
  <c r="EL46" i="9"/>
  <c r="DA40" i="9"/>
  <c r="DA38" i="9"/>
  <c r="FE35" i="9"/>
  <c r="DA21" i="9"/>
  <c r="EL10" i="9"/>
  <c r="GG33" i="9"/>
  <c r="DA49" i="9"/>
  <c r="GG32" i="9"/>
  <c r="FE34" i="9"/>
  <c r="GG26" i="9"/>
  <c r="DA39" i="9"/>
  <c r="DA4" i="9"/>
  <c r="EL19" i="9"/>
  <c r="FE51" i="9"/>
  <c r="GG23" i="9"/>
  <c r="FE8" i="9"/>
  <c r="GG43" i="9"/>
  <c r="DA51" i="9"/>
  <c r="GG28" i="9"/>
  <c r="EL22" i="9"/>
  <c r="EL16" i="9"/>
  <c r="EL41" i="9"/>
  <c r="DA7" i="9"/>
  <c r="EL9" i="9"/>
  <c r="EL39" i="9"/>
  <c r="FE5" i="9"/>
  <c r="FE22" i="9"/>
  <c r="DA34" i="9"/>
  <c r="EL6" i="9"/>
  <c r="EL40" i="9"/>
  <c r="FE50" i="9"/>
  <c r="FE21" i="9"/>
  <c r="DA41" i="9"/>
  <c r="EL7" i="9"/>
  <c r="GG9" i="9"/>
  <c r="GG22" i="9"/>
  <c r="DA23" i="9"/>
  <c r="FE15" i="9"/>
  <c r="EL26" i="9"/>
  <c r="EL51" i="9"/>
  <c r="GG44" i="9"/>
  <c r="FE24" i="9"/>
  <c r="DA11" i="9"/>
  <c r="DA9" i="9"/>
  <c r="EL18" i="9"/>
  <c r="FE10" i="9"/>
  <c r="DA20" i="9"/>
  <c r="DA8" i="9"/>
  <c r="EL13" i="9"/>
  <c r="DA31" i="9"/>
  <c r="DA27" i="9"/>
  <c r="DA18" i="9"/>
  <c r="DA37" i="9"/>
  <c r="DA35" i="9"/>
  <c r="FE14" i="9"/>
  <c r="EL33" i="9"/>
  <c r="EL8" i="9"/>
  <c r="GG34" i="9"/>
  <c r="FE31" i="9"/>
  <c r="DA50" i="9"/>
  <c r="DA13" i="9"/>
  <c r="GG46" i="9"/>
  <c r="GG39" i="9"/>
  <c r="EL21" i="9"/>
  <c r="GG20" i="9"/>
  <c r="FE32" i="9"/>
  <c r="FE23" i="9"/>
  <c r="EL25" i="9"/>
  <c r="GG13" i="9"/>
  <c r="FE37" i="9"/>
  <c r="GG4" i="9"/>
  <c r="EL5" i="9"/>
  <c r="DA22" i="9"/>
  <c r="GG35" i="9"/>
  <c r="GG7" i="9"/>
  <c r="GG37" i="9"/>
  <c r="GG42" i="9"/>
  <c r="GG6" i="9"/>
  <c r="FE11" i="9"/>
  <c r="FE19" i="9"/>
  <c r="DA45" i="9"/>
  <c r="FE48" i="9"/>
  <c r="GG8" i="9"/>
  <c r="GG38" i="9"/>
  <c r="GG14" i="9"/>
  <c r="GG36" i="9"/>
  <c r="DA16" i="9"/>
  <c r="EL11" i="9"/>
  <c r="FE44" i="9"/>
  <c r="GG15" i="9"/>
  <c r="FE25" i="9"/>
  <c r="DA28" i="9"/>
  <c r="DA47" i="9"/>
  <c r="FE45" i="9"/>
  <c r="FE49" i="9"/>
  <c r="GG27" i="9"/>
  <c r="GG24" i="9"/>
  <c r="DA17" i="9"/>
  <c r="GG12" i="9"/>
  <c r="GG47" i="9"/>
  <c r="GG41" i="9"/>
  <c r="FE9" i="9"/>
  <c r="FE42" i="9"/>
  <c r="DA5" i="9"/>
  <c r="EL50" i="9"/>
  <c r="DA46" i="9"/>
  <c r="DA44" i="9"/>
  <c r="EL23" i="9"/>
  <c r="GG10" i="9"/>
  <c r="EW25" i="9"/>
  <c r="GQ20" i="9"/>
  <c r="EV30" i="9"/>
  <c r="GQ29" i="9"/>
  <c r="DK45" i="9"/>
  <c r="DK16" i="9"/>
  <c r="EV45" i="9"/>
  <c r="DK31" i="9"/>
  <c r="DK29" i="9"/>
  <c r="GQ45" i="9"/>
  <c r="EV25" i="9"/>
  <c r="DK8" i="9"/>
  <c r="EV42" i="9"/>
  <c r="EV12" i="9"/>
  <c r="DK20" i="9"/>
  <c r="GQ25" i="9"/>
  <c r="DL39" i="9"/>
  <c r="DL34" i="9"/>
  <c r="EW46" i="9"/>
  <c r="DL9" i="9"/>
  <c r="GR18" i="9"/>
  <c r="EW16" i="9"/>
  <c r="GR5" i="9"/>
  <c r="EW10" i="9"/>
  <c r="DL30" i="9"/>
  <c r="DL12" i="9"/>
  <c r="DL38" i="9"/>
  <c r="DL14" i="9"/>
  <c r="DL28" i="9"/>
  <c r="EW4" i="9"/>
  <c r="DL27" i="9"/>
  <c r="GR21" i="9"/>
  <c r="GR48" i="9"/>
  <c r="EW26" i="9"/>
  <c r="EW34" i="9"/>
  <c r="DL17" i="9"/>
  <c r="EW7" i="9"/>
  <c r="EW15" i="9"/>
  <c r="EW29" i="9"/>
  <c r="EV41" i="9"/>
  <c r="GR40" i="9"/>
  <c r="EW40" i="9"/>
  <c r="EW33" i="9"/>
  <c r="GQ32" i="9"/>
  <c r="DL16" i="9"/>
  <c r="GQ28" i="9"/>
  <c r="GR24" i="9"/>
  <c r="DL37" i="9"/>
  <c r="EW43" i="9"/>
  <c r="EW11" i="9"/>
  <c r="GR12" i="9"/>
  <c r="EW21" i="9"/>
  <c r="DL8" i="9"/>
  <c r="DL32" i="9"/>
  <c r="GR43" i="9"/>
  <c r="GQ15" i="9"/>
  <c r="EW22" i="9"/>
  <c r="EW14" i="9"/>
  <c r="GR15" i="9"/>
  <c r="EW27" i="9"/>
  <c r="EW23" i="9"/>
  <c r="DL11" i="9"/>
  <c r="EW45" i="9"/>
  <c r="EW38" i="9"/>
  <c r="DL4" i="9"/>
  <c r="EV34" i="9"/>
  <c r="GR14" i="9"/>
  <c r="GQ14" i="9"/>
  <c r="EV21" i="9"/>
  <c r="GR46" i="9"/>
  <c r="EV44" i="9"/>
  <c r="EV29" i="9"/>
  <c r="EV36" i="9"/>
  <c r="DK35" i="9"/>
  <c r="EW32" i="9"/>
  <c r="GR7" i="9"/>
  <c r="DL47" i="9"/>
  <c r="GR38" i="9"/>
  <c r="GR16" i="9"/>
  <c r="GR17" i="9"/>
  <c r="GR37" i="9"/>
  <c r="DL15" i="9"/>
  <c r="GR10" i="9"/>
  <c r="EW5" i="9"/>
  <c r="GQ42" i="9"/>
  <c r="GQ26" i="9"/>
  <c r="DK11" i="9"/>
  <c r="GR9" i="9"/>
  <c r="DL22" i="9"/>
  <c r="EW17" i="9"/>
  <c r="GR11" i="9"/>
  <c r="DL6" i="9"/>
  <c r="DL13" i="9"/>
  <c r="GR22" i="9"/>
  <c r="GR8" i="9"/>
  <c r="EV46" i="9"/>
  <c r="GR44" i="9"/>
  <c r="EW41" i="9"/>
  <c r="EV11" i="9"/>
  <c r="EV27" i="9"/>
  <c r="EV15" i="9"/>
  <c r="DK23" i="9"/>
  <c r="EV17" i="9"/>
  <c r="EV40" i="9"/>
  <c r="GR19" i="9"/>
  <c r="EW50" i="9"/>
  <c r="EW44" i="9"/>
  <c r="GR47" i="9"/>
  <c r="EW37" i="9"/>
  <c r="EW13" i="9"/>
  <c r="DL44" i="9"/>
  <c r="EV22" i="9"/>
  <c r="GR28" i="9"/>
  <c r="EW36" i="9"/>
  <c r="DL20" i="9"/>
  <c r="DL40" i="9"/>
  <c r="GR42" i="9"/>
  <c r="DL42" i="9"/>
  <c r="GR23" i="9"/>
  <c r="DL31" i="9"/>
  <c r="DL41" i="9"/>
  <c r="EW39" i="9"/>
  <c r="EW42" i="9"/>
  <c r="GR32" i="9"/>
  <c r="DL49" i="9"/>
  <c r="GQ12" i="9"/>
  <c r="GR41" i="9"/>
  <c r="GR30" i="9"/>
  <c r="DK27" i="9"/>
  <c r="DK43" i="9"/>
  <c r="DL48" i="9"/>
  <c r="DL25" i="9"/>
  <c r="DK26" i="9"/>
  <c r="DK24" i="9"/>
  <c r="DK6" i="9"/>
  <c r="DL35" i="9"/>
  <c r="DK38" i="9"/>
  <c r="GR34" i="9"/>
  <c r="EV24" i="9"/>
  <c r="GR4" i="9"/>
  <c r="EV9" i="9"/>
  <c r="EW6" i="9"/>
  <c r="DK42" i="9"/>
  <c r="EV26" i="9"/>
  <c r="DK50" i="9"/>
  <c r="EV8" i="9"/>
  <c r="EW30" i="9"/>
  <c r="EW31" i="9"/>
  <c r="DL19" i="9"/>
  <c r="DL10" i="9"/>
  <c r="GR36" i="9"/>
  <c r="EW19" i="9"/>
  <c r="GQ49" i="9"/>
  <c r="EV51" i="9"/>
  <c r="EW12" i="9"/>
  <c r="DK46" i="9"/>
  <c r="DL29" i="9"/>
  <c r="DL43" i="9"/>
  <c r="GQ34" i="9"/>
  <c r="DK40" i="9"/>
  <c r="EV28" i="9"/>
  <c r="EV13" i="9"/>
  <c r="DK9" i="9"/>
  <c r="DL26" i="9"/>
  <c r="DL24" i="9"/>
  <c r="GR33" i="9"/>
  <c r="DL33" i="9"/>
  <c r="GR35" i="9"/>
  <c r="EW51" i="9"/>
  <c r="EW35" i="9"/>
  <c r="DL18" i="9"/>
  <c r="DL50" i="9"/>
  <c r="DL5" i="9"/>
  <c r="GR25" i="9"/>
  <c r="GR51" i="9"/>
  <c r="DL36" i="9"/>
  <c r="GQ23" i="9"/>
  <c r="GQ47" i="9"/>
  <c r="EV35" i="9"/>
  <c r="EV7" i="9"/>
  <c r="EV19" i="9"/>
  <c r="DK41" i="9"/>
  <c r="GQ21" i="9"/>
  <c r="EV33" i="9"/>
  <c r="EV20" i="9"/>
  <c r="GQ9" i="9"/>
  <c r="CY15" i="9"/>
  <c r="CY24" i="9"/>
  <c r="GE24" i="9"/>
  <c r="EJ25" i="9"/>
  <c r="CY35" i="9"/>
  <c r="EJ39" i="9"/>
  <c r="EJ41" i="9"/>
  <c r="CY48" i="9"/>
  <c r="EJ44" i="9"/>
  <c r="CY44" i="9"/>
  <c r="FC42" i="9"/>
  <c r="GX49" i="9"/>
  <c r="CY8" i="9"/>
  <c r="EJ8" i="9"/>
  <c r="FC8" i="9"/>
  <c r="GE8" i="9"/>
  <c r="GX8" i="9"/>
  <c r="CY9" i="9"/>
  <c r="EJ9" i="9"/>
  <c r="FC9" i="9"/>
  <c r="GE9" i="9"/>
  <c r="GX9" i="9"/>
  <c r="CY10" i="9"/>
  <c r="EJ10" i="9"/>
  <c r="FC10" i="9"/>
  <c r="GE10" i="9"/>
  <c r="GX10" i="9"/>
  <c r="FC15" i="9"/>
  <c r="FC16" i="9"/>
  <c r="GE16" i="9"/>
  <c r="GX16" i="9"/>
  <c r="GE27" i="9"/>
  <c r="CY5" i="9"/>
  <c r="GX15" i="9"/>
  <c r="EJ24" i="9"/>
  <c r="CY36" i="9"/>
  <c r="CY17" i="9"/>
  <c r="GX17" i="9"/>
  <c r="GE18" i="9"/>
  <c r="FC19" i="9"/>
  <c r="EJ28" i="9"/>
  <c r="GE11" i="9"/>
  <c r="GX21" i="9"/>
  <c r="GX33" i="9"/>
  <c r="GE36" i="9"/>
  <c r="FC17" i="9"/>
  <c r="EJ18" i="9"/>
  <c r="CY19" i="9"/>
  <c r="FC40" i="9"/>
  <c r="FC39" i="9"/>
  <c r="EJ34" i="9"/>
  <c r="GX20" i="9"/>
  <c r="FC50" i="9"/>
  <c r="FC46" i="9"/>
  <c r="GX42" i="9"/>
  <c r="GE41" i="9"/>
  <c r="CY40" i="9"/>
  <c r="FC20" i="9"/>
  <c r="FC29" i="9"/>
  <c r="EJ22" i="9"/>
  <c r="CY21" i="9"/>
  <c r="CY14" i="9"/>
  <c r="GX11" i="9"/>
  <c r="EJ11" i="9"/>
  <c r="GE46" i="9"/>
  <c r="GX41" i="9"/>
  <c r="EJ35" i="9"/>
  <c r="GX30" i="9"/>
  <c r="EJ29" i="9"/>
  <c r="FC25" i="9"/>
  <c r="GX24" i="9"/>
  <c r="GX26" i="9"/>
  <c r="FC26" i="9"/>
  <c r="CY26" i="9"/>
  <c r="GX23" i="9"/>
  <c r="FC6" i="9"/>
  <c r="EJ4" i="9"/>
  <c r="GX19" i="9"/>
  <c r="EJ15" i="9"/>
  <c r="FC4" i="9"/>
  <c r="EJ51" i="9"/>
  <c r="GE49" i="9"/>
  <c r="FC48" i="9"/>
  <c r="GE20" i="9"/>
  <c r="EJ21" i="9"/>
  <c r="GE21" i="9"/>
  <c r="GE22" i="9"/>
  <c r="GE31" i="9"/>
  <c r="EJ14" i="9"/>
  <c r="CY11" i="9"/>
  <c r="EJ50" i="9"/>
  <c r="EJ47" i="9"/>
  <c r="EJ42" i="9"/>
  <c r="GX32" i="9"/>
  <c r="GX51" i="9"/>
  <c r="CY4" i="9"/>
  <c r="CY7" i="9"/>
  <c r="FC12" i="9"/>
  <c r="GE34" i="9"/>
  <c r="FE12" i="9"/>
  <c r="EL32" i="9"/>
  <c r="EL44" i="9"/>
  <c r="FE36" i="9"/>
  <c r="GG16" i="9"/>
  <c r="GG19" i="9"/>
  <c r="DA48" i="9"/>
  <c r="EL12" i="9"/>
  <c r="GG25" i="9"/>
  <c r="EL42" i="9"/>
  <c r="EL37" i="9"/>
  <c r="GG50" i="9"/>
  <c r="GG40" i="9"/>
  <c r="GG11" i="9"/>
  <c r="DA29" i="9"/>
  <c r="GG17" i="9"/>
  <c r="AE107" i="9"/>
  <c r="FD49" i="9"/>
  <c r="GF46" i="9"/>
  <c r="EK21" i="9"/>
  <c r="GX48" i="9"/>
  <c r="EJ48" i="9"/>
  <c r="CY47" i="9"/>
  <c r="GE37" i="9"/>
  <c r="GX34" i="9"/>
  <c r="FC33" i="9"/>
  <c r="FC32" i="9"/>
  <c r="FC49" i="9"/>
  <c r="GX46" i="9"/>
  <c r="GX44" i="9"/>
  <c r="CY42" i="9"/>
  <c r="EJ38" i="9"/>
  <c r="GE35" i="9"/>
  <c r="EJ33" i="9"/>
  <c r="GE29" i="9"/>
  <c r="FC24" i="9"/>
  <c r="CY23" i="9"/>
  <c r="EJ13" i="9"/>
  <c r="CY13" i="9"/>
  <c r="EJ37" i="9"/>
  <c r="CY37" i="9"/>
  <c r="FC36" i="9"/>
  <c r="GX31" i="9"/>
  <c r="FC21" i="9"/>
  <c r="GE5" i="9"/>
  <c r="GX27" i="9"/>
  <c r="EJ27" i="9"/>
  <c r="CY27" i="9"/>
  <c r="FL27" i="9"/>
  <c r="EJ43" i="9"/>
  <c r="GX28" i="9"/>
  <c r="CY33" i="9"/>
  <c r="GX50" i="9"/>
  <c r="FC23" i="9"/>
  <c r="EJ6" i="9"/>
  <c r="FC37" i="9"/>
  <c r="GX12" i="9"/>
  <c r="GY12" i="9"/>
  <c r="GE19" i="9"/>
  <c r="GX18" i="9"/>
  <c r="CY18" i="9"/>
  <c r="EJ17" i="9"/>
  <c r="EJ36" i="9"/>
  <c r="CY31" i="9"/>
  <c r="CY28" i="9"/>
  <c r="GF50" i="9"/>
  <c r="EJ19" i="9"/>
  <c r="FC18" i="9"/>
  <c r="GE17" i="9"/>
  <c r="GX36" i="9"/>
  <c r="GX35" i="9"/>
  <c r="GX22" i="9"/>
  <c r="GX14" i="9"/>
  <c r="FC28" i="9"/>
  <c r="FC27" i="9"/>
  <c r="FC41" i="9"/>
  <c r="GE12" i="9"/>
  <c r="GX38" i="9"/>
  <c r="GE44" i="9"/>
  <c r="GE26" i="9"/>
  <c r="GE51" i="9"/>
  <c r="CY25" i="9"/>
  <c r="CY46" i="9"/>
  <c r="GE45" i="9"/>
  <c r="GE38" i="9"/>
  <c r="CY32" i="9"/>
  <c r="EJ32" i="9"/>
  <c r="EJ20" i="9"/>
  <c r="GE50" i="9"/>
  <c r="FC47" i="9"/>
  <c r="GX13" i="9"/>
  <c r="EJ12" i="9"/>
  <c r="GX7" i="9"/>
  <c r="FC51" i="9"/>
  <c r="CY49" i="9"/>
  <c r="GE47" i="9"/>
  <c r="GE43" i="9"/>
  <c r="GE42" i="9"/>
  <c r="GE39" i="9"/>
  <c r="CY39" i="9"/>
  <c r="FC44" i="9"/>
  <c r="CY38" i="9"/>
  <c r="FC34" i="9"/>
  <c r="CY34" i="9"/>
  <c r="FC31" i="9"/>
  <c r="GX25" i="9"/>
  <c r="CY29" i="9"/>
  <c r="GE23" i="9"/>
  <c r="EJ5" i="9"/>
  <c r="CY6" i="9"/>
  <c r="GE7" i="9"/>
  <c r="GE15" i="9"/>
  <c r="CY20" i="9"/>
  <c r="EJ23" i="9"/>
  <c r="FC22" i="9"/>
  <c r="GE6" i="9"/>
  <c r="GX47" i="9"/>
  <c r="GX37" i="9"/>
  <c r="EJ30" i="9"/>
  <c r="CY16" i="9"/>
  <c r="FC14" i="9"/>
  <c r="GX4" i="9"/>
  <c r="GE25" i="9"/>
  <c r="CY51" i="9"/>
  <c r="GX6" i="9"/>
  <c r="FC5" i="9"/>
  <c r="GY38" i="9"/>
  <c r="GY31" i="9"/>
  <c r="GY15" i="9"/>
  <c r="CY30" i="9"/>
  <c r="GE13" i="9"/>
  <c r="GE4" i="9"/>
  <c r="CY45" i="9"/>
  <c r="GE33" i="9"/>
  <c r="GY18" i="9"/>
  <c r="EK30" i="9"/>
  <c r="GY29" i="9"/>
  <c r="EK16" i="9"/>
  <c r="CZ46" i="9"/>
  <c r="FD25" i="9"/>
  <c r="GY26" i="9"/>
  <c r="GX45" i="9"/>
  <c r="FC45" i="9"/>
  <c r="EJ31" i="9"/>
  <c r="CZ44" i="9"/>
  <c r="CZ37" i="9"/>
  <c r="GF13" i="9"/>
  <c r="GF47" i="9"/>
  <c r="CZ4" i="9"/>
  <c r="EK33" i="9"/>
  <c r="GY51" i="9"/>
  <c r="FD31" i="9"/>
  <c r="GY17" i="9"/>
  <c r="FD15" i="9"/>
  <c r="GY16" i="9"/>
  <c r="EK11" i="9"/>
  <c r="EK51" i="9"/>
  <c r="GF39" i="9"/>
  <c r="CZ13" i="9"/>
  <c r="GF51" i="9"/>
  <c r="FD39" i="9"/>
  <c r="FD32" i="9"/>
  <c r="GY39" i="9"/>
  <c r="EK5" i="9"/>
  <c r="GF18" i="9"/>
  <c r="EK20" i="9"/>
  <c r="FD26" i="9"/>
  <c r="GY32" i="9"/>
  <c r="FD42" i="9"/>
  <c r="GF12" i="9"/>
  <c r="GY41" i="9"/>
  <c r="FC43" i="9"/>
  <c r="EJ16" i="9"/>
  <c r="GE32" i="9"/>
  <c r="EJ7" i="9"/>
  <c r="CY50" i="9"/>
  <c r="FC13" i="9"/>
  <c r="FC7" i="9"/>
  <c r="GF34" i="9"/>
  <c r="CZ45" i="9"/>
  <c r="EK4" i="9"/>
  <c r="GY25" i="9"/>
  <c r="EJ40" i="9"/>
  <c r="GE40" i="9"/>
  <c r="FC30" i="9"/>
  <c r="CY43" i="9"/>
  <c r="CZ16" i="9"/>
  <c r="FD40" i="9"/>
  <c r="FD28" i="9"/>
  <c r="GF35" i="9"/>
  <c r="EK24" i="9"/>
  <c r="GY4" i="9"/>
  <c r="FD30" i="9"/>
  <c r="GY19" i="9"/>
  <c r="GF6" i="9"/>
  <c r="CZ18" i="9"/>
  <c r="CZ24" i="9"/>
  <c r="FD11" i="9"/>
  <c r="EK17" i="9"/>
  <c r="FD16" i="9"/>
  <c r="GF48" i="9"/>
  <c r="GY20" i="9"/>
  <c r="EK6" i="9"/>
  <c r="EK48" i="9"/>
  <c r="GY30" i="9"/>
  <c r="FD20" i="9"/>
  <c r="CZ34" i="9"/>
  <c r="FD23" i="9"/>
  <c r="GY42" i="9"/>
  <c r="GY44" i="9"/>
  <c r="GF31" i="9"/>
  <c r="GF19" i="9"/>
  <c r="EK38" i="9"/>
  <c r="FD19" i="9"/>
  <c r="FD24" i="9"/>
  <c r="GF41" i="9"/>
  <c r="EK36" i="9"/>
  <c r="FD10" i="9"/>
  <c r="GE14" i="9"/>
  <c r="GX5" i="9"/>
  <c r="CZ43" i="9"/>
  <c r="GF45" i="9"/>
  <c r="CZ11" i="9"/>
  <c r="GF26" i="9"/>
  <c r="GF20" i="9"/>
  <c r="EK19" i="9"/>
  <c r="EK23" i="9"/>
  <c r="GY37" i="9"/>
  <c r="GF25" i="9"/>
  <c r="EK13" i="9"/>
  <c r="EK18" i="9"/>
  <c r="CZ23" i="9"/>
  <c r="CZ17" i="9"/>
  <c r="GY7" i="9"/>
  <c r="GF49" i="9"/>
  <c r="EK25" i="9"/>
  <c r="CZ14" i="9"/>
  <c r="GY5" i="9"/>
  <c r="FD43" i="9"/>
  <c r="GF29" i="9"/>
  <c r="GY11" i="9"/>
  <c r="EK31" i="9"/>
  <c r="FD13" i="9"/>
  <c r="FD35" i="9"/>
  <c r="GY49" i="9"/>
  <c r="GY45" i="9"/>
  <c r="EK37" i="9"/>
  <c r="CZ10" i="9"/>
  <c r="GY43" i="9"/>
  <c r="EJ49" i="9"/>
  <c r="CY22" i="9"/>
  <c r="FC35" i="9"/>
  <c r="EJ26" i="9"/>
  <c r="GE48" i="9"/>
  <c r="GX43" i="9"/>
  <c r="EJ46" i="9"/>
  <c r="GX39" i="9"/>
  <c r="GE30" i="9"/>
  <c r="CZ33" i="9"/>
  <c r="CZ35" i="9"/>
  <c r="EK14" i="9"/>
  <c r="FD27" i="9"/>
  <c r="GY33" i="9"/>
  <c r="GF11" i="9"/>
  <c r="FD45" i="9"/>
  <c r="EK42" i="9"/>
  <c r="FD29" i="9"/>
  <c r="CZ7" i="9"/>
  <c r="GF36" i="9"/>
  <c r="CZ27" i="9"/>
  <c r="CZ26" i="9"/>
  <c r="GY10" i="9"/>
  <c r="GY9" i="9"/>
  <c r="GY48" i="9"/>
  <c r="FD46" i="9"/>
  <c r="FD9" i="9"/>
  <c r="EK9" i="9"/>
  <c r="CZ9" i="9"/>
  <c r="GY8" i="9"/>
  <c r="GF8" i="9"/>
  <c r="FD8" i="9"/>
  <c r="EK8" i="9"/>
  <c r="CZ8" i="9"/>
  <c r="FD6" i="9"/>
  <c r="CZ49" i="9"/>
  <c r="GY47" i="9"/>
  <c r="FD47" i="9"/>
  <c r="EK43" i="9"/>
  <c r="CZ42" i="9"/>
  <c r="CZ41" i="9"/>
  <c r="CZ40" i="9"/>
  <c r="GF37" i="9"/>
  <c r="FD37" i="9"/>
  <c r="EK35" i="9"/>
  <c r="FD34" i="9"/>
  <c r="GF32" i="9"/>
  <c r="CZ29" i="9"/>
  <c r="GY28" i="9"/>
  <c r="GY24" i="9"/>
  <c r="FD22" i="9"/>
  <c r="EK22" i="9"/>
  <c r="FD21" i="9"/>
  <c r="CZ21" i="9"/>
  <c r="GF7" i="9"/>
  <c r="GF5" i="9"/>
  <c r="GF4" i="9"/>
  <c r="CZ48" i="9"/>
  <c r="FD41" i="9"/>
  <c r="CZ38" i="9"/>
  <c r="GF33" i="9"/>
  <c r="CZ32" i="9"/>
  <c r="GY23" i="9"/>
  <c r="GF14" i="9"/>
  <c r="FD12" i="9"/>
  <c r="CZ12" i="9"/>
  <c r="FD5" i="9"/>
  <c r="FD50" i="9"/>
  <c r="CZ50" i="9"/>
  <c r="CZ47" i="9"/>
  <c r="EK44" i="9"/>
  <c r="GF42" i="9"/>
  <c r="EK41" i="9"/>
  <c r="GY40" i="9"/>
  <c r="EK40" i="9"/>
  <c r="GF28" i="9"/>
  <c r="GF23" i="9"/>
  <c r="GF22" i="9"/>
  <c r="GF21" i="9"/>
  <c r="CZ20" i="9"/>
  <c r="GF15" i="9"/>
  <c r="GY14" i="9"/>
  <c r="FD7" i="9"/>
  <c r="CZ5" i="9"/>
  <c r="FD51" i="9"/>
  <c r="EK50" i="9"/>
  <c r="FD48" i="9"/>
  <c r="GY35" i="9"/>
  <c r="CZ15" i="9"/>
  <c r="GF44" i="9"/>
  <c r="FD44" i="9"/>
  <c r="CZ39" i="9"/>
  <c r="GF38" i="9"/>
  <c r="FD38" i="9"/>
  <c r="EK34" i="9"/>
  <c r="FD33" i="9"/>
  <c r="CZ31" i="9"/>
  <c r="GF24" i="9"/>
  <c r="GY22" i="9"/>
  <c r="CZ22" i="9"/>
  <c r="GY21" i="9"/>
  <c r="GY13" i="9"/>
  <c r="CZ6" i="9"/>
  <c r="CZ51" i="9"/>
  <c r="GY50" i="9"/>
  <c r="EK49" i="9"/>
  <c r="EK15" i="9"/>
  <c r="GF27" i="9"/>
  <c r="GY34" i="9"/>
  <c r="GF40" i="9"/>
  <c r="FD18" i="9"/>
  <c r="GF17" i="9"/>
  <c r="FD14" i="9"/>
  <c r="FD17" i="9"/>
  <c r="GF16" i="9"/>
  <c r="CZ28" i="9"/>
  <c r="FE47" i="9"/>
  <c r="FE33" i="9"/>
  <c r="DA33" i="9"/>
  <c r="EL29" i="9"/>
  <c r="GG21" i="9"/>
  <c r="DA32" i="9"/>
  <c r="FE41" i="9"/>
  <c r="EL17" i="9"/>
  <c r="EL4" i="9"/>
  <c r="FD36" i="9"/>
  <c r="CZ36" i="9"/>
  <c r="EK29" i="9"/>
  <c r="EK28" i="9"/>
  <c r="DA19" i="9"/>
  <c r="DA26" i="9"/>
  <c r="GY6" i="9"/>
  <c r="EK10" i="9"/>
  <c r="DA25" i="9"/>
  <c r="CZ19" i="9"/>
  <c r="CZ30" i="9"/>
  <c r="EK12" i="9"/>
  <c r="FE30" i="9"/>
  <c r="EL45" i="9"/>
  <c r="FE26" i="9"/>
  <c r="DA24" i="9"/>
  <c r="FE38" i="9"/>
  <c r="FE6" i="9"/>
  <c r="FE39" i="9"/>
  <c r="FE46" i="9"/>
  <c r="DA30" i="9"/>
  <c r="EL49" i="9"/>
  <c r="GG31" i="9"/>
  <c r="GY27" i="9"/>
  <c r="DA36" i="9"/>
  <c r="FE4" i="9"/>
  <c r="EL30" i="9"/>
  <c r="GG45" i="9"/>
  <c r="EK47" i="9"/>
  <c r="GY46" i="9"/>
  <c r="EK39" i="9"/>
  <c r="GF30" i="9"/>
  <c r="EK46" i="9"/>
  <c r="EK45" i="9"/>
  <c r="GF43" i="9"/>
  <c r="EK32" i="9"/>
  <c r="CZ25" i="9"/>
  <c r="FD4" i="9"/>
  <c r="GY36" i="9"/>
  <c r="EK27" i="9"/>
  <c r="EK26" i="9"/>
  <c r="EK7" i="9"/>
  <c r="GF10" i="9"/>
  <c r="GF9" i="9"/>
  <c r="GG51" i="9"/>
  <c r="EL47" i="9"/>
  <c r="FE17" i="9"/>
  <c r="FE28" i="9"/>
  <c r="GG48" i="9"/>
  <c r="EL48" i="9"/>
  <c r="FE29" i="9"/>
  <c r="EL20" i="9"/>
  <c r="EL15" i="9"/>
  <c r="GG5" i="9"/>
  <c r="EL28" i="9"/>
  <c r="DA14" i="9"/>
  <c r="GG29" i="9"/>
  <c r="EL27" i="9"/>
  <c r="EL43" i="9"/>
  <c r="EL31" i="9"/>
  <c r="CU43" i="9" l="1"/>
  <c r="EY45" i="9"/>
  <c r="GT45" i="9"/>
  <c r="EY8" i="9"/>
  <c r="DN8" i="9"/>
  <c r="GT8" i="9"/>
  <c r="CU17" i="9"/>
  <c r="EF17" i="9"/>
  <c r="GA17" i="9"/>
  <c r="CU18" i="9"/>
  <c r="EF18" i="9"/>
  <c r="EY18" i="9"/>
  <c r="GT18" i="9"/>
  <c r="EF41" i="9"/>
  <c r="CU47" i="9"/>
  <c r="DN44" i="9"/>
  <c r="DN43" i="9"/>
  <c r="DN25" i="9"/>
  <c r="GA32" i="9"/>
  <c r="GA39" i="9"/>
  <c r="DN26" i="9"/>
  <c r="GA26" i="9"/>
  <c r="DN27" i="9"/>
  <c r="GA27" i="9"/>
  <c r="GA30" i="9"/>
  <c r="GA45" i="9"/>
  <c r="DN46" i="9"/>
  <c r="GA20" i="9"/>
  <c r="CU45" i="9"/>
  <c r="DN12" i="9"/>
  <c r="EF14" i="9"/>
  <c r="CU9" i="9"/>
  <c r="EF9" i="9"/>
  <c r="GA9" i="9"/>
  <c r="DN21" i="9"/>
  <c r="EF29" i="9"/>
  <c r="GA34" i="9"/>
  <c r="DN42" i="9"/>
  <c r="EY43" i="9"/>
  <c r="EY21" i="9"/>
  <c r="CU7" i="9"/>
  <c r="BF11" i="9"/>
  <c r="BI11" i="9" s="1"/>
  <c r="EF11" i="9"/>
  <c r="DN49" i="9"/>
  <c r="BF12" i="9"/>
  <c r="BI12" i="9" s="1"/>
  <c r="CU13" i="9"/>
  <c r="DN13" i="9"/>
  <c r="BF14" i="9"/>
  <c r="BI14" i="9" s="1"/>
  <c r="BF15" i="9"/>
  <c r="BI15" i="9" s="1"/>
  <c r="DN51" i="9"/>
  <c r="BF16" i="9"/>
  <c r="BI16" i="9" s="1"/>
  <c r="CU21" i="9"/>
  <c r="EY22" i="9"/>
  <c r="EY23" i="9"/>
  <c r="EY15" i="9"/>
  <c r="GA23" i="9"/>
  <c r="EY25" i="9"/>
  <c r="EY39" i="9"/>
  <c r="BF29" i="9"/>
  <c r="BI29" i="9" s="1"/>
  <c r="EF30" i="9"/>
  <c r="DN34" i="9"/>
  <c r="CU19" i="9"/>
  <c r="CU38" i="9"/>
  <c r="EF44" i="9"/>
  <c r="EY38" i="9"/>
  <c r="GT38" i="9"/>
  <c r="GA24" i="9"/>
  <c r="GA25" i="9"/>
  <c r="GT27" i="9"/>
  <c r="BF10" i="9"/>
  <c r="BI10" i="9" s="1"/>
  <c r="DN10" i="9"/>
  <c r="EY10" i="9"/>
  <c r="GT10" i="9"/>
  <c r="EF5" i="9"/>
  <c r="DN11" i="9"/>
  <c r="GT12" i="9"/>
  <c r="EY16" i="9"/>
  <c r="GT16" i="9"/>
  <c r="GA28" i="9"/>
  <c r="BF59" i="9"/>
  <c r="BI59" i="9" s="1"/>
  <c r="EF19" i="9"/>
  <c r="GA19" i="9"/>
  <c r="DN14" i="9"/>
  <c r="EF24" i="9"/>
  <c r="EF26" i="9"/>
  <c r="GT26" i="9"/>
  <c r="CU27" i="9"/>
  <c r="EY27" i="9"/>
  <c r="DN24" i="9"/>
  <c r="GT20" i="9"/>
  <c r="GT44" i="9"/>
  <c r="AE4" i="9"/>
  <c r="EY31" i="9"/>
  <c r="EY7" i="9"/>
  <c r="GA51" i="9"/>
  <c r="DN30" i="9"/>
  <c r="GA50" i="9"/>
  <c r="CU30" i="9"/>
  <c r="DN28" i="9"/>
  <c r="Q4" i="9"/>
  <c r="GR27" i="9" s="1"/>
  <c r="BF60" i="9"/>
  <c r="BI60" i="9" s="1"/>
  <c r="EF50" i="9"/>
  <c r="EF39" i="9"/>
  <c r="GT29" i="9"/>
  <c r="CU11" i="9"/>
  <c r="CU28" i="9"/>
  <c r="GT13" i="9"/>
  <c r="EY44" i="9"/>
  <c r="DN48" i="9"/>
  <c r="GT51" i="9"/>
  <c r="EF16" i="9"/>
  <c r="GA22" i="9"/>
  <c r="EF31" i="9"/>
  <c r="EF28" i="9"/>
  <c r="EF13" i="9"/>
  <c r="BF32" i="9"/>
  <c r="BI32" i="9" s="1"/>
  <c r="BF7" i="9"/>
  <c r="BI7" i="9" s="1"/>
  <c r="BF22" i="9"/>
  <c r="BI22" i="9" s="1"/>
  <c r="BF19" i="9"/>
  <c r="BI19" i="9" s="1"/>
  <c r="BF9" i="9"/>
  <c r="BI9" i="9" s="1"/>
  <c r="BF47" i="9"/>
  <c r="BI47" i="9" s="1"/>
  <c r="BF26" i="9"/>
  <c r="BI26" i="9" s="1"/>
  <c r="CU22" i="9"/>
  <c r="GA43" i="9"/>
  <c r="EY32" i="9"/>
  <c r="CU46" i="9"/>
  <c r="BF46" i="9"/>
  <c r="BI46" i="9" s="1"/>
  <c r="GT23" i="9"/>
  <c r="GA7" i="9"/>
  <c r="BF17" i="9"/>
  <c r="BI17" i="9" s="1"/>
  <c r="BF61" i="9"/>
  <c r="BI61" i="9" s="1"/>
  <c r="BF20" i="9"/>
  <c r="BI20" i="9" s="1"/>
  <c r="BF39" i="9"/>
  <c r="BI39" i="9" s="1"/>
  <c r="BF52" i="9"/>
  <c r="BI52" i="9" s="1"/>
  <c r="GT4" i="9"/>
  <c r="DN33" i="9"/>
  <c r="EF33" i="9"/>
  <c r="EF34" i="9"/>
  <c r="BF4" i="9"/>
  <c r="BI4" i="9" s="1"/>
  <c r="BF5" i="9"/>
  <c r="BI5" i="9" s="1"/>
  <c r="DN19" i="9"/>
  <c r="EY6" i="9"/>
  <c r="DN7" i="9"/>
  <c r="GT15" i="9"/>
  <c r="GA21" i="9"/>
  <c r="GT21" i="9"/>
  <c r="DN23" i="9"/>
  <c r="GT24" i="9"/>
  <c r="CU25" i="9"/>
  <c r="CU31" i="9"/>
  <c r="CU32" i="9"/>
  <c r="CU33" i="9"/>
  <c r="DN38" i="9"/>
  <c r="DN41" i="9"/>
  <c r="GA42" i="9"/>
  <c r="BF44" i="9"/>
  <c r="BI44" i="9" s="1"/>
  <c r="BF45" i="9"/>
  <c r="BI45" i="9" s="1"/>
  <c r="EY50" i="9"/>
  <c r="BF51" i="9"/>
  <c r="BI51" i="9" s="1"/>
  <c r="BF54" i="9"/>
  <c r="BI54" i="9" s="1"/>
  <c r="CU4" i="9"/>
  <c r="EF4" i="9"/>
  <c r="EF6" i="9"/>
  <c r="GA11" i="9"/>
  <c r="GT11" i="9"/>
  <c r="CU14" i="9"/>
  <c r="CU16" i="9"/>
  <c r="CU24" i="9"/>
  <c r="BF25" i="9"/>
  <c r="BI25" i="9" s="1"/>
  <c r="EF25" i="9"/>
  <c r="GT28" i="9"/>
  <c r="GT5" i="9"/>
  <c r="GT31" i="9"/>
  <c r="EY34" i="9"/>
  <c r="GA35" i="9"/>
  <c r="GA37" i="9"/>
  <c r="GT37" i="9"/>
  <c r="DN39" i="9"/>
  <c r="BF40" i="9"/>
  <c r="BI40" i="9" s="1"/>
  <c r="CU40" i="9"/>
  <c r="GT40" i="9"/>
  <c r="GT47" i="9"/>
  <c r="CU48" i="9"/>
  <c r="EY48" i="9"/>
  <c r="EF49" i="9"/>
  <c r="BF50" i="9"/>
  <c r="BI50" i="9" s="1"/>
  <c r="DN50" i="9"/>
  <c r="DN4" i="9"/>
  <c r="DN5" i="9"/>
  <c r="GA5" i="9"/>
  <c r="GA6" i="9"/>
  <c r="EF7" i="9"/>
  <c r="EY11" i="9"/>
  <c r="GA12" i="9"/>
  <c r="GA13" i="9"/>
  <c r="BF24" i="9"/>
  <c r="BI24" i="9" s="1"/>
  <c r="GT30" i="9"/>
  <c r="DN31" i="9"/>
  <c r="EY33" i="9"/>
  <c r="BF34" i="9"/>
  <c r="BI34" i="9" s="1"/>
  <c r="GA38" i="9"/>
  <c r="DN40" i="9"/>
  <c r="GA40" i="9"/>
  <c r="GA41" i="9"/>
  <c r="CU44" i="9"/>
  <c r="EY46" i="9"/>
  <c r="GA46" i="9"/>
  <c r="GT46" i="9"/>
  <c r="DN47" i="9"/>
  <c r="EF47" i="9"/>
  <c r="BF30" i="9"/>
  <c r="BI30" i="9" s="1"/>
  <c r="GA48" i="9"/>
  <c r="GT48" i="9"/>
  <c r="BF49" i="9"/>
  <c r="BI49" i="9" s="1"/>
  <c r="EF51" i="9"/>
  <c r="BF56" i="9"/>
  <c r="BI56" i="9" s="1"/>
  <c r="BF57" i="9"/>
  <c r="BI57" i="9" s="1"/>
  <c r="EY5" i="9"/>
  <c r="CU6" i="9"/>
  <c r="GT7" i="9"/>
  <c r="EY12" i="9"/>
  <c r="EY14" i="9"/>
  <c r="GA14" i="9"/>
  <c r="CU15" i="9"/>
  <c r="CU20" i="9"/>
  <c r="BF21" i="9"/>
  <c r="BI21" i="9" s="1"/>
  <c r="DN22" i="9"/>
  <c r="EY24" i="9"/>
  <c r="EY4" i="9"/>
  <c r="GT6" i="9"/>
  <c r="EY49" i="9"/>
  <c r="GT34" i="9"/>
  <c r="EF32" i="9"/>
  <c r="EY42" i="9"/>
  <c r="GT39" i="9"/>
  <c r="BF35" i="9"/>
  <c r="BI35" i="9" s="1"/>
  <c r="CU35" i="9"/>
  <c r="GT35" i="9"/>
  <c r="BF36" i="9"/>
  <c r="BI36" i="9" s="1"/>
  <c r="EY28" i="9"/>
  <c r="CU36" i="9"/>
  <c r="DN36" i="9"/>
  <c r="GT36" i="9"/>
  <c r="BF37" i="9"/>
  <c r="BI37" i="9" s="1"/>
  <c r="EY20" i="9"/>
  <c r="CU37" i="9"/>
  <c r="DN37" i="9"/>
  <c r="EF37" i="9"/>
  <c r="EY37" i="9"/>
  <c r="BF6" i="9"/>
  <c r="BI6" i="9" s="1"/>
  <c r="EF36" i="9"/>
  <c r="EY36" i="9"/>
  <c r="GA36" i="9"/>
  <c r="GT22" i="9"/>
  <c r="GT19" i="9"/>
  <c r="DN6" i="9"/>
  <c r="DN45" i="9"/>
  <c r="BF27" i="9"/>
  <c r="BI27" i="9" s="1"/>
  <c r="CU26" i="9"/>
  <c r="EF27" i="9"/>
  <c r="EF45" i="9"/>
  <c r="EF22" i="9"/>
  <c r="EF42" i="9"/>
  <c r="GT14" i="9"/>
  <c r="CU8" i="9"/>
  <c r="DN18" i="9"/>
  <c r="EY17" i="9"/>
  <c r="GA16" i="9"/>
  <c r="GA15" i="9"/>
  <c r="GA4" i="9"/>
  <c r="EF10" i="9"/>
  <c r="EY9" i="9"/>
  <c r="GA8" i="9"/>
  <c r="CU12" i="9"/>
  <c r="DN15" i="9"/>
  <c r="EF15" i="9"/>
  <c r="DN20" i="9"/>
  <c r="DN29" i="9"/>
  <c r="EY29" i="9"/>
  <c r="GA29" i="9"/>
  <c r="EY30" i="9"/>
  <c r="DN32" i="9"/>
  <c r="CU5" i="9"/>
  <c r="GT25" i="9"/>
  <c r="DN35" i="9"/>
  <c r="CU41" i="9"/>
  <c r="EY13" i="9"/>
  <c r="CU29" i="9"/>
  <c r="GT33" i="9"/>
  <c r="EY41" i="9"/>
  <c r="EF8" i="9"/>
  <c r="DN9" i="9"/>
  <c r="GT9" i="9"/>
  <c r="CU10" i="9"/>
  <c r="GA10" i="9"/>
  <c r="EF12" i="9"/>
  <c r="DN17" i="9"/>
  <c r="GT17" i="9"/>
  <c r="GA18" i="9"/>
  <c r="EY19" i="9"/>
  <c r="EF23" i="9"/>
  <c r="EY26" i="9"/>
  <c r="GT42" i="9"/>
  <c r="DN16" i="9"/>
  <c r="EF35" i="9"/>
  <c r="CU50" i="9"/>
  <c r="CU23" i="9"/>
  <c r="GT32" i="9"/>
  <c r="EF38" i="9"/>
  <c r="CU39" i="9"/>
  <c r="GT41" i="9"/>
  <c r="CU42" i="9"/>
  <c r="GT43" i="9"/>
  <c r="GA44" i="9"/>
  <c r="EF21" i="9"/>
  <c r="EY47" i="9"/>
  <c r="GA47" i="9"/>
  <c r="CU49" i="9"/>
  <c r="GT49" i="9"/>
  <c r="CU51" i="9"/>
  <c r="EY40" i="9"/>
  <c r="BF55" i="9"/>
  <c r="BI55" i="9" s="1"/>
  <c r="BF62" i="9"/>
  <c r="BI62" i="9" s="1"/>
  <c r="EF48" i="9"/>
  <c r="GA49" i="9"/>
  <c r="EY51" i="9"/>
  <c r="BP55" i="9" l="1"/>
  <c r="BP39" i="9"/>
  <c r="BP52" i="9"/>
  <c r="BP50" i="9"/>
  <c r="BP36" i="9"/>
  <c r="BP7" i="9"/>
  <c r="BP27" i="9"/>
  <c r="BP26" i="9"/>
  <c r="BP61" i="9"/>
  <c r="BP20" i="9"/>
  <c r="BP4" i="9"/>
  <c r="BP25" i="9"/>
  <c r="BP44" i="9"/>
  <c r="BP45" i="9"/>
  <c r="BP51" i="9"/>
  <c r="BP54" i="9"/>
  <c r="BP40" i="9"/>
  <c r="BP24" i="9"/>
  <c r="BP49" i="9"/>
  <c r="BP56" i="9"/>
  <c r="BP57" i="9"/>
  <c r="BQ57" i="9" s="1"/>
  <c r="BP37" i="9"/>
  <c r="BP6" i="9"/>
  <c r="BP62" i="9"/>
  <c r="BP5" i="9"/>
  <c r="BP22" i="9"/>
  <c r="BP32" i="9"/>
  <c r="BP30" i="9"/>
  <c r="BP11" i="9"/>
  <c r="BP12" i="9"/>
  <c r="BP47" i="9"/>
  <c r="BP46" i="9"/>
  <c r="BQ46" i="9" s="1"/>
  <c r="BP34" i="9"/>
  <c r="BP35" i="9"/>
  <c r="CW32" i="9"/>
  <c r="DP35" i="9"/>
  <c r="CW51" i="9"/>
  <c r="EH39" i="9"/>
  <c r="CW17" i="9"/>
  <c r="GV40" i="9"/>
  <c r="CW28" i="9"/>
  <c r="GC40" i="9"/>
  <c r="FA18" i="9"/>
  <c r="CW40" i="9"/>
  <c r="GU41" i="9"/>
  <c r="DO41" i="9"/>
  <c r="EG35" i="9"/>
  <c r="CV34" i="9"/>
  <c r="DO32" i="9"/>
  <c r="CV30" i="9"/>
  <c r="BH29" i="9"/>
  <c r="GB15" i="9"/>
  <c r="DO15" i="9"/>
  <c r="GB14" i="9"/>
  <c r="GU13" i="9"/>
  <c r="EG12" i="9"/>
  <c r="BH56" i="9"/>
  <c r="BH54" i="9"/>
  <c r="BH52" i="9"/>
  <c r="EG51" i="9"/>
  <c r="GU50" i="9"/>
  <c r="CV49" i="9"/>
  <c r="EZ47" i="9"/>
  <c r="EZ44" i="9"/>
  <c r="GB43" i="9"/>
  <c r="CV43" i="9"/>
  <c r="BH42" i="9"/>
  <c r="EZ41" i="9"/>
  <c r="GB40" i="9"/>
  <c r="GB39" i="9"/>
  <c r="EZ38" i="9"/>
  <c r="EG30" i="9"/>
  <c r="CW19" i="9"/>
  <c r="FA46" i="9"/>
  <c r="GC20" i="9"/>
  <c r="GC24" i="9"/>
  <c r="CW8" i="9"/>
  <c r="CW10" i="9"/>
  <c r="GV30" i="9"/>
  <c r="GV37" i="9"/>
  <c r="FA50" i="9"/>
  <c r="CW39" i="9"/>
  <c r="EH32" i="9"/>
  <c r="CW30" i="9"/>
  <c r="FA21" i="9"/>
  <c r="CW23" i="9"/>
  <c r="GV12" i="9"/>
  <c r="CW14" i="9"/>
  <c r="CW36" i="9"/>
  <c r="DP51" i="9"/>
  <c r="CW48" i="9"/>
  <c r="DP49" i="9"/>
  <c r="EH44" i="9"/>
  <c r="DP32" i="9"/>
  <c r="CW26" i="9"/>
  <c r="EH41" i="9"/>
  <c r="GC12" i="9"/>
  <c r="GC30" i="9"/>
  <c r="CW5" i="9"/>
  <c r="GC38" i="9"/>
  <c r="CW42" i="9"/>
  <c r="CW41" i="9"/>
  <c r="CW35" i="9"/>
  <c r="DO46" i="9"/>
  <c r="EZ40" i="9"/>
  <c r="DP50" i="9"/>
  <c r="GV41" i="9"/>
  <c r="FA10" i="9"/>
  <c r="CW47" i="9"/>
  <c r="BH4" i="9"/>
  <c r="GV7" i="9"/>
  <c r="FA13" i="9"/>
  <c r="EH24" i="9"/>
  <c r="CW9" i="9"/>
  <c r="GC44" i="9"/>
  <c r="GC37" i="9"/>
  <c r="CW37" i="9"/>
  <c r="FA6" i="9"/>
  <c r="GV21" i="9"/>
  <c r="GV17" i="9"/>
  <c r="EH43" i="9"/>
  <c r="DP9" i="9"/>
  <c r="GV15" i="9"/>
  <c r="CV45" i="9"/>
  <c r="GB46" i="9"/>
  <c r="CV42" i="9"/>
  <c r="GC36" i="9"/>
  <c r="EG20" i="9"/>
  <c r="EZ14" i="9"/>
  <c r="GC8" i="9"/>
  <c r="EH35" i="9"/>
  <c r="GB8" i="9"/>
  <c r="CV5" i="9"/>
  <c r="GU44" i="9"/>
  <c r="GB34" i="9"/>
  <c r="BH41" i="9"/>
  <c r="EG11" i="9"/>
  <c r="GC33" i="9"/>
  <c r="DP37" i="9"/>
  <c r="GC13" i="9"/>
  <c r="EH23" i="9"/>
  <c r="FA28" i="9"/>
  <c r="CW43" i="9"/>
  <c r="GV49" i="9"/>
  <c r="EH33" i="9"/>
  <c r="EH30" i="9"/>
  <c r="GB5" i="9"/>
  <c r="EG14" i="9"/>
  <c r="EZ13" i="9"/>
  <c r="GC34" i="9"/>
  <c r="DO20" i="9"/>
  <c r="BH15" i="9"/>
  <c r="GC21" i="9"/>
  <c r="GC7" i="9"/>
  <c r="EG46" i="9"/>
  <c r="CV8" i="9"/>
  <c r="CV47" i="9"/>
  <c r="CV40" i="9"/>
  <c r="EZ51" i="9"/>
  <c r="GU20" i="9"/>
  <c r="GU24" i="9"/>
  <c r="DP43" i="9"/>
  <c r="GC47" i="9"/>
  <c r="FA33" i="9"/>
  <c r="GC10" i="9"/>
  <c r="CV32" i="9"/>
  <c r="CW46" i="9"/>
  <c r="GB6" i="9"/>
  <c r="GU48" i="9"/>
  <c r="CW22" i="9"/>
  <c r="GV45" i="9"/>
  <c r="CW29" i="9"/>
  <c r="GV46" i="9"/>
  <c r="FA35" i="9"/>
  <c r="GC6" i="9"/>
  <c r="DO42" i="9"/>
  <c r="DP46" i="9"/>
  <c r="DP48" i="9"/>
  <c r="GU16" i="9"/>
  <c r="GU15" i="9"/>
  <c r="GV19" i="9"/>
  <c r="FA40" i="9"/>
  <c r="FA4" i="9"/>
  <c r="GC26" i="9"/>
  <c r="FA14" i="9"/>
  <c r="EH14" i="9"/>
  <c r="CW38" i="9"/>
  <c r="DP29" i="9"/>
  <c r="CW13" i="9"/>
  <c r="EH17" i="9"/>
  <c r="CW27" i="9"/>
  <c r="DP8" i="9"/>
  <c r="GC4" i="9"/>
  <c r="EH27" i="9"/>
  <c r="EH36" i="9"/>
  <c r="EH49" i="9"/>
  <c r="FA32" i="9"/>
  <c r="EH50" i="9"/>
  <c r="FA39" i="9"/>
  <c r="EH12" i="9"/>
  <c r="CW20" i="9"/>
  <c r="GV23" i="9"/>
  <c r="GV10" i="9"/>
  <c r="EH48" i="9"/>
  <c r="EH10" i="9"/>
  <c r="EH7" i="9"/>
  <c r="FA12" i="9"/>
  <c r="EH8" i="9"/>
  <c r="EZ25" i="9"/>
  <c r="BH47" i="9"/>
  <c r="BH31" i="9"/>
  <c r="GB49" i="9"/>
  <c r="GV9" i="9"/>
  <c r="CW18" i="9"/>
  <c r="FA5" i="9"/>
  <c r="CV7" i="9"/>
  <c r="EZ8" i="9"/>
  <c r="DO50" i="9"/>
  <c r="EH40" i="9"/>
  <c r="DO24" i="9"/>
  <c r="EG21" i="9"/>
  <c r="DO21" i="9"/>
  <c r="CV50" i="9"/>
  <c r="EZ15" i="9"/>
  <c r="EH51" i="9"/>
  <c r="EH19" i="9"/>
  <c r="FA27" i="9"/>
  <c r="GV50" i="9"/>
  <c r="DP5" i="9"/>
  <c r="DP14" i="9"/>
  <c r="GV39" i="9"/>
  <c r="FA44" i="9"/>
  <c r="GV34" i="9"/>
  <c r="DP18" i="9"/>
  <c r="FA24" i="9"/>
  <c r="DP47" i="9"/>
  <c r="EH9" i="9"/>
  <c r="DP38" i="9"/>
  <c r="GC51" i="9"/>
  <c r="EH4" i="9"/>
  <c r="FA42" i="9"/>
  <c r="DP25" i="9"/>
  <c r="GC45" i="9"/>
  <c r="DP40" i="9"/>
  <c r="BH60" i="9"/>
  <c r="GU12" i="9"/>
  <c r="EG43" i="9"/>
  <c r="FA36" i="9"/>
  <c r="GV29" i="9"/>
  <c r="GC31" i="9"/>
  <c r="EZ5" i="9"/>
  <c r="EG8" i="9"/>
  <c r="EZ50" i="9"/>
  <c r="EZ42" i="9"/>
  <c r="DO34" i="9"/>
  <c r="EG25" i="9"/>
  <c r="DO38" i="9"/>
  <c r="GV36" i="9"/>
  <c r="DO11" i="9"/>
  <c r="BH50" i="9"/>
  <c r="GU43" i="9"/>
  <c r="CV33" i="9"/>
  <c r="EZ21" i="9"/>
  <c r="GU49" i="9"/>
  <c r="GU39" i="9"/>
  <c r="EZ29" i="9"/>
  <c r="EZ12" i="9"/>
  <c r="EG48" i="9"/>
  <c r="GU34" i="9"/>
  <c r="GB20" i="9"/>
  <c r="EZ11" i="9"/>
  <c r="CV51" i="9"/>
  <c r="GU47" i="9"/>
  <c r="CW33" i="9"/>
  <c r="EH34" i="9"/>
  <c r="GC18" i="9"/>
  <c r="CV41" i="9"/>
  <c r="CW34" i="9"/>
  <c r="GV18" i="9"/>
  <c r="GV28" i="9"/>
  <c r="EH15" i="9"/>
  <c r="CW7" i="9"/>
  <c r="EH28" i="9"/>
  <c r="EH22" i="9"/>
  <c r="GC19" i="9"/>
  <c r="GC48" i="9"/>
  <c r="FA22" i="9"/>
  <c r="GV35" i="9"/>
  <c r="DP7" i="9"/>
  <c r="DP12" i="9"/>
  <c r="GV38" i="9"/>
  <c r="GB48" i="9"/>
  <c r="GU46" i="9"/>
  <c r="CV35" i="9"/>
  <c r="EG33" i="9"/>
  <c r="GU32" i="9"/>
  <c r="GB32" i="9"/>
  <c r="EZ32" i="9"/>
  <c r="EG31" i="9"/>
  <c r="GU28" i="9"/>
  <c r="DO25" i="9"/>
  <c r="GB24" i="9"/>
  <c r="BH24" i="9"/>
  <c r="GU22" i="9"/>
  <c r="GB22" i="9"/>
  <c r="BH21" i="9"/>
  <c r="BH11" i="9"/>
  <c r="BH7" i="9"/>
  <c r="GB4" i="9"/>
  <c r="DO35" i="9"/>
  <c r="DO31" i="9"/>
  <c r="GU30" i="9"/>
  <c r="BH30" i="9"/>
  <c r="GU29" i="9"/>
  <c r="BH62" i="9"/>
  <c r="GB47" i="9"/>
  <c r="GB33" i="9"/>
  <c r="BH25" i="9"/>
  <c r="BH61" i="9"/>
  <c r="EG40" i="9"/>
  <c r="BH39" i="9"/>
  <c r="DO23" i="9"/>
  <c r="GU51" i="9"/>
  <c r="BH45" i="9"/>
  <c r="GU33" i="9"/>
  <c r="DO13" i="9"/>
  <c r="GB51" i="9"/>
  <c r="DO48" i="9"/>
  <c r="GB31" i="9"/>
  <c r="GU21" i="9"/>
  <c r="GB21" i="9"/>
  <c r="CW12" i="9"/>
  <c r="CV46" i="9"/>
  <c r="BH46" i="9"/>
  <c r="GU45" i="9"/>
  <c r="GB45" i="9"/>
  <c r="EZ45" i="9"/>
  <c r="EG45" i="9"/>
  <c r="DO45" i="9"/>
  <c r="CV44" i="9"/>
  <c r="EG42" i="9"/>
  <c r="GB41" i="9"/>
  <c r="EG41" i="9"/>
  <c r="DO40" i="9"/>
  <c r="EZ39" i="9"/>
  <c r="GB38" i="9"/>
  <c r="EG38" i="9"/>
  <c r="EZ35" i="9"/>
  <c r="BH34" i="9"/>
  <c r="EG32" i="9"/>
  <c r="EZ30" i="9"/>
  <c r="CV25" i="9"/>
  <c r="CV24" i="9"/>
  <c r="EZ23" i="9"/>
  <c r="CV21" i="9"/>
  <c r="CV15" i="9"/>
  <c r="CV14" i="9"/>
  <c r="CV11" i="9"/>
  <c r="DO5" i="9"/>
  <c r="DO4" i="9"/>
  <c r="EZ37" i="9"/>
  <c r="EG37" i="9"/>
  <c r="DO37" i="9"/>
  <c r="CV37" i="9"/>
  <c r="BH37" i="9"/>
  <c r="GU36" i="9"/>
  <c r="GB36" i="9"/>
  <c r="EZ36" i="9"/>
  <c r="EG36" i="9"/>
  <c r="DO36" i="9"/>
  <c r="CV36" i="9"/>
  <c r="BH36" i="9"/>
  <c r="GU35" i="9"/>
  <c r="GC11" i="9"/>
  <c r="EG29" i="9"/>
  <c r="EG24" i="9"/>
  <c r="GU23" i="9"/>
  <c r="GB23" i="9"/>
  <c r="DO22" i="9"/>
  <c r="BH20" i="9"/>
  <c r="BH14" i="9"/>
  <c r="EZ4" i="9"/>
  <c r="CV4" i="9"/>
  <c r="GB28" i="9"/>
  <c r="EZ28" i="9"/>
  <c r="EG28" i="9"/>
  <c r="DO28" i="9"/>
  <c r="CV28" i="9"/>
  <c r="GU27" i="9"/>
  <c r="GB27" i="9"/>
  <c r="EZ27" i="9"/>
  <c r="EG27" i="9"/>
  <c r="DO27" i="9"/>
  <c r="DP34" i="9"/>
  <c r="FA45" i="9"/>
  <c r="GV47" i="9"/>
  <c r="GV14" i="9"/>
  <c r="DP24" i="9"/>
  <c r="DP19" i="9"/>
  <c r="DP15" i="9"/>
  <c r="GC43" i="9"/>
  <c r="CW31" i="9"/>
  <c r="DP45" i="9"/>
  <c r="FA51" i="9"/>
  <c r="GV25" i="9"/>
  <c r="EH11" i="9"/>
  <c r="GC49" i="9"/>
  <c r="GV20" i="9"/>
  <c r="EZ16" i="9"/>
  <c r="GU14" i="9"/>
  <c r="GB7" i="9"/>
  <c r="DP31" i="9"/>
  <c r="FA38" i="9"/>
  <c r="FA25" i="9"/>
  <c r="GV11" i="9"/>
  <c r="GC35" i="9"/>
  <c r="CV27" i="9"/>
  <c r="GU26" i="9"/>
  <c r="EZ26" i="9"/>
  <c r="DO26" i="9"/>
  <c r="CV23" i="9"/>
  <c r="GU19" i="9"/>
  <c r="EG15" i="9"/>
  <c r="CV12" i="9"/>
  <c r="GB19" i="9"/>
  <c r="EZ19" i="9"/>
  <c r="DO19" i="9"/>
  <c r="BH19" i="9"/>
  <c r="GB18" i="9"/>
  <c r="EG18" i="9"/>
  <c r="CV18" i="9"/>
  <c r="GB17" i="9"/>
  <c r="EG17" i="9"/>
  <c r="CV17" i="9"/>
  <c r="GB13" i="9"/>
  <c r="DO12" i="9"/>
  <c r="GU5" i="9"/>
  <c r="GB10" i="9"/>
  <c r="EG10" i="9"/>
  <c r="CV10" i="9"/>
  <c r="GU9" i="9"/>
  <c r="EZ9" i="9"/>
  <c r="DO9" i="9"/>
  <c r="DP22" i="9"/>
  <c r="EZ24" i="9"/>
  <c r="EG49" i="9"/>
  <c r="GU38" i="9"/>
  <c r="EG23" i="9"/>
  <c r="BH59" i="9"/>
  <c r="BH44" i="9"/>
  <c r="BH40" i="9"/>
  <c r="CV31" i="9"/>
  <c r="EG13" i="9"/>
  <c r="BH49" i="9"/>
  <c r="GU42" i="9"/>
  <c r="CV29" i="9"/>
  <c r="GB11" i="9"/>
  <c r="BH55" i="9"/>
  <c r="EZ49" i="9"/>
  <c r="EG44" i="9"/>
  <c r="DO43" i="9"/>
  <c r="GV51" i="9"/>
  <c r="FA49" i="9"/>
  <c r="GV48" i="9"/>
  <c r="DP10" i="9"/>
  <c r="GV43" i="9"/>
  <c r="EH20" i="9"/>
  <c r="GV16" i="9"/>
  <c r="GC39" i="9"/>
  <c r="GC5" i="9"/>
  <c r="FA31" i="9"/>
  <c r="FA34" i="9"/>
  <c r="FA29" i="9"/>
  <c r="EH31" i="9"/>
  <c r="GC23" i="9"/>
  <c r="DP17" i="9"/>
  <c r="CW21" i="9"/>
  <c r="GV8" i="9"/>
  <c r="GV33" i="9"/>
  <c r="DP44" i="9"/>
  <c r="EH46" i="9"/>
  <c r="CW25" i="9"/>
  <c r="EH16" i="9"/>
  <c r="GC46" i="9"/>
  <c r="GC41" i="9"/>
  <c r="EH6" i="9"/>
  <c r="DP42" i="9"/>
  <c r="FA19" i="9"/>
  <c r="EH26" i="9"/>
  <c r="DP28" i="9"/>
  <c r="EH42" i="9"/>
  <c r="CW6" i="9"/>
  <c r="DP39" i="9"/>
  <c r="GC22" i="9"/>
  <c r="GC50" i="9"/>
  <c r="DP26" i="9"/>
  <c r="EH21" i="9"/>
  <c r="DP30" i="9"/>
  <c r="DP33" i="9"/>
  <c r="FA41" i="9"/>
  <c r="CW24" i="9"/>
  <c r="FA7" i="9"/>
  <c r="EH47" i="9"/>
  <c r="FA16" i="9"/>
  <c r="GC29" i="9"/>
  <c r="GV24" i="9"/>
  <c r="FA17" i="9"/>
  <c r="GC25" i="9"/>
  <c r="DP21" i="9"/>
  <c r="DP13" i="9"/>
  <c r="FA23" i="9"/>
  <c r="GU4" i="9"/>
  <c r="EZ48" i="9"/>
  <c r="CV38" i="9"/>
  <c r="EG16" i="9"/>
  <c r="GB42" i="9"/>
  <c r="GB35" i="9"/>
  <c r="CV20" i="9"/>
  <c r="EG50" i="9"/>
  <c r="CV22" i="9"/>
  <c r="EG7" i="9"/>
  <c r="GB50" i="9"/>
  <c r="GB44" i="9"/>
  <c r="GU31" i="9"/>
  <c r="BH6" i="9"/>
  <c r="DO49" i="9"/>
  <c r="GU37" i="9"/>
  <c r="EG22" i="9"/>
  <c r="DO47" i="9"/>
  <c r="CV39" i="9"/>
  <c r="GU25" i="9"/>
  <c r="EG4" i="9"/>
  <c r="EZ43" i="9"/>
  <c r="DO33" i="9"/>
  <c r="GU11" i="9"/>
  <c r="DO51" i="9"/>
  <c r="CV48" i="9"/>
  <c r="GV5" i="9"/>
  <c r="DP36" i="9"/>
  <c r="GC42" i="9"/>
  <c r="GC27" i="9"/>
  <c r="DP4" i="9"/>
  <c r="GV22" i="9"/>
  <c r="GC9" i="9"/>
  <c r="CW15" i="9"/>
  <c r="FA47" i="9"/>
  <c r="GV44" i="9"/>
  <c r="DP20" i="9"/>
  <c r="DP41" i="9"/>
  <c r="GC32" i="9"/>
  <c r="EH38" i="9"/>
  <c r="GC16" i="9"/>
  <c r="EG6" i="9"/>
  <c r="CV6" i="9"/>
  <c r="BH57" i="9"/>
  <c r="BH51" i="9"/>
  <c r="EG47" i="9"/>
  <c r="GU40" i="9"/>
  <c r="EG39" i="9"/>
  <c r="DO39" i="9"/>
  <c r="BH35" i="9"/>
  <c r="EZ34" i="9"/>
  <c r="EZ31" i="9"/>
  <c r="GB30" i="9"/>
  <c r="DO30" i="9"/>
  <c r="DO29" i="9"/>
  <c r="GB25" i="9"/>
  <c r="EZ22" i="9"/>
  <c r="BH22" i="9"/>
  <c r="BH12" i="9"/>
  <c r="GU7" i="9"/>
  <c r="FA48" i="9"/>
  <c r="CW11" i="9"/>
  <c r="EH37" i="9"/>
  <c r="EH18" i="9"/>
  <c r="EH5" i="9"/>
  <c r="BH32" i="9"/>
  <c r="DP27" i="9"/>
  <c r="FA30" i="9"/>
  <c r="GV13" i="9"/>
  <c r="CW44" i="9"/>
  <c r="EG34" i="9"/>
  <c r="GV27" i="9"/>
  <c r="EZ46" i="9"/>
  <c r="GV6" i="9"/>
  <c r="GV31" i="9"/>
  <c r="FA37" i="9"/>
  <c r="CW4" i="9"/>
  <c r="GV42" i="9"/>
  <c r="FA20" i="9"/>
  <c r="CW16" i="9"/>
  <c r="FA15" i="9"/>
  <c r="DP23" i="9"/>
  <c r="CW45" i="9"/>
  <c r="GB16" i="9"/>
  <c r="BH16" i="9"/>
  <c r="DO14" i="9"/>
  <c r="FA43" i="9"/>
  <c r="FA11" i="9"/>
  <c r="GV32" i="9"/>
  <c r="GV4" i="9"/>
  <c r="DP11" i="9"/>
  <c r="EZ6" i="9"/>
  <c r="BH27" i="9"/>
  <c r="GB26" i="9"/>
  <c r="EG26" i="9"/>
  <c r="CV26" i="9"/>
  <c r="BH26" i="9"/>
  <c r="EZ20" i="9"/>
  <c r="CV16" i="9"/>
  <c r="CV13" i="9"/>
  <c r="GU6" i="9"/>
  <c r="EG19" i="9"/>
  <c r="CV19" i="9"/>
  <c r="GU18" i="9"/>
  <c r="EZ18" i="9"/>
  <c r="DO18" i="9"/>
  <c r="GU17" i="9"/>
  <c r="EZ17" i="9"/>
  <c r="DO17" i="9"/>
  <c r="BH17" i="9"/>
  <c r="GB12" i="9"/>
  <c r="DO6" i="9"/>
  <c r="GU10" i="9"/>
  <c r="EZ10" i="9"/>
  <c r="DO10" i="9"/>
  <c r="BH10" i="9"/>
  <c r="GB9" i="9"/>
  <c r="EG9" i="9"/>
  <c r="CV9" i="9"/>
  <c r="BH9" i="9"/>
  <c r="GU8" i="9"/>
  <c r="GR45" i="9"/>
  <c r="DP16" i="9"/>
  <c r="EH45" i="9"/>
  <c r="GC28" i="9"/>
  <c r="CW50" i="9"/>
  <c r="FA9" i="9"/>
  <c r="DP6" i="9"/>
  <c r="GC17" i="9"/>
  <c r="CW49" i="9"/>
  <c r="GB37" i="9"/>
  <c r="DO7" i="9"/>
  <c r="EZ7" i="9"/>
  <c r="FA26" i="9"/>
  <c r="DO16" i="9"/>
  <c r="EH13" i="9"/>
  <c r="EH25" i="9"/>
  <c r="EG5" i="9"/>
  <c r="DO8" i="9"/>
  <c r="DO44" i="9"/>
  <c r="FA8" i="9"/>
  <c r="GB29" i="9"/>
  <c r="EZ33" i="9"/>
  <c r="GV26" i="9"/>
  <c r="GC14" i="9"/>
  <c r="BH5" i="9"/>
  <c r="GC15" i="9"/>
  <c r="EH29" i="9"/>
  <c r="BP60" i="9"/>
  <c r="BP59" i="9"/>
  <c r="BP19" i="9"/>
  <c r="BP21" i="9"/>
  <c r="BP9" i="9"/>
  <c r="BP10" i="9"/>
  <c r="BP17" i="9"/>
  <c r="BP14" i="9"/>
  <c r="BP16" i="9"/>
  <c r="BP15" i="9"/>
  <c r="BP41" i="9"/>
  <c r="BP42" i="9"/>
  <c r="BP29" i="9"/>
  <c r="BP31" i="9"/>
  <c r="BQ16" i="9"/>
  <c r="BQ17" i="9" l="1"/>
  <c r="BQ15" i="9"/>
  <c r="BQ5" i="9"/>
  <c r="BQ7" i="9"/>
  <c r="BQ26" i="9"/>
  <c r="BQ4" i="9"/>
  <c r="BS4" i="9" s="1" a="1"/>
  <c r="BQ25" i="9"/>
  <c r="BQ44" i="9"/>
  <c r="BQ45" i="9"/>
  <c r="BQ51" i="9"/>
  <c r="BQ56" i="9"/>
  <c r="BQ37" i="9"/>
  <c r="BQ6" i="9"/>
  <c r="BQ22" i="9"/>
  <c r="BQ32" i="9"/>
  <c r="BQ12" i="9"/>
  <c r="BQ47" i="9"/>
  <c r="BQ36" i="9"/>
  <c r="BQ62" i="9"/>
  <c r="BQ61" i="9"/>
  <c r="BQ59" i="9"/>
  <c r="BQ60" i="9"/>
  <c r="BQ19" i="9"/>
  <c r="BQ21" i="9"/>
  <c r="BQ20" i="9"/>
  <c r="BQ55" i="9"/>
  <c r="BQ54" i="9"/>
  <c r="BQ42" i="9"/>
  <c r="BQ41" i="9"/>
  <c r="BQ39" i="9"/>
  <c r="BQ40" i="9"/>
  <c r="BQ24" i="9"/>
  <c r="BQ27" i="9"/>
  <c r="BQ52" i="9"/>
  <c r="BQ49" i="9"/>
  <c r="BQ50" i="9"/>
  <c r="BQ30" i="9"/>
  <c r="BQ29" i="9"/>
  <c r="BQ31" i="9"/>
  <c r="BQ9" i="9"/>
  <c r="BQ10" i="9"/>
  <c r="BQ11" i="9"/>
  <c r="BQ34" i="9"/>
  <c r="BQ35" i="9"/>
  <c r="BQ14" i="9"/>
  <c r="BT16" i="9" l="1" a="1"/>
  <c r="BS31" i="9" a="1"/>
  <c r="BT5" i="9" a="1"/>
  <c r="BT32" i="9" a="1"/>
  <c r="BT31" i="9" a="1"/>
  <c r="BR4" i="9" a="1"/>
  <c r="BS19" i="9" a="1"/>
  <c r="BT37" i="9" a="1"/>
  <c r="BR59" i="9" a="1"/>
  <c r="BT59" i="9" a="1"/>
  <c r="BS54" i="9" a="1"/>
  <c r="BS21" i="9" a="1"/>
  <c r="BT41" i="9" a="1"/>
  <c r="BR11" i="9" a="1"/>
  <c r="BT19" i="9" a="1"/>
  <c r="BR19" i="9" a="1"/>
  <c r="BR31" i="9" a="1"/>
  <c r="BR32" i="9" a="1"/>
  <c r="BS32" i="9" a="1"/>
  <c r="BR30" i="9" a="1"/>
  <c r="BS11" i="9" a="1"/>
  <c r="BT11" i="9" a="1"/>
  <c r="BS34" i="9" a="1"/>
  <c r="BS59" i="9" a="1"/>
  <c r="BS50" i="9" a="1"/>
  <c r="BT26" i="9" a="1"/>
  <c r="BS24" i="9" a="1"/>
  <c r="BT24" i="9" a="1"/>
  <c r="BT25" i="9" a="1"/>
  <c r="BR27" i="9" a="1"/>
  <c r="BR52" i="9" a="1"/>
  <c r="BR51" i="9" a="1"/>
  <c r="BT50" i="9" a="1"/>
  <c r="BS42" i="9" a="1"/>
  <c r="BS25" i="9" a="1"/>
  <c r="BS30" i="9" a="1"/>
  <c r="BS29" i="9" a="1"/>
  <c r="BR5" i="9" a="1"/>
  <c r="BR7" i="9" a="1"/>
  <c r="BS7" i="9" a="1"/>
  <c r="BT7" i="9" a="1"/>
  <c r="BS5" i="9" a="1"/>
  <c r="BS26" i="9" a="1"/>
  <c r="BR26" i="9" a="1"/>
  <c r="BS27" i="9" a="1"/>
  <c r="BT27" i="9" a="1"/>
  <c r="BR25" i="9" a="1"/>
  <c r="BR44" i="9" a="1"/>
  <c r="BT44" i="9" a="1"/>
  <c r="BS44" i="9" a="1"/>
  <c r="BS46" i="9" a="1"/>
  <c r="BR46" i="9" a="1"/>
  <c r="BT47" i="9" a="1"/>
  <c r="BT46" i="9" a="1"/>
  <c r="BR47" i="9" a="1"/>
  <c r="BS47" i="9" a="1"/>
  <c r="BR50" i="9" a="1"/>
  <c r="BT51" i="9" a="1"/>
  <c r="BS51" i="9" a="1"/>
  <c r="BT52" i="9" a="1"/>
  <c r="BS52" i="9" a="1"/>
  <c r="BS49" i="9" a="1"/>
  <c r="BR49" i="9" a="1"/>
  <c r="BT49" i="9" a="1"/>
  <c r="BT54" i="9" a="1"/>
  <c r="BR54" i="9" a="1"/>
  <c r="BT6" i="9" a="1"/>
  <c r="BS6" i="9" a="1"/>
  <c r="BT4" i="9" a="1"/>
  <c r="BR6" i="9" a="1"/>
  <c r="BT20" i="9" a="1"/>
  <c r="BS20" i="9" a="1"/>
  <c r="BR20" i="9" a="1"/>
  <c r="BT45" i="9" a="1"/>
  <c r="BR45" i="9" a="1"/>
  <c r="BS45" i="9" a="1"/>
  <c r="BR60" i="9" a="1"/>
  <c r="BS60" i="9" a="1"/>
  <c r="BT60" i="9" a="1"/>
  <c r="BT61" i="9" a="1"/>
  <c r="BR61" i="9" a="1"/>
  <c r="BS62" i="9" a="1"/>
  <c r="BR56" i="9" a="1"/>
  <c r="BS55" i="9" a="1"/>
  <c r="BT57" i="9" a="1"/>
  <c r="BR57" i="9" a="1"/>
  <c r="BS57" i="9" a="1"/>
  <c r="BS56" i="9" a="1"/>
  <c r="BT56" i="9" a="1"/>
  <c r="BR42" i="9" a="1"/>
  <c r="BT42" i="9" a="1"/>
  <c r="BT39" i="9" a="1"/>
  <c r="BR41" i="9" a="1"/>
  <c r="BS41" i="9" a="1"/>
  <c r="BS39" i="9" a="1"/>
  <c r="BR39" i="9" a="1"/>
  <c r="BT29" i="9" a="1"/>
  <c r="BR29" i="9" a="1"/>
  <c r="BR14" i="9" a="1"/>
  <c r="BS16" i="9" a="1"/>
  <c r="BR24" i="9" a="1"/>
  <c r="BT30" i="9" a="1"/>
  <c r="BR12" i="9" a="1"/>
  <c r="BR10" i="9" a="1"/>
  <c r="BS10" i="9" a="1"/>
  <c r="BT9" i="9" a="1"/>
  <c r="BR9" i="9" a="1"/>
  <c r="BS9" i="9" a="1"/>
  <c r="BS17" i="9" a="1"/>
  <c r="BR17" i="9" a="1"/>
  <c r="BR16" i="9" a="1"/>
  <c r="BT17" i="9" a="1"/>
  <c r="BT62" i="9" a="1"/>
  <c r="BS61" i="9" a="1"/>
  <c r="BR62" i="9" a="1"/>
  <c r="BR21" i="9" a="1"/>
  <c r="BT21" i="9" a="1"/>
  <c r="BT22" i="9" a="1"/>
  <c r="BR22" i="9" a="1"/>
  <c r="BS22" i="9" a="1"/>
  <c r="BR55" i="9" a="1"/>
  <c r="BT55" i="9" a="1"/>
  <c r="BR40" i="9" a="1"/>
  <c r="BT40" i="9" a="1"/>
  <c r="BS40" i="9" a="1"/>
  <c r="BT12" i="9" a="1"/>
  <c r="BS12" i="9" a="1"/>
  <c r="BT10" i="9" a="1"/>
  <c r="BR37" i="9" a="1"/>
  <c r="BS36" i="9" a="1"/>
  <c r="BR36" i="9" a="1"/>
  <c r="BT36" i="9" a="1"/>
  <c r="BS37" i="9" a="1"/>
  <c r="BT34" i="9" a="1"/>
  <c r="BR34" i="9" a="1"/>
  <c r="BR35" i="9" a="1"/>
  <c r="BS35" i="9" a="1"/>
  <c r="BT35" i="9" a="1"/>
  <c r="BS15" i="9" a="1"/>
  <c r="BR15" i="9" a="1"/>
  <c r="BT15" i="9" a="1"/>
  <c r="BT14" i="9" a="1"/>
  <c r="BS14" i="9" a="1"/>
  <c r="BU31" i="9" l="1"/>
  <c r="BV31" i="9" s="1"/>
  <c r="BU59" i="9"/>
  <c r="BV59" i="9" s="1"/>
  <c r="BU4" i="9"/>
  <c r="BV4" i="9" s="1"/>
  <c r="BU19" i="9"/>
  <c r="BV19" i="9" s="1"/>
  <c r="BU20" i="9"/>
  <c r="BV20" i="9" s="1"/>
  <c r="BU11" i="9"/>
  <c r="BV11" i="9" s="1"/>
  <c r="BU32" i="9"/>
  <c r="BV32" i="9" s="1"/>
  <c r="BU39" i="9"/>
  <c r="BV39" i="9" s="1"/>
  <c r="BU54" i="9"/>
  <c r="BV54" i="9" s="1"/>
  <c r="BU26" i="9"/>
  <c r="BV26" i="9" s="1"/>
  <c r="BU27" i="9"/>
  <c r="BV27" i="9" s="1"/>
  <c r="BU5" i="9"/>
  <c r="BV5" i="9" s="1"/>
  <c r="BU56" i="9"/>
  <c r="BV56" i="9" s="1"/>
  <c r="BU7" i="9"/>
  <c r="BV7" i="9" s="1"/>
  <c r="BU47" i="9"/>
  <c r="BV47" i="9" s="1"/>
  <c r="BU29" i="9"/>
  <c r="BV29" i="9" s="1"/>
  <c r="BU25" i="9"/>
  <c r="BV25" i="9" s="1"/>
  <c r="BU44" i="9"/>
  <c r="BV44" i="9" s="1"/>
  <c r="BU46" i="9"/>
  <c r="BV46" i="9" s="1"/>
  <c r="BU60" i="9"/>
  <c r="BV60" i="9" s="1"/>
  <c r="BU50" i="9"/>
  <c r="BV50" i="9" s="1"/>
  <c r="BU51" i="9"/>
  <c r="BV51" i="9" s="1"/>
  <c r="BU52" i="9"/>
  <c r="BV52" i="9" s="1"/>
  <c r="BU49" i="9"/>
  <c r="BV49" i="9" s="1"/>
  <c r="BU6" i="9"/>
  <c r="BV6" i="9" s="1"/>
  <c r="BU45" i="9"/>
  <c r="BV45" i="9" s="1"/>
  <c r="BU57" i="9"/>
  <c r="BV57" i="9" s="1"/>
  <c r="BU42" i="9"/>
  <c r="BV42" i="9" s="1"/>
  <c r="BU41" i="9"/>
  <c r="BV41" i="9" s="1"/>
  <c r="BU24" i="9"/>
  <c r="BV24" i="9" s="1"/>
  <c r="BU30" i="9"/>
  <c r="BV30" i="9" s="1"/>
  <c r="BU16" i="9"/>
  <c r="BV16" i="9" s="1"/>
  <c r="BU61" i="9"/>
  <c r="BV61" i="9" s="1"/>
  <c r="BU62" i="9"/>
  <c r="BV62" i="9" s="1"/>
  <c r="BU9" i="9"/>
  <c r="BV9" i="9" s="1"/>
  <c r="BU17" i="9"/>
  <c r="BV17" i="9" s="1"/>
  <c r="BU10" i="9"/>
  <c r="BV10" i="9" s="1"/>
  <c r="BU34" i="9"/>
  <c r="BV34" i="9" s="1"/>
  <c r="BU14" i="9"/>
  <c r="BV14" i="9" s="1"/>
  <c r="BU12" i="9"/>
  <c r="BV12" i="9" s="1"/>
  <c r="BU22" i="9"/>
  <c r="BV22" i="9" s="1"/>
  <c r="BU55" i="9"/>
  <c r="BV55" i="9" s="1"/>
  <c r="BU40" i="9"/>
  <c r="BV40" i="9" s="1"/>
  <c r="BU36" i="9"/>
  <c r="BV36" i="9" s="1"/>
  <c r="BU37" i="9"/>
  <c r="BV37" i="9" s="1"/>
  <c r="BU35" i="9"/>
  <c r="BV35" i="9" s="1"/>
  <c r="BU15" i="9"/>
  <c r="BV15" i="9" s="1"/>
  <c r="BU21" i="9"/>
  <c r="BV21" i="9" s="1"/>
  <c r="BM5" i="9" l="1"/>
  <c r="BO5" i="9" s="1"/>
  <c r="BM49" i="9"/>
  <c r="BO49" i="9" s="1"/>
  <c r="BM46" i="9"/>
  <c r="BO46" i="9" s="1"/>
  <c r="BM32" i="9"/>
  <c r="BO32" i="9" s="1"/>
  <c r="BM30" i="9"/>
  <c r="BO30" i="9" s="1"/>
  <c r="BM50" i="9"/>
  <c r="BO50" i="9" s="1"/>
  <c r="BM51" i="9"/>
  <c r="BO51" i="9" s="1"/>
  <c r="BM52" i="9"/>
  <c r="BO52" i="9" s="1"/>
  <c r="BM45" i="9"/>
  <c r="BO45" i="9" s="1"/>
  <c r="BM55" i="9"/>
  <c r="BO55" i="9" s="1"/>
  <c r="BM40" i="9"/>
  <c r="BO40" i="9" s="1"/>
  <c r="BM25" i="9"/>
  <c r="BO25" i="9" s="1"/>
  <c r="BM27" i="9"/>
  <c r="BO27" i="9" s="1"/>
  <c r="BM26" i="9"/>
  <c r="BO26" i="9" s="1"/>
  <c r="BM24" i="9"/>
  <c r="BO24" i="9" s="1"/>
  <c r="BM47" i="9"/>
  <c r="BO47" i="9" s="1"/>
  <c r="BM44" i="9"/>
  <c r="BO44" i="9" s="1"/>
  <c r="BM7" i="9"/>
  <c r="BO7" i="9" s="1"/>
  <c r="BM6" i="9"/>
  <c r="BO6" i="9" s="1"/>
  <c r="BM4" i="9"/>
  <c r="BO4" i="9" s="1"/>
  <c r="BM29" i="9"/>
  <c r="BO29" i="9" s="1"/>
  <c r="BM31" i="9"/>
  <c r="BO31" i="9" s="1"/>
  <c r="BM11" i="9"/>
  <c r="BO11" i="9" s="1"/>
  <c r="BM61" i="9"/>
  <c r="BO61" i="9" s="1"/>
  <c r="BM60" i="9"/>
  <c r="BO60" i="9" s="1"/>
  <c r="BM62" i="9"/>
  <c r="BO62" i="9" s="1"/>
  <c r="BM59" i="9"/>
  <c r="BO59" i="9" s="1"/>
  <c r="BM21" i="9"/>
  <c r="BO21" i="9" s="1"/>
  <c r="BM37" i="9"/>
  <c r="BO37" i="9" s="1"/>
  <c r="BM10" i="9"/>
  <c r="BO10" i="9" s="1"/>
  <c r="BM12" i="9"/>
  <c r="BO12" i="9" s="1"/>
  <c r="BM9" i="9"/>
  <c r="BO9" i="9" s="1"/>
  <c r="BM56" i="9"/>
  <c r="BO56" i="9" s="1"/>
  <c r="BM54" i="9"/>
  <c r="BO54" i="9" s="1"/>
  <c r="BM57" i="9"/>
  <c r="BO57" i="9" s="1"/>
  <c r="BM36" i="9"/>
  <c r="BO36" i="9" s="1"/>
  <c r="BM41" i="9"/>
  <c r="BO41" i="9" s="1"/>
  <c r="BM39" i="9"/>
  <c r="BO39" i="9" s="1"/>
  <c r="BM42" i="9"/>
  <c r="BO42" i="9" s="1"/>
  <c r="BM17" i="9"/>
  <c r="BO17" i="9" s="1"/>
  <c r="BM16" i="9"/>
  <c r="BO16" i="9" s="1"/>
  <c r="BM19" i="9"/>
  <c r="BO19" i="9" s="1"/>
  <c r="BM20" i="9"/>
  <c r="BO20" i="9" s="1"/>
  <c r="BM22" i="9"/>
  <c r="BO22" i="9" s="1"/>
  <c r="BM35" i="9"/>
  <c r="BO35" i="9" s="1"/>
  <c r="BM34" i="9"/>
  <c r="BO34" i="9" s="1"/>
  <c r="BM14" i="9"/>
  <c r="BO14" i="9" s="1"/>
  <c r="BM15" i="9"/>
  <c r="BO15" i="9" s="1"/>
  <c r="AM6" i="9" l="1"/>
  <c r="AM7" i="9"/>
  <c r="AN7" i="9" s="1"/>
  <c r="AM9" i="9"/>
  <c r="AM8" i="9"/>
  <c r="AM42" i="9"/>
  <c r="AM48" i="9"/>
  <c r="AM72" i="9"/>
  <c r="AM69" i="9"/>
  <c r="AM32" i="9"/>
  <c r="AM19" i="9"/>
  <c r="AM63" i="9"/>
  <c r="AM75" i="9"/>
  <c r="AM68" i="9"/>
  <c r="AM21" i="9"/>
  <c r="AM15" i="9"/>
  <c r="AM74" i="9"/>
  <c r="AM66" i="9"/>
  <c r="AM25" i="9"/>
  <c r="AM44" i="9"/>
  <c r="AM56" i="9"/>
  <c r="AM26" i="9"/>
  <c r="AM12" i="9"/>
  <c r="AM27" i="9"/>
  <c r="AM67" i="9"/>
  <c r="AM45" i="9"/>
  <c r="AM43" i="9"/>
  <c r="AM36" i="9"/>
  <c r="AM49" i="9"/>
  <c r="AM62" i="9"/>
  <c r="AM37" i="9"/>
  <c r="AM33" i="9"/>
  <c r="AM24" i="9"/>
  <c r="AM18" i="9"/>
  <c r="AM39" i="9"/>
  <c r="AM51" i="9"/>
  <c r="AM31" i="9"/>
  <c r="AM30" i="9"/>
  <c r="AM57" i="9"/>
  <c r="AM13" i="9"/>
  <c r="AM38" i="9"/>
  <c r="AM14" i="9"/>
  <c r="AM54" i="9"/>
  <c r="AM61" i="9"/>
  <c r="AM73" i="9"/>
  <c r="AM50" i="9"/>
  <c r="AM55" i="9"/>
  <c r="AM60" i="9"/>
  <c r="AM20" i="9"/>
  <c r="AQ9" i="9"/>
  <c r="AQ7" i="9"/>
  <c r="AQ6" i="9"/>
  <c r="AQ8" i="9"/>
  <c r="AO6" i="9" l="1"/>
  <c r="AN6" i="9"/>
  <c r="AP6" i="9"/>
  <c r="AO7" i="9"/>
  <c r="AP7" i="9"/>
  <c r="AO9" i="9"/>
  <c r="AN9" i="9"/>
  <c r="AP9" i="9"/>
  <c r="BE64" i="9"/>
  <c r="AO8" i="9"/>
  <c r="AN8" i="9"/>
  <c r="BF64" i="9" s="1"/>
  <c r="AP8" i="9"/>
  <c r="AN42" i="9"/>
  <c r="AQ42" i="9"/>
  <c r="AP42" i="9"/>
  <c r="AO42" i="9"/>
  <c r="AQ48" i="9"/>
  <c r="AP48" i="9"/>
  <c r="AO48" i="9"/>
  <c r="AN48" i="9"/>
  <c r="AQ72" i="9"/>
  <c r="AP72" i="9"/>
  <c r="AN72" i="9"/>
  <c r="AO72" i="9"/>
  <c r="AQ69" i="9"/>
  <c r="AN69" i="9"/>
  <c r="AO69" i="9"/>
  <c r="AP69" i="9"/>
  <c r="AQ32" i="9"/>
  <c r="AN32" i="9"/>
  <c r="BF68" i="9" s="1"/>
  <c r="BE68" i="9"/>
  <c r="AO32" i="9"/>
  <c r="AP32" i="9"/>
  <c r="AQ19" i="9"/>
  <c r="AN19" i="9"/>
  <c r="AO19" i="9"/>
  <c r="AP19" i="9"/>
  <c r="AP63" i="9"/>
  <c r="AN63" i="9"/>
  <c r="AQ63" i="9"/>
  <c r="AO63" i="9"/>
  <c r="AQ75" i="9"/>
  <c r="AP75" i="9"/>
  <c r="AO75" i="9"/>
  <c r="AN75" i="9"/>
  <c r="AQ68" i="9"/>
  <c r="AN68" i="9"/>
  <c r="BF74" i="9" s="1"/>
  <c r="AP68" i="9"/>
  <c r="BE74" i="9"/>
  <c r="AO68" i="9"/>
  <c r="AP21" i="9"/>
  <c r="AQ21" i="9"/>
  <c r="AQ56" i="9"/>
  <c r="AP56" i="9"/>
  <c r="BE72" i="9"/>
  <c r="AN21" i="9"/>
  <c r="AO21" i="9"/>
  <c r="AQ15" i="9"/>
  <c r="AP15" i="9"/>
  <c r="AN15" i="9"/>
  <c r="AO15" i="9"/>
  <c r="AN74" i="9"/>
  <c r="BF75" i="9" s="1"/>
  <c r="AP74" i="9"/>
  <c r="AQ74" i="9"/>
  <c r="AO74" i="9"/>
  <c r="BE75" i="9"/>
  <c r="AQ66" i="9"/>
  <c r="AO66" i="9"/>
  <c r="AN66" i="9"/>
  <c r="AP66" i="9"/>
  <c r="AO25" i="9"/>
  <c r="AN25" i="9"/>
  <c r="AP25" i="9"/>
  <c r="AQ25" i="9"/>
  <c r="AP44" i="9"/>
  <c r="AO44" i="9"/>
  <c r="AN44" i="9"/>
  <c r="BF70" i="9" s="1"/>
  <c r="BE70" i="9"/>
  <c r="AQ44" i="9"/>
  <c r="AN56" i="9"/>
  <c r="BF72" i="9" s="1"/>
  <c r="AO56" i="9"/>
  <c r="AQ26" i="9"/>
  <c r="AP26" i="9"/>
  <c r="AN26" i="9"/>
  <c r="BF67" i="9" s="1"/>
  <c r="AO26" i="9"/>
  <c r="BE67" i="9"/>
  <c r="AQ12" i="9"/>
  <c r="AO12" i="9"/>
  <c r="AN12" i="9"/>
  <c r="AP12" i="9"/>
  <c r="AQ27" i="9"/>
  <c r="AO27" i="9"/>
  <c r="AP27" i="9"/>
  <c r="AN27" i="9"/>
  <c r="AP67" i="9"/>
  <c r="AO67" i="9"/>
  <c r="AN67" i="9"/>
  <c r="AQ67" i="9"/>
  <c r="AN45" i="9"/>
  <c r="AO45" i="9"/>
  <c r="AP45" i="9"/>
  <c r="AQ45" i="9"/>
  <c r="AN43" i="9"/>
  <c r="AP43" i="9"/>
  <c r="AQ43" i="9"/>
  <c r="AO43" i="9"/>
  <c r="AO36" i="9"/>
  <c r="AQ36" i="9"/>
  <c r="AP36" i="9"/>
  <c r="AN36" i="9"/>
  <c r="AQ49" i="9"/>
  <c r="AP49" i="9"/>
  <c r="AN49" i="9"/>
  <c r="AO49" i="9"/>
  <c r="AQ62" i="9"/>
  <c r="BE73" i="9"/>
  <c r="AP62" i="9"/>
  <c r="AO62" i="9"/>
  <c r="AN62" i="9"/>
  <c r="BF73" i="9" s="1"/>
  <c r="AQ37" i="9"/>
  <c r="AP37" i="9"/>
  <c r="AN37" i="9"/>
  <c r="AO37" i="9"/>
  <c r="AQ33" i="9"/>
  <c r="AN33" i="9"/>
  <c r="AP33" i="9"/>
  <c r="AO33" i="9"/>
  <c r="AP24" i="9"/>
  <c r="AQ24" i="9"/>
  <c r="AO24" i="9"/>
  <c r="AN24" i="9"/>
  <c r="AQ18" i="9"/>
  <c r="AO18" i="9"/>
  <c r="AP18" i="9"/>
  <c r="AN18" i="9"/>
  <c r="AQ39" i="9"/>
  <c r="AP39" i="9"/>
  <c r="AN39" i="9"/>
  <c r="AO39" i="9"/>
  <c r="AQ51" i="9"/>
  <c r="AO51" i="9"/>
  <c r="AP51" i="9"/>
  <c r="AN51" i="9"/>
  <c r="AQ31" i="9"/>
  <c r="AO31" i="9"/>
  <c r="AP31" i="9"/>
  <c r="AN31" i="9"/>
  <c r="AQ30" i="9"/>
  <c r="AP30" i="9"/>
  <c r="AN30" i="9"/>
  <c r="AO30" i="9"/>
  <c r="AQ57" i="9"/>
  <c r="AN57" i="9"/>
  <c r="AO57" i="9"/>
  <c r="AP57" i="9"/>
  <c r="AQ13" i="9"/>
  <c r="AO13" i="9"/>
  <c r="AP13" i="9"/>
  <c r="AN13" i="9"/>
  <c r="AQ38" i="9"/>
  <c r="AN38" i="9"/>
  <c r="BF69" i="9" s="1"/>
  <c r="BE69" i="9"/>
  <c r="AO38" i="9"/>
  <c r="AP38" i="9"/>
  <c r="AQ14" i="9"/>
  <c r="AP14" i="9"/>
  <c r="BE65" i="9"/>
  <c r="AO14" i="9"/>
  <c r="AN14" i="9"/>
  <c r="BF65" i="9" s="1"/>
  <c r="AQ54" i="9"/>
  <c r="AO54" i="9"/>
  <c r="AP54" i="9"/>
  <c r="AN54" i="9"/>
  <c r="AQ61" i="9"/>
  <c r="AO61" i="9"/>
  <c r="AN61" i="9"/>
  <c r="AP61" i="9"/>
  <c r="AQ73" i="9"/>
  <c r="AN73" i="9"/>
  <c r="AP73" i="9"/>
  <c r="AO73" i="9"/>
  <c r="AQ50" i="9"/>
  <c r="AO50" i="9"/>
  <c r="AP50" i="9"/>
  <c r="BE71" i="9"/>
  <c r="AN50" i="9"/>
  <c r="BF71" i="9" s="1"/>
  <c r="AQ55" i="9"/>
  <c r="AP55" i="9"/>
  <c r="AN55" i="9"/>
  <c r="AO55" i="9"/>
  <c r="AQ60" i="9"/>
  <c r="AO60" i="9"/>
  <c r="AP60" i="9"/>
  <c r="AN60" i="9"/>
  <c r="AQ20" i="9"/>
  <c r="AN20" i="9"/>
  <c r="BF66" i="9" s="1"/>
  <c r="AP20" i="9"/>
  <c r="BE66" i="9"/>
  <c r="AO20" i="9"/>
  <c r="BJ64" i="9" l="1"/>
  <c r="BL64" i="9"/>
  <c r="BI64" i="9"/>
  <c r="BL74" i="9"/>
  <c r="BJ74" i="9"/>
  <c r="BI74" i="9"/>
  <c r="BL68" i="9"/>
  <c r="BJ68" i="9"/>
  <c r="BI68" i="9"/>
  <c r="BJ72" i="9"/>
  <c r="BL72" i="9"/>
  <c r="BI72" i="9"/>
  <c r="BI75" i="9"/>
  <c r="BJ75" i="9"/>
  <c r="BL75" i="9"/>
  <c r="BI70" i="9"/>
  <c r="BL70" i="9"/>
  <c r="BJ70" i="9"/>
  <c r="BI67" i="9"/>
  <c r="BL67" i="9"/>
  <c r="BJ67" i="9"/>
  <c r="BL73" i="9"/>
  <c r="BJ73" i="9"/>
  <c r="BI73" i="9"/>
  <c r="BL69" i="9"/>
  <c r="BI69" i="9"/>
  <c r="BJ69" i="9"/>
  <c r="BL65" i="9"/>
  <c r="BJ65" i="9"/>
  <c r="BI65" i="9"/>
  <c r="BL71" i="9"/>
  <c r="BI71" i="9"/>
  <c r="BJ71" i="9"/>
  <c r="BJ66" i="9"/>
  <c r="BI66" i="9"/>
  <c r="BL66" i="9"/>
  <c r="BP68" i="9" l="1"/>
  <c r="BP72" i="9"/>
  <c r="BP73" i="9"/>
  <c r="BP64" i="9"/>
  <c r="BP74" i="9"/>
  <c r="BP71" i="9"/>
  <c r="BP75" i="9"/>
  <c r="BP70" i="9"/>
  <c r="BP66" i="9"/>
  <c r="BP67" i="9"/>
  <c r="BP69" i="9"/>
  <c r="BP65" i="9"/>
  <c r="BQ67" i="9" l="1"/>
  <c r="BQ69" i="9"/>
  <c r="BQ68" i="9"/>
  <c r="BQ71" i="9"/>
  <c r="BQ75" i="9"/>
  <c r="BQ74" i="9"/>
  <c r="BQ66" i="9"/>
  <c r="BQ72" i="9"/>
  <c r="BQ64" i="9"/>
  <c r="BQ70" i="9"/>
  <c r="BQ73" i="9"/>
  <c r="BQ65" i="9"/>
  <c r="AO78" i="9" l="1" a="1"/>
  <c r="AM78" i="9" a="1"/>
  <c r="AN78" i="9" a="1"/>
  <c r="AP78" i="9" a="1"/>
  <c r="AQ83" i="9" l="1"/>
  <c r="AQ86" i="9"/>
  <c r="AQ81" i="9"/>
  <c r="AQ82" i="9"/>
  <c r="AQ85" i="9"/>
  <c r="AQ87" i="9"/>
  <c r="AQ80" i="9"/>
  <c r="AQ84" i="9"/>
  <c r="AQ88" i="9"/>
  <c r="AQ78" i="9" s="1"/>
  <c r="AQ79" i="9"/>
  <c r="AQ89" i="9"/>
  <c r="BD78" i="9" l="1"/>
  <c r="AN1" i="9"/>
  <c r="C7" i="12" s="1" a="1"/>
  <c r="BE82" i="9" l="1"/>
  <c r="BE81" i="9"/>
  <c r="BE83" i="9"/>
  <c r="BE85" i="9"/>
  <c r="BE86" i="9"/>
  <c r="BE84" i="9"/>
  <c r="BE79" i="9"/>
  <c r="BE80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<sst xmlns="http://schemas.openxmlformats.org/spreadsheetml/2006/main" count="10205" uniqueCount="777">
  <si>
    <t>Group</t>
  </si>
  <si>
    <t>A</t>
  </si>
  <si>
    <t>Team 1</t>
  </si>
  <si>
    <t>Team 2</t>
  </si>
  <si>
    <t>Stadiums</t>
  </si>
  <si>
    <t>B</t>
  </si>
  <si>
    <t>C</t>
  </si>
  <si>
    <t>D</t>
  </si>
  <si>
    <t>Final</t>
  </si>
  <si>
    <t>Qatar</t>
  </si>
  <si>
    <t>Ecuador</t>
  </si>
  <si>
    <t>Netherlands</t>
  </si>
  <si>
    <t>Senegal</t>
  </si>
  <si>
    <t>W</t>
  </si>
  <si>
    <t>L</t>
  </si>
  <si>
    <t>Points</t>
  </si>
  <si>
    <t>E</t>
  </si>
  <si>
    <t>Team</t>
  </si>
  <si>
    <t>H</t>
  </si>
  <si>
    <t>Winner</t>
  </si>
  <si>
    <t>Loser</t>
  </si>
  <si>
    <t>Goal Difference</t>
  </si>
  <si>
    <t>Team 1 Goals</t>
  </si>
  <si>
    <t>Team 2 Goals</t>
  </si>
  <si>
    <t>Goals Scored</t>
  </si>
  <si>
    <t>Goals Allowed</t>
  </si>
  <si>
    <t>Rank</t>
  </si>
  <si>
    <t>Tiebreaker Score</t>
  </si>
  <si>
    <t>Team 1 Points</t>
  </si>
  <si>
    <t>Team 2 Points</t>
  </si>
  <si>
    <t>England</t>
  </si>
  <si>
    <t>USA</t>
  </si>
  <si>
    <t>Argentina</t>
  </si>
  <si>
    <t>Mexico</t>
  </si>
  <si>
    <t>France</t>
  </si>
  <si>
    <t>Morocco</t>
  </si>
  <si>
    <t>Germany</t>
  </si>
  <si>
    <t>Spain</t>
  </si>
  <si>
    <t>Belgium</t>
  </si>
  <si>
    <t>Brazil</t>
  </si>
  <si>
    <t>Portugal</t>
  </si>
  <si>
    <t>Uruguay</t>
  </si>
  <si>
    <t>Switzerland</t>
  </si>
  <si>
    <t>Tunisia</t>
  </si>
  <si>
    <t>Croatia</t>
  </si>
  <si>
    <t>Japan</t>
  </si>
  <si>
    <t>Iran</t>
  </si>
  <si>
    <t>Saudi Arabia</t>
  </si>
  <si>
    <t>Australia</t>
  </si>
  <si>
    <t>Canada</t>
  </si>
  <si>
    <t>Ghana</t>
  </si>
  <si>
    <t/>
  </si>
  <si>
    <t>Tied Points</t>
  </si>
  <si>
    <t>Tied Goals</t>
  </si>
  <si>
    <t>Tied GD</t>
  </si>
  <si>
    <t>Team 1 GD</t>
  </si>
  <si>
    <t>Team 2 GD</t>
  </si>
  <si>
    <t>Tiedbreaker</t>
  </si>
  <si>
    <t>Final Rank</t>
  </si>
  <si>
    <t>Position</t>
  </si>
  <si>
    <t>Rank Override</t>
  </si>
  <si>
    <t>F</t>
  </si>
  <si>
    <t>G</t>
  </si>
  <si>
    <t>Record</t>
  </si>
  <si>
    <t>Override</t>
  </si>
  <si>
    <t>Round of 16</t>
  </si>
  <si>
    <t>Watchlist</t>
  </si>
  <si>
    <t>Tables</t>
  </si>
  <si>
    <t>Group A</t>
  </si>
  <si>
    <t>Group B</t>
  </si>
  <si>
    <t>Group C</t>
  </si>
  <si>
    <t>Group D</t>
  </si>
  <si>
    <t>Group E</t>
  </si>
  <si>
    <t>Group F</t>
  </si>
  <si>
    <t>Group G</t>
  </si>
  <si>
    <t>Group H</t>
  </si>
  <si>
    <t>GD</t>
  </si>
  <si>
    <t>GAME #</t>
  </si>
  <si>
    <t>GROUP</t>
  </si>
  <si>
    <t>DATE</t>
  </si>
  <si>
    <t>STADIUM</t>
  </si>
  <si>
    <t>TIME</t>
  </si>
  <si>
    <t>YOUR LOCAL TIME</t>
  </si>
  <si>
    <t>TEAMS</t>
  </si>
  <si>
    <t>SCORE</t>
  </si>
  <si>
    <t>WINNER / RESULT</t>
  </si>
  <si>
    <t>MATCH SCHEDULE</t>
  </si>
  <si>
    <t xml:space="preserve"> </t>
  </si>
  <si>
    <t>Your Time Zone
(GMT Adjustment)</t>
  </si>
  <si>
    <t>RO16</t>
  </si>
  <si>
    <t>QF</t>
  </si>
  <si>
    <t>SF</t>
  </si>
  <si>
    <t>3P</t>
  </si>
  <si>
    <t>Stage</t>
  </si>
  <si>
    <t>Netherlands - Japan</t>
  </si>
  <si>
    <t>South Africa</t>
  </si>
  <si>
    <t>Haiti</t>
  </si>
  <si>
    <t>Scotland</t>
  </si>
  <si>
    <t>Paraguay</t>
  </si>
  <si>
    <t>Curacao</t>
  </si>
  <si>
    <t>Ivory Coast</t>
  </si>
  <si>
    <t>Egypt</t>
  </si>
  <si>
    <t>New Zealand</t>
  </si>
  <si>
    <t>I</t>
  </si>
  <si>
    <t>Norway</t>
  </si>
  <si>
    <t>J</t>
  </si>
  <si>
    <t>Algeria</t>
  </si>
  <si>
    <t>Austria</t>
  </si>
  <si>
    <t>Jordan</t>
  </si>
  <si>
    <t>K</t>
  </si>
  <si>
    <t>Uzbekistan</t>
  </si>
  <si>
    <t>Colombia</t>
  </si>
  <si>
    <t>Panama</t>
  </si>
  <si>
    <t>AT&amp;T Stadium (Arlington)</t>
  </si>
  <si>
    <t>BC Place (Vancouver)</t>
  </si>
  <si>
    <t>BMO Field (Toronto)</t>
  </si>
  <si>
    <t>Estadio Akron (Guadalajara)</t>
  </si>
  <si>
    <t>Estadio Azteca (Mexico City)</t>
  </si>
  <si>
    <t>Estadio BBVA (Monterrey)</t>
  </si>
  <si>
    <t>Arrowhead Stadium (Kansas City)</t>
  </si>
  <si>
    <t>Gillette Stadium (Foxborough)</t>
  </si>
  <si>
    <t>Hard Rock Stadium (Miami Gardens)</t>
  </si>
  <si>
    <t>Levi's Stadium (Santa Clara)</t>
  </si>
  <si>
    <t>Lincoln Financial Field (Philadelphia)</t>
  </si>
  <si>
    <t>Lumen Field (Seattle)</t>
  </si>
  <si>
    <t>Mercedes-Benz Stadium (Atlanta)</t>
  </si>
  <si>
    <t>MetLife Stadium (East Rutherford)</t>
  </si>
  <si>
    <t>NRG Stadium (Houston)</t>
  </si>
  <si>
    <t>SoFi Stadium (Inglewood)</t>
  </si>
  <si>
    <t>Group I</t>
  </si>
  <si>
    <t>Group J</t>
  </si>
  <si>
    <t>Group K</t>
  </si>
  <si>
    <t>Group L</t>
  </si>
  <si>
    <t>Mexico - South Africa</t>
  </si>
  <si>
    <t>USA - Paraguay</t>
  </si>
  <si>
    <t>Haiti - Scotland</t>
  </si>
  <si>
    <t>Brazil - Morocco</t>
  </si>
  <si>
    <t>Qatar - Switzerland</t>
  </si>
  <si>
    <t>Ivory Coast - Ecuador</t>
  </si>
  <si>
    <t>Germany - Curacao</t>
  </si>
  <si>
    <t>Spain - Cape Verde</t>
  </si>
  <si>
    <t>Belgium - Egypt</t>
  </si>
  <si>
    <t>Saudi Arabia - Uruguay</t>
  </si>
  <si>
    <t>Iran - New Zealand</t>
  </si>
  <si>
    <t>Austria - Jordan</t>
  </si>
  <si>
    <t>France - Senegal</t>
  </si>
  <si>
    <t>Argentina - Algeria</t>
  </si>
  <si>
    <t>England - Croatia</t>
  </si>
  <si>
    <t>Ghana - Panama</t>
  </si>
  <si>
    <t>Uzbekistan - Colombia</t>
  </si>
  <si>
    <t>Canada - Qatar</t>
  </si>
  <si>
    <t>Mexico - South Korea</t>
  </si>
  <si>
    <t>USA - Australia</t>
  </si>
  <si>
    <t>Scotland - Morocco</t>
  </si>
  <si>
    <t>Brazil - Haiti</t>
  </si>
  <si>
    <t>Tunisia - Japan</t>
  </si>
  <si>
    <t>Germany - Ivory Coast</t>
  </si>
  <si>
    <t>Ecuador - Curacao</t>
  </si>
  <si>
    <t>Spain - Saudi Arabia</t>
  </si>
  <si>
    <t>Belgium - Iran</t>
  </si>
  <si>
    <t>Uruguay - Cape Verde</t>
  </si>
  <si>
    <t>New Zealand - Egypt</t>
  </si>
  <si>
    <t>Argentina - Austria</t>
  </si>
  <si>
    <t>Norway - Senegal</t>
  </si>
  <si>
    <t>Jordan - Algeria</t>
  </si>
  <si>
    <t>Portugal - Uzbekistan</t>
  </si>
  <si>
    <t>England - Ghana</t>
  </si>
  <si>
    <t>Panama - Croatia</t>
  </si>
  <si>
    <t>Switzerland - Canada</t>
  </si>
  <si>
    <t>Scotland - Brazil</t>
  </si>
  <si>
    <t>Morocco - Haiti</t>
  </si>
  <si>
    <t>South Africa - South Korea</t>
  </si>
  <si>
    <t>Ecuador - Germany</t>
  </si>
  <si>
    <t>Curacao - Ivory Coast</t>
  </si>
  <si>
    <t>Tunisia - Netherlands</t>
  </si>
  <si>
    <t>Paraguay - Australia</t>
  </si>
  <si>
    <t>Norway - France</t>
  </si>
  <si>
    <t>Uruguay - Spain</t>
  </si>
  <si>
    <t>Cape Verde - Saudi Arabia</t>
  </si>
  <si>
    <t>Egypt - Iran</t>
  </si>
  <si>
    <t>New Zealand - Belgium</t>
  </si>
  <si>
    <t>Panama - England</t>
  </si>
  <si>
    <t>Croatia - Ghana</t>
  </si>
  <si>
    <t>Colombia - Portugal</t>
  </si>
  <si>
    <t>Algeria - Austria</t>
  </si>
  <si>
    <t>Jordan - Argentina</t>
  </si>
  <si>
    <t>Round of 32</t>
  </si>
  <si>
    <t>Quarterfinal</t>
  </si>
  <si>
    <t>Semifinal</t>
  </si>
  <si>
    <t>Third Place</t>
  </si>
  <si>
    <t>3RD</t>
  </si>
  <si>
    <r>
      <t>Combinations of matches in the round of 32</t>
    </r>
    <r>
      <rPr>
        <b/>
        <sz val="11"/>
        <color theme="1"/>
        <rFont val="Calibri"/>
        <family val="2"/>
        <scheme val="minor"/>
      </rPr>
      <t> </t>
    </r>
  </si>
  <si>
    <t>No.</t>
  </si>
  <si>
    <t>Third-placed teams</t>
  </si>
  <si>
    <t>advance from groups</t>
  </si>
  <si>
    <t>v</t>
  </si>
  <si>
    <t>t</t>
  </si>
  <si>
    <t>e</t>
  </si>
  <si>
    <t>1A</t>
  </si>
  <si>
    <t>vs</t>
  </si>
  <si>
    <t>1B</t>
  </si>
  <si>
    <t>1D</t>
  </si>
  <si>
    <t>1E</t>
  </si>
  <si>
    <t>1G</t>
  </si>
  <si>
    <t>1I</t>
  </si>
  <si>
    <t>1K</t>
  </si>
  <si>
    <t>1L</t>
  </si>
  <si>
    <t>3E</t>
  </si>
  <si>
    <t>3J</t>
  </si>
  <si>
    <t>3I</t>
  </si>
  <si>
    <t>3F</t>
  </si>
  <si>
    <t>3H</t>
  </si>
  <si>
    <t>3G</t>
  </si>
  <si>
    <t>3L</t>
  </si>
  <si>
    <t>3K</t>
  </si>
  <si>
    <t>3D</t>
  </si>
  <si>
    <t>3C</t>
  </si>
  <si>
    <t>3B</t>
  </si>
  <si>
    <t>3A</t>
  </si>
  <si>
    <t>EFGHIJKL</t>
  </si>
  <si>
    <t>DFGHIJKL</t>
  </si>
  <si>
    <t>DEGHIJKL</t>
  </si>
  <si>
    <t>DEFHIJKL</t>
  </si>
  <si>
    <t>DEFGIJKL</t>
  </si>
  <si>
    <t>DEFGHJKL</t>
  </si>
  <si>
    <t>DEFGHIKL</t>
  </si>
  <si>
    <t>DEFGHIJL</t>
  </si>
  <si>
    <t>DEFGHIJK</t>
  </si>
  <si>
    <t>CFGHIJKL</t>
  </si>
  <si>
    <t>CEGHIJKL</t>
  </si>
  <si>
    <t>CEFHIJKL</t>
  </si>
  <si>
    <t>CEFGIJKL</t>
  </si>
  <si>
    <t>CEFGHJKL</t>
  </si>
  <si>
    <t>CEFGHIKL</t>
  </si>
  <si>
    <t>CEFGHIJL</t>
  </si>
  <si>
    <t>CEFGHIJK</t>
  </si>
  <si>
    <t>CDGHIJKL</t>
  </si>
  <si>
    <t>CDFHIJKL</t>
  </si>
  <si>
    <t>CDFGIJKL</t>
  </si>
  <si>
    <t>CDFGHJKL</t>
  </si>
  <si>
    <t>CDFGHIKL</t>
  </si>
  <si>
    <t>CDFGHIJL</t>
  </si>
  <si>
    <t>CDFGHIJK</t>
  </si>
  <si>
    <t>CDEHIJKL</t>
  </si>
  <si>
    <t>CDEGIJKL</t>
  </si>
  <si>
    <t>CDEGHJKL</t>
  </si>
  <si>
    <t>CDEGHIKL</t>
  </si>
  <si>
    <t>CDEGHIJL</t>
  </si>
  <si>
    <t>CDEGHIJK</t>
  </si>
  <si>
    <t>CDEFIJKL</t>
  </si>
  <si>
    <t>CDEFHJKL</t>
  </si>
  <si>
    <t>CDEFHIKL</t>
  </si>
  <si>
    <t>CDEFHIJL</t>
  </si>
  <si>
    <t>CDEFHIJK</t>
  </si>
  <si>
    <t>CDEFGJKL</t>
  </si>
  <si>
    <t>CDEFGIKL</t>
  </si>
  <si>
    <t>CDEFGIJL</t>
  </si>
  <si>
    <t>CDEFGIJK</t>
  </si>
  <si>
    <t>CDEFGHKL</t>
  </si>
  <si>
    <t>CDEFGHJL</t>
  </si>
  <si>
    <t>CDEFGHJK</t>
  </si>
  <si>
    <t>CDEFGHIL</t>
  </si>
  <si>
    <t>CDEFGHIK</t>
  </si>
  <si>
    <t>CDEFGHIJ</t>
  </si>
  <si>
    <t>BFGHIJKL</t>
  </si>
  <si>
    <t>BEGHIJKL</t>
  </si>
  <si>
    <t>BEFHIJKL</t>
  </si>
  <si>
    <t>BEFGIJKL</t>
  </si>
  <si>
    <t>BEFGHJKL</t>
  </si>
  <si>
    <t>BEFGHIKL</t>
  </si>
  <si>
    <t>BEFGHIJL</t>
  </si>
  <si>
    <t>BEFGHIJK</t>
  </si>
  <si>
    <t>BDGHIJKL</t>
  </si>
  <si>
    <t>BDFHIJKL</t>
  </si>
  <si>
    <t>BDFGIJKL</t>
  </si>
  <si>
    <t>BDFGHJKL</t>
  </si>
  <si>
    <t>BDFGHIKL</t>
  </si>
  <si>
    <t>BDFGHIJL</t>
  </si>
  <si>
    <t>BDFGHIJK</t>
  </si>
  <si>
    <t>BDEHIJKL</t>
  </si>
  <si>
    <t>BDEGIJKL</t>
  </si>
  <si>
    <t>BDEGHJKL</t>
  </si>
  <si>
    <t>BDEGHIKL</t>
  </si>
  <si>
    <t>BDEGHIJL</t>
  </si>
  <si>
    <t>BDEGHIJK</t>
  </si>
  <si>
    <t>BDEFIJKL</t>
  </si>
  <si>
    <t>BDEFHJKL</t>
  </si>
  <si>
    <t>BDEFHIKL</t>
  </si>
  <si>
    <t>BDEFHIJL</t>
  </si>
  <si>
    <t>BDEFHIJK</t>
  </si>
  <si>
    <t>BDEFGJKL</t>
  </si>
  <si>
    <t>BDEFGIKL</t>
  </si>
  <si>
    <t>BDEFGIJL</t>
  </si>
  <si>
    <t>BDEFGIJK</t>
  </si>
  <si>
    <t>BDEFGHKL</t>
  </si>
  <si>
    <t>BDEFGHJL</t>
  </si>
  <si>
    <t>BDEFGHJK</t>
  </si>
  <si>
    <t>BDEFGHIL</t>
  </si>
  <si>
    <t>BDEFGHIK</t>
  </si>
  <si>
    <t>BDEFGHIJ</t>
  </si>
  <si>
    <t>BCGHIJKL</t>
  </si>
  <si>
    <t>BCFHIJKL</t>
  </si>
  <si>
    <t>BCFGIJKL</t>
  </si>
  <si>
    <t>BCFGHJKL</t>
  </si>
  <si>
    <t>BCFGHIKL</t>
  </si>
  <si>
    <t>BCFGHIJL</t>
  </si>
  <si>
    <t>BCFGHIJK</t>
  </si>
  <si>
    <t>BCEHIJKL</t>
  </si>
  <si>
    <t>BCEGIJKL</t>
  </si>
  <si>
    <t>BCEGHJKL</t>
  </si>
  <si>
    <t>BCEGHIKL</t>
  </si>
  <si>
    <t>BCEGHIJL</t>
  </si>
  <si>
    <t>BCEGHIJK</t>
  </si>
  <si>
    <t>BCEFIJKL</t>
  </si>
  <si>
    <t>BCEFHJKL</t>
  </si>
  <si>
    <t>BCEFHIKL</t>
  </si>
  <si>
    <t>BCEFHIJL</t>
  </si>
  <si>
    <t>BCEFHIJK</t>
  </si>
  <si>
    <t>BCEFGJKL</t>
  </si>
  <si>
    <t>BCEFGIKL</t>
  </si>
  <si>
    <t>BCEFGIJL</t>
  </si>
  <si>
    <t>BCEFGIJK</t>
  </si>
  <si>
    <t>BCEFGHKL</t>
  </si>
  <si>
    <t>BCEFGHJL</t>
  </si>
  <si>
    <t>BCEFGHJK</t>
  </si>
  <si>
    <t>BCEFGHIL</t>
  </si>
  <si>
    <t>BCEFGHIK</t>
  </si>
  <si>
    <t>BCEFGHIJ</t>
  </si>
  <si>
    <t>BCDHIJKL</t>
  </si>
  <si>
    <t>BCDGIJKL</t>
  </si>
  <si>
    <t>BCDGHJKL</t>
  </si>
  <si>
    <t>BCDGHIKL</t>
  </si>
  <si>
    <t>BCDGHIJL</t>
  </si>
  <si>
    <t>BCDGHIJK</t>
  </si>
  <si>
    <t>BCDFIJKL</t>
  </si>
  <si>
    <t>BCDFHJKL</t>
  </si>
  <si>
    <t>BCDFHIKL</t>
  </si>
  <si>
    <t>BCDFHIJL</t>
  </si>
  <si>
    <t>BCDFHIJK</t>
  </si>
  <si>
    <t>BCDFGJKL</t>
  </si>
  <si>
    <t>BCDFGIKL</t>
  </si>
  <si>
    <t>BCDFGIJL</t>
  </si>
  <si>
    <t>BCDFGIJK</t>
  </si>
  <si>
    <t>BCDFGHKL</t>
  </si>
  <si>
    <t>BCDFGHJL</t>
  </si>
  <si>
    <t>BCDFGHJK</t>
  </si>
  <si>
    <t>BCDFGHIL</t>
  </si>
  <si>
    <t>BCDFGHIK</t>
  </si>
  <si>
    <t>BCDFGHIJ</t>
  </si>
  <si>
    <t>BCDEIJKL</t>
  </si>
  <si>
    <t>BCDEHJKL</t>
  </si>
  <si>
    <t>BCDEHIKL</t>
  </si>
  <si>
    <t>BCDEHIJL</t>
  </si>
  <si>
    <t>BCDEHIJK</t>
  </si>
  <si>
    <t>BCDEGJKL</t>
  </si>
  <si>
    <t>BCDEGIKL</t>
  </si>
  <si>
    <t>BCDEGIJL</t>
  </si>
  <si>
    <t>BCDEGIJK</t>
  </si>
  <si>
    <t>BCDEGHKL</t>
  </si>
  <si>
    <t>BCDEGHJL</t>
  </si>
  <si>
    <t>BCDEGHJK</t>
  </si>
  <si>
    <t>BCDEGHIL</t>
  </si>
  <si>
    <t>BCDEGHIK</t>
  </si>
  <si>
    <t>BCDEGHIJ</t>
  </si>
  <si>
    <t>BCDEFJKL</t>
  </si>
  <si>
    <t>BCDEFIKL</t>
  </si>
  <si>
    <t>BCDEFIJL</t>
  </si>
  <si>
    <t>BCDEFIJK</t>
  </si>
  <si>
    <t>BCDEFHKL</t>
  </si>
  <si>
    <t>BCDEFHJL</t>
  </si>
  <si>
    <t>BCDEFHJK</t>
  </si>
  <si>
    <t>BCDEFHIL</t>
  </si>
  <si>
    <t>BCDEFHIK</t>
  </si>
  <si>
    <t>BCDEFHIJ</t>
  </si>
  <si>
    <t>BCDEFGKL</t>
  </si>
  <si>
    <t>BCDEFGJL</t>
  </si>
  <si>
    <t>BCDEFGJK</t>
  </si>
  <si>
    <t>BCDEFGIL</t>
  </si>
  <si>
    <t>BCDEFGIK</t>
  </si>
  <si>
    <t>BCDEFGIJ</t>
  </si>
  <si>
    <t>BCDEFGHL</t>
  </si>
  <si>
    <t>BCDEFGHK</t>
  </si>
  <si>
    <t>BCDEFGHJ</t>
  </si>
  <si>
    <t>BCDEFGHI</t>
  </si>
  <si>
    <t>AFGHIJKL</t>
  </si>
  <si>
    <t>AEGHIJKL</t>
  </si>
  <si>
    <t>AEFHIJKL</t>
  </si>
  <si>
    <t>AEFGIJKL</t>
  </si>
  <si>
    <t>AEFGHJKL</t>
  </si>
  <si>
    <t>AEFGHIKL</t>
  </si>
  <si>
    <t>AEFGHIJL</t>
  </si>
  <si>
    <t>AEFGHIJK</t>
  </si>
  <si>
    <t>ADGHIJKL</t>
  </si>
  <si>
    <t>ADFHIJKL</t>
  </si>
  <si>
    <t>ADFGIJKL</t>
  </si>
  <si>
    <t>ADFGHJKL</t>
  </si>
  <si>
    <t>ADFGHIKL</t>
  </si>
  <si>
    <t>ADFGHIJL</t>
  </si>
  <si>
    <t>ADFGHIJK</t>
  </si>
  <si>
    <t>ADEHIJKL</t>
  </si>
  <si>
    <t>ADEGIJKL</t>
  </si>
  <si>
    <t>ADEGHJKL</t>
  </si>
  <si>
    <t>ADEGHIKL</t>
  </si>
  <si>
    <t>ADEGHIJL</t>
  </si>
  <si>
    <t>ADEGHIJK</t>
  </si>
  <si>
    <t>ADEFIJKL</t>
  </si>
  <si>
    <t>ADEFHJKL</t>
  </si>
  <si>
    <t>ADEFHIKL</t>
  </si>
  <si>
    <t>ADEFHIJL</t>
  </si>
  <si>
    <t>ADEFHIJK</t>
  </si>
  <si>
    <t>ADEFGJKL</t>
  </si>
  <si>
    <t>ADEFGIKL</t>
  </si>
  <si>
    <t>ADEFGIJL</t>
  </si>
  <si>
    <t>ADEFGIJK</t>
  </si>
  <si>
    <t>ADEFGHKL</t>
  </si>
  <si>
    <t>ADEFGHJL</t>
  </si>
  <si>
    <t>ADEFGHJK</t>
  </si>
  <si>
    <t>ADEFGHIL</t>
  </si>
  <si>
    <t>ADEFGHIK</t>
  </si>
  <si>
    <t>ADEFGHIJ</t>
  </si>
  <si>
    <t>ACGHIJKL</t>
  </si>
  <si>
    <t>ACFHIJKL</t>
  </si>
  <si>
    <t>ACFGIJKL</t>
  </si>
  <si>
    <t>ACFGHJKL</t>
  </si>
  <si>
    <t>ACFGHIKL</t>
  </si>
  <si>
    <t>ACFGHIJL</t>
  </si>
  <si>
    <t>ACFGHIJK</t>
  </si>
  <si>
    <t>ACEHIJKL</t>
  </si>
  <si>
    <t>ACEGIJKL</t>
  </si>
  <si>
    <t>ACEGHJKL</t>
  </si>
  <si>
    <t>ACEGHIKL</t>
  </si>
  <si>
    <t>ACEGHIJL</t>
  </si>
  <si>
    <t>ACEGHIJK</t>
  </si>
  <si>
    <t>ACEFIJKL</t>
  </si>
  <si>
    <t>ACEFHJKL</t>
  </si>
  <si>
    <t>ACEFHIKL</t>
  </si>
  <si>
    <t>ACEFHIJL</t>
  </si>
  <si>
    <t>ACEFHIJK</t>
  </si>
  <si>
    <t>ACEFGJKL</t>
  </si>
  <si>
    <t>ACEFGIKL</t>
  </si>
  <si>
    <t>ACEFGIJL</t>
  </si>
  <si>
    <t>ACEFGIJK</t>
  </si>
  <si>
    <t>ACEFGHKL</t>
  </si>
  <si>
    <t>ACEFGHJL</t>
  </si>
  <si>
    <t>ACEFGHJK</t>
  </si>
  <si>
    <t>ACEFGHIL</t>
  </si>
  <si>
    <t>ACEFGHIK</t>
  </si>
  <si>
    <t>ACEFGHIJ</t>
  </si>
  <si>
    <t>ACDHIJKL</t>
  </si>
  <si>
    <t>ACDGIJKL</t>
  </si>
  <si>
    <t>ACDGHJKL</t>
  </si>
  <si>
    <t>ACDGHIKL</t>
  </si>
  <si>
    <t>ACDGHIJL</t>
  </si>
  <si>
    <t>ACDGHIJK</t>
  </si>
  <si>
    <t>ACDFIJKL</t>
  </si>
  <si>
    <t>ACDFHJKL</t>
  </si>
  <si>
    <t>ACDFHIKL</t>
  </si>
  <si>
    <t>ACDFHIJL</t>
  </si>
  <si>
    <t>ACDFHIJK</t>
  </si>
  <si>
    <t>ACDFGJKL</t>
  </si>
  <si>
    <t>ACDFGIKL</t>
  </si>
  <si>
    <t>ACDFGIJL</t>
  </si>
  <si>
    <t>ACDFGIJK</t>
  </si>
  <si>
    <t>ACDFGHKL</t>
  </si>
  <si>
    <t>ACDFGHJL</t>
  </si>
  <si>
    <t>ACDFGHJK</t>
  </si>
  <si>
    <t>ACDFGHIL</t>
  </si>
  <si>
    <t>ACDFGHIK</t>
  </si>
  <si>
    <t>ACDFGHIJ</t>
  </si>
  <si>
    <t>ACDEIJKL</t>
  </si>
  <si>
    <t>ACDEHJKL</t>
  </si>
  <si>
    <t>ACDEHIKL</t>
  </si>
  <si>
    <t>ACDEHIJL</t>
  </si>
  <si>
    <t>ACDEHIJK</t>
  </si>
  <si>
    <t>ACDEGJKL</t>
  </si>
  <si>
    <t>ACDEGIKL</t>
  </si>
  <si>
    <t>ACDEGIJL</t>
  </si>
  <si>
    <t>ACDEGIJK</t>
  </si>
  <si>
    <t>ACDEGHKL</t>
  </si>
  <si>
    <t>ACDEGHJL</t>
  </si>
  <si>
    <t>ACDEGHJK</t>
  </si>
  <si>
    <t>ACDEGHIL</t>
  </si>
  <si>
    <t>ACDEGHIK</t>
  </si>
  <si>
    <t>ACDEGHIJ</t>
  </si>
  <si>
    <t>ACDEFJKL</t>
  </si>
  <si>
    <t>ACDEFIKL</t>
  </si>
  <si>
    <t>ACDEFIJL</t>
  </si>
  <si>
    <t>ACDEFIJK</t>
  </si>
  <si>
    <t>ACDEFHKL</t>
  </si>
  <si>
    <t>ACDEFHJL</t>
  </si>
  <si>
    <t>ACDEFHJK</t>
  </si>
  <si>
    <t>ACDEFHIL</t>
  </si>
  <si>
    <t>ACDEFHIK</t>
  </si>
  <si>
    <t>ACDEFHIJ</t>
  </si>
  <si>
    <t>ACDEFGKL</t>
  </si>
  <si>
    <t>ACDEFGJL</t>
  </si>
  <si>
    <t>ACDEFGJK</t>
  </si>
  <si>
    <t>ACDEFGIL</t>
  </si>
  <si>
    <t>ACDEFGIK</t>
  </si>
  <si>
    <t>ACDEFGIJ</t>
  </si>
  <si>
    <t>ACDEFGHL</t>
  </si>
  <si>
    <t>ACDEFGHK</t>
  </si>
  <si>
    <t>ACDEFGHJ</t>
  </si>
  <si>
    <t>ACDEFGHI</t>
  </si>
  <si>
    <t>ABGHIJKL</t>
  </si>
  <si>
    <t>ABFHIJKL</t>
  </si>
  <si>
    <t>ABFGIJKL</t>
  </si>
  <si>
    <t>ABFGHJKL</t>
  </si>
  <si>
    <t>ABFGHIKL</t>
  </si>
  <si>
    <t>ABFGHIJL</t>
  </si>
  <si>
    <t>ABFGHIJK</t>
  </si>
  <si>
    <t>ABEHIJKL</t>
  </si>
  <si>
    <t>ABEGIJKL</t>
  </si>
  <si>
    <t>ABEGHJKL</t>
  </si>
  <si>
    <t>ABEGHIKL</t>
  </si>
  <si>
    <t>ABEGHIJL</t>
  </si>
  <si>
    <t>ABEGHIJK</t>
  </si>
  <si>
    <t>ABEFIJKL</t>
  </si>
  <si>
    <t>ABEFHJKL</t>
  </si>
  <si>
    <t>ABEFHIKL</t>
  </si>
  <si>
    <t>ABEFHIJL</t>
  </si>
  <si>
    <t>ABEFHIJK</t>
  </si>
  <si>
    <t>ABEFGJKL</t>
  </si>
  <si>
    <t>ABEFGIKL</t>
  </si>
  <si>
    <t>ABEFGIJL</t>
  </si>
  <si>
    <t>ABEFGIJK</t>
  </si>
  <si>
    <t>ABEFGHKL</t>
  </si>
  <si>
    <t>ABEFGHJL</t>
  </si>
  <si>
    <t>ABEFGHJK</t>
  </si>
  <si>
    <t>ABEFGHIL</t>
  </si>
  <si>
    <t>ABEFGHIK</t>
  </si>
  <si>
    <t>ABEFGHIJ</t>
  </si>
  <si>
    <t>ABDHIJKL</t>
  </si>
  <si>
    <t>ABDGIJKL</t>
  </si>
  <si>
    <t>ABDGHJKL</t>
  </si>
  <si>
    <t>ABDGHIKL</t>
  </si>
  <si>
    <t>ABDGHIJL</t>
  </si>
  <si>
    <t>ABDGHIJK</t>
  </si>
  <si>
    <t>ABDFIJKL</t>
  </si>
  <si>
    <t>ABDFHJKL</t>
  </si>
  <si>
    <t>ABDFHIKL</t>
  </si>
  <si>
    <t>ABDFHIJL</t>
  </si>
  <si>
    <t>ABDFHIJK</t>
  </si>
  <si>
    <t>ABDFGJKL</t>
  </si>
  <si>
    <t>ABDFGIKL</t>
  </si>
  <si>
    <t>ABDFGIJL</t>
  </si>
  <si>
    <t>ABDFGIJK</t>
  </si>
  <si>
    <t>ABDFGHKL</t>
  </si>
  <si>
    <t>ABDFGHJL</t>
  </si>
  <si>
    <t>ABDFGHJK</t>
  </si>
  <si>
    <t>ABDFGHIL</t>
  </si>
  <si>
    <t>ABDFGHIK</t>
  </si>
  <si>
    <t>ABDFGHIJ</t>
  </si>
  <si>
    <t>ABDEIJKL</t>
  </si>
  <si>
    <t>ABDEHJKL</t>
  </si>
  <si>
    <t>ABDEHIKL</t>
  </si>
  <si>
    <t>ABDEHIJL</t>
  </si>
  <si>
    <t>ABDEHIJK</t>
  </si>
  <si>
    <t>ABDEGJKL</t>
  </si>
  <si>
    <t>ABDEGIKL</t>
  </si>
  <si>
    <t>ABDEGIJL</t>
  </si>
  <si>
    <t>ABDEGIJK</t>
  </si>
  <si>
    <t>ABDEGHKL</t>
  </si>
  <si>
    <t>ABDEGHJL</t>
  </si>
  <si>
    <t>ABDEGHJK</t>
  </si>
  <si>
    <t>ABDEGHIL</t>
  </si>
  <si>
    <t>ABDEGHIK</t>
  </si>
  <si>
    <t>ABDEGHIJ</t>
  </si>
  <si>
    <t>ABDEFJKL</t>
  </si>
  <si>
    <t>ABDEFIKL</t>
  </si>
  <si>
    <t>ABDEFIJL</t>
  </si>
  <si>
    <t>ABDEFIJK</t>
  </si>
  <si>
    <t>ABDEFHKL</t>
  </si>
  <si>
    <t>ABDEFHJL</t>
  </si>
  <si>
    <t>ABDEFHJK</t>
  </si>
  <si>
    <t>ABDEFHIL</t>
  </si>
  <si>
    <t>ABDEFHIK</t>
  </si>
  <si>
    <t>ABDEFHIJ</t>
  </si>
  <si>
    <t>ABDEFGKL</t>
  </si>
  <si>
    <t>ABDEFGJL</t>
  </si>
  <si>
    <t>ABDEFGJK</t>
  </si>
  <si>
    <t>ABDEFGIL</t>
  </si>
  <si>
    <t>ABDEFGIK</t>
  </si>
  <si>
    <t>ABDEFGIJ</t>
  </si>
  <si>
    <t>ABDEFGHL</t>
  </si>
  <si>
    <t>ABDEFGHK</t>
  </si>
  <si>
    <t>ABDEFGHJ</t>
  </si>
  <si>
    <t>ABDEFGHI</t>
  </si>
  <si>
    <t>ABCHIJKL</t>
  </si>
  <si>
    <t>ABCGIJKL</t>
  </si>
  <si>
    <t>ABCGHJKL</t>
  </si>
  <si>
    <t>ABCGHIKL</t>
  </si>
  <si>
    <t>ABCGHIJL</t>
  </si>
  <si>
    <t>ABCGHIJK</t>
  </si>
  <si>
    <t>ABCFIJKL</t>
  </si>
  <si>
    <t>ABCFHJKL</t>
  </si>
  <si>
    <t>ABCFHIKL</t>
  </si>
  <si>
    <t>ABCFHIJL</t>
  </si>
  <si>
    <t>ABCFHIJK</t>
  </si>
  <si>
    <t>ABCFGJKL</t>
  </si>
  <si>
    <t>ABCFGIKL</t>
  </si>
  <si>
    <t>ABCFGIJL</t>
  </si>
  <si>
    <t>ABCFGIJK</t>
  </si>
  <si>
    <t>ABCFGHKL</t>
  </si>
  <si>
    <t>ABCFGHJL</t>
  </si>
  <si>
    <t>ABCFGHJK</t>
  </si>
  <si>
    <t>ABCFGHIL</t>
  </si>
  <si>
    <t>ABCFGHIK</t>
  </si>
  <si>
    <t>ABCFGHIJ</t>
  </si>
  <si>
    <t>ABCEIJKL</t>
  </si>
  <si>
    <t>ABCEHJKL</t>
  </si>
  <si>
    <t>ABCEHIKL</t>
  </si>
  <si>
    <t>ABCEHIJL</t>
  </si>
  <si>
    <t>ABCEHIJK</t>
  </si>
  <si>
    <t>ABCEGJKL</t>
  </si>
  <si>
    <t>ABCEGIKL</t>
  </si>
  <si>
    <t>ABCEGIJL</t>
  </si>
  <si>
    <t>ABCEGIJK</t>
  </si>
  <si>
    <t>ABCEGHKL</t>
  </si>
  <si>
    <t>ABCEGHJL</t>
  </si>
  <si>
    <t>ABCEGHJK</t>
  </si>
  <si>
    <t>ABCEGHIL</t>
  </si>
  <si>
    <t>ABCEGHIK</t>
  </si>
  <si>
    <t>ABCEGHIJ</t>
  </si>
  <si>
    <t>ABCEFJKL</t>
  </si>
  <si>
    <t>ABCEFIKL</t>
  </si>
  <si>
    <t>ABCEFIJL</t>
  </si>
  <si>
    <t>ABCEFIJK</t>
  </si>
  <si>
    <t>ABCEFHKL</t>
  </si>
  <si>
    <t>ABCEFHJL</t>
  </si>
  <si>
    <t>ABCEFHJK</t>
  </si>
  <si>
    <t>ABCEFHIL</t>
  </si>
  <si>
    <t>ABCEFHIK</t>
  </si>
  <si>
    <t>ABCEFHIJ</t>
  </si>
  <si>
    <t>ABCEFGKL</t>
  </si>
  <si>
    <t>ABCEFGJL</t>
  </si>
  <si>
    <t>ABCEFGJK</t>
  </si>
  <si>
    <t>ABCEFGIL</t>
  </si>
  <si>
    <t>ABCEFGIK</t>
  </si>
  <si>
    <t>ABCEFGIJ</t>
  </si>
  <si>
    <t>ABCEFGHL</t>
  </si>
  <si>
    <t>ABCEFGHK</t>
  </si>
  <si>
    <t>ABCEFGHJ</t>
  </si>
  <si>
    <t>ABCEFGHI</t>
  </si>
  <si>
    <t>ABCDIJKL</t>
  </si>
  <si>
    <t>ABCDHJKL</t>
  </si>
  <si>
    <t>ABCDHIKL</t>
  </si>
  <si>
    <t>ABCDHIJL</t>
  </si>
  <si>
    <t>ABCDHIJK</t>
  </si>
  <si>
    <t>ABCDGJKL</t>
  </si>
  <si>
    <t>ABCDGIKL</t>
  </si>
  <si>
    <t>ABCDGIJL</t>
  </si>
  <si>
    <t>ABCDGIJK</t>
  </si>
  <si>
    <t>ABCDGHKL</t>
  </si>
  <si>
    <t>ABCDGHJL</t>
  </si>
  <si>
    <t>ABCDGHJK</t>
  </si>
  <si>
    <t>ABCDGHIL</t>
  </si>
  <si>
    <t>ABCDGHIK</t>
  </si>
  <si>
    <t>ABCDGHIJ</t>
  </si>
  <si>
    <t>ABCDFJKL</t>
  </si>
  <si>
    <t>ABCDFIKL</t>
  </si>
  <si>
    <t>ABCDFIJL</t>
  </si>
  <si>
    <t>ABCDFIJK</t>
  </si>
  <si>
    <t>ABCDFHKL</t>
  </si>
  <si>
    <t>ABCDFHJL</t>
  </si>
  <si>
    <t>ABCDFHJK</t>
  </si>
  <si>
    <t>ABCDFHIL</t>
  </si>
  <si>
    <t>ABCDFHIK</t>
  </si>
  <si>
    <t>ABCDFHIJ</t>
  </si>
  <si>
    <t>ABCDFGKL</t>
  </si>
  <si>
    <t>ABCDFGJL</t>
  </si>
  <si>
    <t>ABCDFGJK</t>
  </si>
  <si>
    <t>ABCDFGIL</t>
  </si>
  <si>
    <t>ABCDFGIK</t>
  </si>
  <si>
    <t>ABCDFGIJ</t>
  </si>
  <si>
    <t>ABCDFGHL</t>
  </si>
  <si>
    <t>ABCDFGHK</t>
  </si>
  <si>
    <t>ABCDFGHJ</t>
  </si>
  <si>
    <t>ABCDFGHI</t>
  </si>
  <si>
    <t>ABCDEJKL</t>
  </si>
  <si>
    <t>ABCDEIKL</t>
  </si>
  <si>
    <t>ABCDEIJL</t>
  </si>
  <si>
    <t>ABCDEIJK</t>
  </si>
  <si>
    <t>ABCDEHKL</t>
  </si>
  <si>
    <t>ABCDEHJL</t>
  </si>
  <si>
    <t>ABCDEHJK</t>
  </si>
  <si>
    <t>ABCDEHIL</t>
  </si>
  <si>
    <t>ABCDEHIK</t>
  </si>
  <si>
    <t>ABCDEHIJ</t>
  </si>
  <si>
    <t>ABCDEGKL</t>
  </si>
  <si>
    <t>ABCDEGJL</t>
  </si>
  <si>
    <t>ABCDEGJK</t>
  </si>
  <si>
    <t>ABCDEGIL</t>
  </si>
  <si>
    <t>ABCDEGIK</t>
  </si>
  <si>
    <t>ABCDEGIJ</t>
  </si>
  <si>
    <t>ABCDEGHL</t>
  </si>
  <si>
    <t>ABCDEGHK</t>
  </si>
  <si>
    <t>ABCDEGHJ</t>
  </si>
  <si>
    <t>ABCDEGHI</t>
  </si>
  <si>
    <t>ABCDEFKL</t>
  </si>
  <si>
    <t>ABCDEFJL</t>
  </si>
  <si>
    <t>ABCDEFJK</t>
  </si>
  <si>
    <t>ABCDEFIL</t>
  </si>
  <si>
    <t>ABCDEFIK</t>
  </si>
  <si>
    <t>ABCDEFIJ</t>
  </si>
  <si>
    <t>ABCDEFHL</t>
  </si>
  <si>
    <t>ABCDEFHK</t>
  </si>
  <si>
    <t>ABCDEFHJ</t>
  </si>
  <si>
    <t>ABCDEFHI</t>
  </si>
  <si>
    <t>ABCDEFGL</t>
  </si>
  <si>
    <t>ABCDEFGK</t>
  </si>
  <si>
    <t>ABCDEFGJ</t>
  </si>
  <si>
    <t>ABCDEFGI</t>
  </si>
  <si>
    <t>ABCDEFGH</t>
  </si>
  <si>
    <t>3RD PLACE FINISHERS</t>
  </si>
  <si>
    <t>Cities</t>
  </si>
  <si>
    <t>City</t>
  </si>
  <si>
    <t>Arlington</t>
  </si>
  <si>
    <t>Atlanta</t>
  </si>
  <si>
    <t>East Rutherford</t>
  </si>
  <si>
    <t>Foxborough</t>
  </si>
  <si>
    <t>Guadalajara</t>
  </si>
  <si>
    <t>Houston</t>
  </si>
  <si>
    <t>Inglewood</t>
  </si>
  <si>
    <t>Kansas City</t>
  </si>
  <si>
    <t>Mexico City</t>
  </si>
  <si>
    <t>Miami Gardens</t>
  </si>
  <si>
    <t>Monterrey</t>
  </si>
  <si>
    <t>Philadelphia</t>
  </si>
  <si>
    <t>Santa Clara</t>
  </si>
  <si>
    <t>Seattle</t>
  </si>
  <si>
    <t>Toronto</t>
  </si>
  <si>
    <t>Vancouver</t>
  </si>
  <si>
    <t>Teams</t>
  </si>
  <si>
    <t>CITY</t>
  </si>
  <si>
    <t>EXTRA TIME</t>
  </si>
  <si>
    <t>PENALTIES</t>
  </si>
  <si>
    <t>POINTS</t>
  </si>
  <si>
    <t>CORRECT RESULT
(W/D/L)</t>
  </si>
  <si>
    <t>TOTAL GOALS
(COMBINED)</t>
  </si>
  <si>
    <t>CORRECT RESULT
(EXACT SCORELINE)</t>
  </si>
  <si>
    <t>TOTAL</t>
  </si>
  <si>
    <t>PREDICTION
POINTS</t>
  </si>
  <si>
    <t>Czechia</t>
  </si>
  <si>
    <t>Bosnia and Herzegovina</t>
  </si>
  <si>
    <t>Turkey</t>
  </si>
  <si>
    <t>Sweden</t>
  </si>
  <si>
    <t>Iraq</t>
  </si>
  <si>
    <t>DR Congo</t>
  </si>
  <si>
    <t>Canada - Bosnia and Herzegovina</t>
  </si>
  <si>
    <t>Switzerland - Bosnia and Herzegovina</t>
  </si>
  <si>
    <t>Bosnia and Herzegovina - Qatar</t>
  </si>
  <si>
    <t>South Korea - Czechia</t>
  </si>
  <si>
    <t>Czechia - South Africa</t>
  </si>
  <si>
    <t>Czechia - Mexico</t>
  </si>
  <si>
    <t>Australia - Turkey</t>
  </si>
  <si>
    <t>Turkey - Paraguay</t>
  </si>
  <si>
    <t>Turkey - USA</t>
  </si>
  <si>
    <t>Sweden - Tunisia</t>
  </si>
  <si>
    <t>Netherlands - Sweden</t>
  </si>
  <si>
    <t>Japan - Sweden</t>
  </si>
  <si>
    <t>France - Iraq</t>
  </si>
  <si>
    <t>Senegal - Iraq</t>
  </si>
  <si>
    <t>Iraq - Norway</t>
  </si>
  <si>
    <t>Portugal - DR Congo</t>
  </si>
  <si>
    <t>Colombia - DR Congo</t>
  </si>
  <si>
    <t>DR Congo - Uzbekistan</t>
  </si>
  <si>
    <t>CORRECT 
POSITION</t>
  </si>
  <si>
    <t>Tab Name</t>
  </si>
  <si>
    <t>South Korea</t>
  </si>
  <si>
    <t>Cape Verde</t>
  </si>
  <si>
    <t>Team 1 ET</t>
  </si>
  <si>
    <t>Team 2 ET</t>
  </si>
  <si>
    <t>Team 1 Pen</t>
  </si>
  <si>
    <t>Team 2 Pen</t>
  </si>
  <si>
    <t>Correct Prediction</t>
  </si>
  <si>
    <t>PREDICTIONS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</si>
</sst>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 d\ \ h:mm\ AM/PM"/>
    <numFmt numFmtId="165" formatCode=";;;"/>
  </numFmts>
  <fonts count="28" x14ac:knownFonts="1">
    <font>
      <sz val="11"/>
      <color theme="1"/>
      <name val="Calibri"/>
      <family val="2"/>
      <scheme val="minor"/>
    </font>
    <font>
      <sz val="11"/>
      <name val="Century Gothic"/>
      <family val="2"/>
    </font>
    <font>
      <b/>
      <sz val="11"/>
      <name val="Century Gothic"/>
      <family val="2"/>
    </font>
    <font>
      <sz val="11"/>
      <color theme="0"/>
      <name val="Calibri"/>
      <family val="2"/>
      <scheme val="minor"/>
    </font>
    <font>
      <sz val="11"/>
      <color theme="0"/>
      <name val="Century Gothic"/>
      <family val="2"/>
    </font>
    <font>
      <b/>
      <sz val="11"/>
      <color theme="0"/>
      <name val="Century Gothic"/>
      <family val="2"/>
    </font>
    <font>
      <b/>
      <sz val="48"/>
      <color theme="0"/>
      <name val="Century Gothic"/>
      <family val="2"/>
    </font>
    <font>
      <b/>
      <sz val="36"/>
      <color theme="0"/>
      <name val="Century Gothic"/>
      <family val="2"/>
    </font>
    <font>
      <sz val="10"/>
      <color theme="0"/>
      <name val="Century Gothic"/>
      <family val="2"/>
    </font>
    <font>
      <sz val="11"/>
      <color theme="1"/>
      <name val="Century Gothic"/>
      <family val="2"/>
    </font>
    <font>
      <b/>
      <sz val="72"/>
      <color theme="0"/>
      <name val="Century Gothic"/>
      <family val="2"/>
    </font>
    <font>
      <b/>
      <sz val="18"/>
      <color theme="0"/>
      <name val="Century Gothic"/>
      <family val="2"/>
    </font>
    <font>
      <sz val="16"/>
      <color theme="0"/>
      <name val="Century Gothic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entury Gothic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202122"/>
      <name val="Arial"/>
      <family val="2"/>
    </font>
    <font>
      <sz val="12"/>
      <color rgb="FF202122"/>
      <name val="Arial"/>
      <family val="2"/>
    </font>
    <font>
      <b/>
      <sz val="16"/>
      <color theme="0"/>
      <name val="Century Gothic"/>
      <family val="2"/>
    </font>
    <font>
      <sz val="11"/>
      <color rgb="FF1F1F1F"/>
      <name val="Arial"/>
      <family val="2"/>
    </font>
    <font>
      <b/>
      <sz val="11"/>
      <color rgb="FF1F1F1F"/>
      <name val="Arial"/>
      <family val="2"/>
    </font>
    <font>
      <b/>
      <sz val="11"/>
      <color theme="1"/>
      <name val="Century Gothic"/>
      <family val="2"/>
    </font>
    <font>
      <b/>
      <sz val="28"/>
      <color theme="0"/>
      <name val="Century Gothic"/>
      <family val="2"/>
    </font>
    <font>
      <sz val="11"/>
      <color rgb="FFFF0000"/>
      <name val="Century Gothic"/>
      <family val="2"/>
    </font>
    <font>
      <b/>
      <sz val="11"/>
      <color theme="0"/>
      <name val="Calibri"/>
      <family val="2"/>
      <scheme val="minor"/>
    </font>
    <font>
      <b/>
      <sz val="48"/>
      <color theme="1"/>
      <name val="Century Gothic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EAECF0"/>
        <bgColor indexed="64"/>
      </patternFill>
    </fill>
    <fill>
      <patternFill patternType="solid">
        <fgColor rgb="FFE8EEFF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gray0625">
        <bgColor theme="0" tint="-4.9989318521683403E-2"/>
      </patternFill>
    </fill>
    <fill>
      <patternFill patternType="solid">
        <fgColor rgb="FFFFD5D5"/>
        <bgColor indexed="64"/>
      </patternFill>
    </fill>
    <fill>
      <patternFill patternType="solid">
        <fgColor rgb="FF9BFFA7"/>
        <bgColor indexed="64"/>
      </patternFill>
    </fill>
    <fill>
      <patternFill patternType="solid">
        <fgColor rgb="FFE6F2DE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3" tint="-0.499984740745262"/>
        <bgColor indexed="64"/>
      </patternFill>
    </fill>
  </fills>
  <borders count="5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A2A9B1"/>
      </right>
      <top/>
      <bottom style="medium">
        <color rgb="FFA2A9B1"/>
      </bottom>
      <diagonal/>
    </border>
    <border>
      <left/>
      <right style="medium">
        <color rgb="FFA2A9B1"/>
      </right>
      <top/>
      <bottom/>
      <diagonal/>
    </border>
    <border>
      <left/>
      <right/>
      <top/>
      <bottom style="medium">
        <color rgb="FFA2A9B1"/>
      </bottom>
      <diagonal/>
    </border>
    <border>
      <left style="medium">
        <color rgb="FFA2A9B1"/>
      </left>
      <right style="medium">
        <color rgb="FFA2A9B1"/>
      </right>
      <top style="medium">
        <color rgb="FFA2A9B1"/>
      </top>
      <bottom/>
      <diagonal/>
    </border>
    <border>
      <left/>
      <right/>
      <top style="medium">
        <color rgb="FFA2A9B1"/>
      </top>
      <bottom/>
      <diagonal/>
    </border>
    <border>
      <left/>
      <right style="medium">
        <color rgb="FFA2A9B1"/>
      </right>
      <top style="medium">
        <color rgb="FFA2A9B1"/>
      </top>
      <bottom/>
      <diagonal/>
    </border>
    <border>
      <left style="medium">
        <color rgb="FFA2A9B1"/>
      </left>
      <right style="medium">
        <color rgb="FFA2A9B1"/>
      </right>
      <top/>
      <bottom/>
      <diagonal/>
    </border>
    <border>
      <left style="medium">
        <color rgb="FFA2A9B1"/>
      </left>
      <right style="medium">
        <color rgb="FFA2A9B1"/>
      </right>
      <top/>
      <bottom style="medium">
        <color rgb="FFA2A9B1"/>
      </bottom>
      <diagonal/>
    </border>
    <border>
      <left style="medium">
        <color rgb="FFA2A9B1"/>
      </left>
      <right/>
      <top style="medium">
        <color rgb="FFA2A9B1"/>
      </top>
      <bottom/>
      <diagonal/>
    </border>
    <border>
      <left style="medium">
        <color rgb="FFA2A9B1"/>
      </left>
      <right/>
      <top/>
      <bottom/>
      <diagonal/>
    </border>
    <border>
      <left style="medium">
        <color rgb="FFA2A9B1"/>
      </left>
      <right/>
      <top/>
      <bottom style="medium">
        <color rgb="FFA2A9B1"/>
      </bottom>
      <diagonal/>
    </border>
    <border>
      <left/>
      <right/>
      <top/>
      <bottom style="thick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dashed">
        <color auto="1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307">
    <xf numFmtId="0" fontId="0" fillId="0" borderId="0" xfId="0"/>
    <xf numFmtId="0" fontId="18" fillId="7" borderId="15" xfId="0" applyFont="1" applyFill="1" applyBorder="1" applyAlignment="1">
      <alignment horizontal="center" vertical="center"/>
    </xf>
    <xf numFmtId="0" fontId="18" fillId="7" borderId="14" xfId="0" applyFont="1" applyFill="1" applyBorder="1" applyAlignment="1">
      <alignment horizontal="center" vertical="center"/>
    </xf>
    <xf numFmtId="0" fontId="19" fillId="8" borderId="14" xfId="0" applyFont="1" applyFill="1" applyBorder="1" applyAlignment="1">
      <alignment vertical="center"/>
    </xf>
    <xf numFmtId="0" fontId="18" fillId="8" borderId="14" xfId="0" applyFont="1" applyFill="1" applyBorder="1" applyAlignment="1">
      <alignment vertical="center"/>
    </xf>
    <xf numFmtId="0" fontId="19" fillId="6" borderId="14" xfId="0" applyFont="1" applyFill="1" applyBorder="1" applyAlignment="1">
      <alignment vertical="center"/>
    </xf>
    <xf numFmtId="0" fontId="18" fillId="6" borderId="14" xfId="0" applyFont="1" applyFill="1" applyBorder="1" applyAlignment="1">
      <alignment vertical="center"/>
    </xf>
    <xf numFmtId="0" fontId="18" fillId="7" borderId="18" xfId="0" applyFont="1" applyFill="1" applyBorder="1" applyAlignment="1">
      <alignment horizontal="center" vertical="center"/>
    </xf>
    <xf numFmtId="0" fontId="18" fillId="7" borderId="19" xfId="0" applyFont="1" applyFill="1" applyBorder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21" xfId="0" applyFont="1" applyFill="1" applyBorder="1" applyAlignment="1">
      <alignment horizontal="center" vertical="center"/>
    </xf>
    <xf numFmtId="0" fontId="19" fillId="8" borderId="16" xfId="0" applyFont="1" applyFill="1" applyBorder="1" applyAlignment="1">
      <alignment vertical="center"/>
    </xf>
    <xf numFmtId="0" fontId="19" fillId="6" borderId="16" xfId="0" applyFont="1" applyFill="1" applyBorder="1" applyAlignment="1">
      <alignment vertical="center"/>
    </xf>
    <xf numFmtId="0" fontId="18" fillId="7" borderId="20" xfId="0" applyFont="1" applyFill="1" applyBorder="1" applyAlignment="1">
      <alignment horizontal="center" vertical="center"/>
    </xf>
    <xf numFmtId="0" fontId="18" fillId="6" borderId="15" xfId="0" applyFont="1" applyFill="1" applyBorder="1" applyAlignment="1">
      <alignment vertical="center"/>
    </xf>
    <xf numFmtId="0" fontId="19" fillId="6" borderId="15" xfId="0" applyFont="1" applyFill="1" applyBorder="1" applyAlignment="1">
      <alignment vertical="center"/>
    </xf>
    <xf numFmtId="0" fontId="19" fillId="6" borderId="0" xfId="0" applyFont="1" applyFill="1" applyAlignment="1">
      <alignment vertical="center"/>
    </xf>
    <xf numFmtId="0" fontId="18" fillId="7" borderId="17" xfId="0" applyFont="1" applyFill="1" applyBorder="1" applyAlignment="1">
      <alignment vertical="center"/>
    </xf>
    <xf numFmtId="0" fontId="22" fillId="0" borderId="0" xfId="0" applyFont="1" applyAlignment="1">
      <alignment vertical="center" wrapText="1" readingOrder="1"/>
    </xf>
    <xf numFmtId="0" fontId="21" fillId="0" borderId="0" xfId="0" applyFont="1" applyAlignment="1">
      <alignment vertical="center" wrapText="1" readingOrder="1"/>
    </xf>
    <xf numFmtId="0" fontId="0" fillId="5" borderId="0" xfId="0" applyFill="1"/>
    <xf numFmtId="0" fontId="13" fillId="5" borderId="0" xfId="0" applyFont="1" applyFill="1"/>
    <xf numFmtId="0" fontId="0" fillId="5" borderId="8" xfId="0" applyFill="1" applyBorder="1"/>
    <xf numFmtId="0" fontId="0" fillId="5" borderId="2" xfId="0" applyFill="1" applyBorder="1"/>
    <xf numFmtId="0" fontId="0" fillId="5" borderId="9" xfId="0" applyFill="1" applyBorder="1"/>
    <xf numFmtId="0" fontId="0" fillId="23" borderId="39" xfId="0" applyFill="1" applyBorder="1"/>
    <xf numFmtId="0" fontId="0" fillId="23" borderId="28" xfId="0" applyFill="1" applyBorder="1"/>
    <xf numFmtId="0" fontId="0" fillId="23" borderId="30" xfId="0" applyFill="1" applyBorder="1"/>
    <xf numFmtId="0" fontId="0" fillId="23" borderId="6" xfId="0" applyFill="1" applyBorder="1"/>
    <xf numFmtId="0" fontId="0" fillId="23" borderId="0" xfId="0" applyFill="1"/>
    <xf numFmtId="0" fontId="0" fillId="23" borderId="7" xfId="0" applyFill="1" applyBorder="1"/>
    <xf numFmtId="0" fontId="0" fillId="23" borderId="8" xfId="0" applyFill="1" applyBorder="1"/>
    <xf numFmtId="0" fontId="0" fillId="23" borderId="2" xfId="0" applyFill="1" applyBorder="1"/>
    <xf numFmtId="0" fontId="0" fillId="23" borderId="9" xfId="0" applyFill="1" applyBorder="1"/>
    <xf numFmtId="0" fontId="3" fillId="5" borderId="0" xfId="0" applyFont="1" applyFill="1" applyAlignment="1">
      <alignment horizontal="left"/>
    </xf>
    <xf numFmtId="0" fontId="3" fillId="5" borderId="0" xfId="0" applyFont="1" applyFill="1" applyAlignment="1">
      <alignment horizontal="center"/>
    </xf>
    <xf numFmtId="0" fontId="26" fillId="5" borderId="0" xfId="0" applyFont="1" applyFill="1" applyAlignment="1">
      <alignment horizontal="left"/>
    </xf>
    <xf numFmtId="0" fontId="26" fillId="5" borderId="0" xfId="0" applyFont="1" applyFill="1" applyAlignment="1">
      <alignment horizontal="center"/>
    </xf>
    <xf numFmtId="0" fontId="4" fillId="5" borderId="3" xfId="0" applyFont="1" applyFill="1" applyBorder="1" applyProtection="1">
      <protection hidden="1"/>
    </xf>
    <xf numFmtId="0" fontId="10" fillId="5" borderId="4" xfId="0" applyFont="1" applyFill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vertical="center"/>
      <protection hidden="1"/>
    </xf>
    <xf numFmtId="0" fontId="10" fillId="5" borderId="4" xfId="0" applyFont="1" applyFill="1" applyBorder="1" applyProtection="1">
      <protection hidden="1"/>
    </xf>
    <xf numFmtId="1" fontId="24" fillId="5" borderId="4" xfId="0" applyNumberFormat="1" applyFont="1" applyFill="1" applyBorder="1" applyProtection="1">
      <protection hidden="1"/>
    </xf>
    <xf numFmtId="0" fontId="10" fillId="5" borderId="5" xfId="0" applyFont="1" applyFill="1" applyBorder="1" applyProtection="1">
      <protection hidden="1"/>
    </xf>
    <xf numFmtId="0" fontId="4" fillId="5" borderId="0" xfId="0" applyFont="1" applyFill="1" applyProtection="1">
      <protection hidden="1"/>
    </xf>
    <xf numFmtId="0" fontId="9" fillId="5" borderId="0" xfId="0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textRotation="90"/>
      <protection hidden="1"/>
    </xf>
    <xf numFmtId="0" fontId="5" fillId="5" borderId="0" xfId="0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vertical="center"/>
      <protection hidden="1"/>
    </xf>
    <xf numFmtId="0" fontId="4" fillId="5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left" vertical="center"/>
      <protection hidden="1"/>
    </xf>
    <xf numFmtId="49" fontId="4" fillId="5" borderId="0" xfId="0" applyNumberFormat="1" applyFont="1" applyFill="1" applyAlignment="1" applyProtection="1">
      <alignment horizontal="center" vertical="center"/>
      <protection hidden="1"/>
    </xf>
    <xf numFmtId="0" fontId="9" fillId="5" borderId="0" xfId="0" applyFont="1" applyFill="1" applyAlignment="1" applyProtection="1">
      <alignment vertical="center"/>
      <protection hidden="1"/>
    </xf>
    <xf numFmtId="0" fontId="4" fillId="5" borderId="0" xfId="0" applyFont="1" applyFill="1" applyAlignment="1" applyProtection="1">
      <alignment vertical="center" textRotation="90"/>
      <protection hidden="1"/>
    </xf>
    <xf numFmtId="0" fontId="4" fillId="14" borderId="3" xfId="0" applyFont="1" applyFill="1" applyBorder="1" applyAlignment="1" applyProtection="1">
      <alignment vertical="center"/>
      <protection hidden="1"/>
    </xf>
    <xf numFmtId="0" fontId="5" fillId="14" borderId="3" xfId="0" applyFont="1" applyFill="1" applyBorder="1" applyAlignment="1" applyProtection="1">
      <alignment horizontal="center" vertical="center"/>
      <protection hidden="1"/>
    </xf>
    <xf numFmtId="0" fontId="5" fillId="14" borderId="4" xfId="0" applyFont="1" applyFill="1" applyBorder="1" applyAlignment="1" applyProtection="1">
      <alignment horizontal="center" vertical="center"/>
      <protection hidden="1"/>
    </xf>
    <xf numFmtId="0" fontId="5" fillId="14" borderId="28" xfId="0" applyFont="1" applyFill="1" applyBorder="1" applyAlignment="1" applyProtection="1">
      <alignment horizontal="center" vertical="center"/>
      <protection hidden="1"/>
    </xf>
    <xf numFmtId="0" fontId="5" fillId="14" borderId="28" xfId="0" applyFont="1" applyFill="1" applyBorder="1" applyAlignment="1" applyProtection="1">
      <alignment vertical="center"/>
      <protection hidden="1"/>
    </xf>
    <xf numFmtId="49" fontId="5" fillId="14" borderId="30" xfId="0" applyNumberFormat="1" applyFont="1" applyFill="1" applyBorder="1" applyAlignment="1" applyProtection="1">
      <alignment horizontal="center" vertical="center"/>
      <protection hidden="1"/>
    </xf>
    <xf numFmtId="49" fontId="5" fillId="5" borderId="5" xfId="0" applyNumberFormat="1" applyFont="1" applyFill="1" applyBorder="1" applyAlignment="1" applyProtection="1">
      <alignment horizontal="center" vertical="center" wrapText="1"/>
      <protection hidden="1"/>
    </xf>
    <xf numFmtId="0" fontId="5" fillId="5" borderId="0" xfId="0" applyFont="1" applyFill="1" applyAlignment="1" applyProtection="1">
      <alignment horizontal="center" vertical="center"/>
      <protection hidden="1"/>
    </xf>
    <xf numFmtId="0" fontId="5" fillId="5" borderId="0" xfId="0" applyFont="1" applyFill="1" applyAlignment="1" applyProtection="1">
      <alignment vertical="center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9" fillId="14" borderId="3" xfId="0" applyFont="1" applyFill="1" applyBorder="1" applyAlignment="1" applyProtection="1">
      <alignment horizontal="center" vertical="center"/>
      <protection hidden="1"/>
    </xf>
    <xf numFmtId="0" fontId="9" fillId="14" borderId="5" xfId="0" applyFont="1" applyFill="1" applyBorder="1" applyAlignment="1" applyProtection="1">
      <alignment horizontal="center" vertical="center"/>
      <protection hidden="1"/>
    </xf>
    <xf numFmtId="0" fontId="5" fillId="5" borderId="0" xfId="0" applyFont="1" applyFill="1" applyAlignment="1" applyProtection="1">
      <alignment horizontal="center" vertical="center" wrapText="1"/>
      <protection hidden="1"/>
    </xf>
    <xf numFmtId="0" fontId="4" fillId="5" borderId="0" xfId="0" applyFont="1" applyFill="1" applyAlignment="1" applyProtection="1">
      <alignment horizontal="left" vertical="center" textRotation="90"/>
      <protection hidden="1"/>
    </xf>
    <xf numFmtId="0" fontId="4" fillId="5" borderId="0" xfId="0" applyFont="1" applyFill="1" applyAlignment="1" applyProtection="1">
      <alignment horizontal="right" vertical="center" textRotation="90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13" borderId="6" xfId="0" applyFont="1" applyFill="1" applyBorder="1" applyAlignment="1" applyProtection="1">
      <alignment horizontal="center" vertical="center"/>
      <protection hidden="1"/>
    </xf>
    <xf numFmtId="0" fontId="1" fillId="13" borderId="0" xfId="0" applyFont="1" applyFill="1" applyAlignment="1" applyProtection="1">
      <alignment horizontal="center" vertical="center"/>
      <protection hidden="1"/>
    </xf>
    <xf numFmtId="16" fontId="1" fillId="13" borderId="0" xfId="0" applyNumberFormat="1" applyFont="1" applyFill="1" applyAlignment="1" applyProtection="1">
      <alignment horizontal="center" vertical="center"/>
      <protection hidden="1"/>
    </xf>
    <xf numFmtId="164" fontId="1" fillId="13" borderId="0" xfId="0" applyNumberFormat="1" applyFont="1" applyFill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164" fontId="1" fillId="0" borderId="0" xfId="0" applyNumberFormat="1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1" fontId="1" fillId="0" borderId="0" xfId="0" applyNumberFormat="1" applyFont="1" applyAlignment="1" applyProtection="1">
      <alignment horizontal="center" vertical="center"/>
      <protection hidden="1"/>
    </xf>
    <xf numFmtId="49" fontId="1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" fontId="4" fillId="5" borderId="0" xfId="0" applyNumberFormat="1" applyFont="1" applyFill="1" applyAlignment="1" applyProtection="1">
      <alignment horizontal="center" vertical="center"/>
      <protection hidden="1"/>
    </xf>
    <xf numFmtId="0" fontId="8" fillId="5" borderId="1" xfId="0" applyFont="1" applyFill="1" applyBorder="1" applyAlignment="1" applyProtection="1">
      <alignment horizontal="center" vertical="center"/>
      <protection hidden="1"/>
    </xf>
    <xf numFmtId="0" fontId="5" fillId="14" borderId="0" xfId="0" applyFont="1" applyFill="1" applyAlignment="1" applyProtection="1">
      <alignment horizontal="center" vertical="center"/>
      <protection hidden="1"/>
    </xf>
    <xf numFmtId="0" fontId="5" fillId="14" borderId="0" xfId="0" applyFont="1" applyFill="1" applyAlignment="1" applyProtection="1">
      <alignment horizontal="center" vertical="center" wrapText="1"/>
      <protection hidden="1"/>
    </xf>
    <xf numFmtId="0" fontId="1" fillId="20" borderId="0" xfId="0" applyFont="1" applyFill="1" applyAlignment="1" applyProtection="1">
      <alignment horizontal="center" vertical="center"/>
      <protection hidden="1"/>
    </xf>
    <xf numFmtId="165" fontId="4" fillId="5" borderId="0" xfId="0" applyNumberFormat="1" applyFont="1" applyFill="1" applyAlignment="1" applyProtection="1">
      <alignment horizontal="center"/>
      <protection hidden="1"/>
    </xf>
    <xf numFmtId="0" fontId="1" fillId="20" borderId="32" xfId="0" applyFont="1" applyFill="1" applyBorder="1" applyAlignment="1" applyProtection="1">
      <alignment horizontal="center" vertical="center"/>
      <protection hidden="1"/>
    </xf>
    <xf numFmtId="0" fontId="12" fillId="5" borderId="0" xfId="0" applyFont="1" applyFill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1" fillId="14" borderId="0" xfId="0" applyFont="1" applyFill="1" applyAlignment="1" applyProtection="1">
      <alignment horizontal="center" vertical="center"/>
      <protection hidden="1"/>
    </xf>
    <xf numFmtId="0" fontId="20" fillId="5" borderId="25" xfId="0" applyFont="1" applyFill="1" applyBorder="1" applyAlignment="1" applyProtection="1">
      <alignment horizontal="center" vertical="center"/>
      <protection hidden="1"/>
    </xf>
    <xf numFmtId="0" fontId="1" fillId="20" borderId="34" xfId="0" applyFont="1" applyFill="1" applyBorder="1" applyAlignment="1" applyProtection="1">
      <alignment horizontal="center" vertical="center"/>
      <protection hidden="1"/>
    </xf>
    <xf numFmtId="0" fontId="9" fillId="5" borderId="0" xfId="0" applyFont="1" applyFill="1" applyAlignment="1" applyProtection="1">
      <alignment horizontal="center" vertical="center"/>
      <protection hidden="1"/>
    </xf>
    <xf numFmtId="165" fontId="1" fillId="5" borderId="0" xfId="0" applyNumberFormat="1" applyFont="1" applyFill="1" applyAlignment="1" applyProtection="1">
      <alignment horizontal="center" vertical="center"/>
      <protection hidden="1"/>
    </xf>
    <xf numFmtId="0" fontId="3" fillId="5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center" vertical="center" textRotation="90"/>
      <protection hidden="1"/>
    </xf>
    <xf numFmtId="0" fontId="9" fillId="5" borderId="0" xfId="0" applyFont="1" applyFill="1" applyProtection="1">
      <protection hidden="1"/>
    </xf>
    <xf numFmtId="0" fontId="1" fillId="0" borderId="0" xfId="0" applyFont="1" applyProtection="1">
      <protection hidden="1"/>
    </xf>
    <xf numFmtId="0" fontId="3" fillId="5" borderId="0" xfId="0" applyFont="1" applyFill="1" applyProtection="1">
      <protection hidden="1"/>
    </xf>
    <xf numFmtId="0" fontId="1" fillId="5" borderId="0" xfId="0" applyFont="1" applyFill="1" applyProtection="1">
      <protection hidden="1"/>
    </xf>
    <xf numFmtId="0" fontId="1" fillId="13" borderId="31" xfId="0" applyFont="1" applyFill="1" applyBorder="1" applyAlignment="1" applyProtection="1">
      <alignment horizontal="center" vertical="center"/>
      <protection hidden="1"/>
    </xf>
    <xf numFmtId="0" fontId="1" fillId="13" borderId="32" xfId="0" applyFont="1" applyFill="1" applyBorder="1" applyAlignment="1" applyProtection="1">
      <alignment horizontal="center" vertical="center"/>
      <protection hidden="1"/>
    </xf>
    <xf numFmtId="16" fontId="1" fillId="13" borderId="32" xfId="0" applyNumberFormat="1" applyFont="1" applyFill="1" applyBorder="1" applyAlignment="1" applyProtection="1">
      <alignment horizontal="center" vertical="center"/>
      <protection hidden="1"/>
    </xf>
    <xf numFmtId="164" fontId="1" fillId="13" borderId="32" xfId="0" applyNumberFormat="1" applyFont="1" applyFill="1" applyBorder="1" applyAlignment="1" applyProtection="1">
      <alignment horizontal="center" vertical="center"/>
      <protection hidden="1"/>
    </xf>
    <xf numFmtId="0" fontId="9" fillId="15" borderId="6" xfId="0" applyFont="1" applyFill="1" applyBorder="1" applyAlignment="1" applyProtection="1">
      <alignment horizontal="center" vertical="center"/>
      <protection hidden="1"/>
    </xf>
    <xf numFmtId="0" fontId="9" fillId="15" borderId="0" xfId="0" applyFont="1" applyFill="1" applyAlignment="1" applyProtection="1">
      <alignment horizontal="center" vertical="center"/>
      <protection hidden="1"/>
    </xf>
    <xf numFmtId="16" fontId="9" fillId="15" borderId="0" xfId="0" applyNumberFormat="1" applyFont="1" applyFill="1" applyAlignment="1" applyProtection="1">
      <alignment horizontal="center" vertical="center"/>
      <protection hidden="1"/>
    </xf>
    <xf numFmtId="164" fontId="9" fillId="15" borderId="0" xfId="0" applyNumberFormat="1" applyFont="1" applyFill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21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left"/>
      <protection hidden="1"/>
    </xf>
    <xf numFmtId="0" fontId="1" fillId="21" borderId="2" xfId="0" applyFont="1" applyFill="1" applyBorder="1" applyAlignment="1" applyProtection="1">
      <alignment horizontal="center" vertical="center"/>
      <protection hidden="1"/>
    </xf>
    <xf numFmtId="0" fontId="1" fillId="19" borderId="0" xfId="0" applyFont="1" applyFill="1" applyAlignment="1" applyProtection="1">
      <alignment horizontal="center" vertical="center"/>
      <protection hidden="1"/>
    </xf>
    <xf numFmtId="0" fontId="9" fillId="15" borderId="31" xfId="0" applyFont="1" applyFill="1" applyBorder="1" applyAlignment="1" applyProtection="1">
      <alignment horizontal="center" vertical="center"/>
      <protection hidden="1"/>
    </xf>
    <xf numFmtId="0" fontId="9" fillId="15" borderId="32" xfId="0" applyFont="1" applyFill="1" applyBorder="1" applyAlignment="1" applyProtection="1">
      <alignment horizontal="center" vertical="center"/>
      <protection hidden="1"/>
    </xf>
    <xf numFmtId="16" fontId="9" fillId="15" borderId="32" xfId="0" applyNumberFormat="1" applyFont="1" applyFill="1" applyBorder="1" applyAlignment="1" applyProtection="1">
      <alignment horizontal="center" vertical="center"/>
      <protection hidden="1"/>
    </xf>
    <xf numFmtId="164" fontId="9" fillId="15" borderId="32" xfId="0" applyNumberFormat="1" applyFont="1" applyFill="1" applyBorder="1" applyAlignment="1" applyProtection="1">
      <alignment horizontal="center" vertical="center"/>
      <protection hidden="1"/>
    </xf>
    <xf numFmtId="0" fontId="9" fillId="12" borderId="6" xfId="0" applyFont="1" applyFill="1" applyBorder="1" applyAlignment="1" applyProtection="1">
      <alignment horizontal="center" vertical="center"/>
      <protection hidden="1"/>
    </xf>
    <xf numFmtId="0" fontId="9" fillId="12" borderId="0" xfId="0" applyFont="1" applyFill="1" applyAlignment="1" applyProtection="1">
      <alignment horizontal="center" vertical="center"/>
      <protection hidden="1"/>
    </xf>
    <xf numFmtId="16" fontId="9" fillId="12" borderId="0" xfId="0" applyNumberFormat="1" applyFont="1" applyFill="1" applyAlignment="1" applyProtection="1">
      <alignment horizontal="center" vertical="center"/>
      <protection hidden="1"/>
    </xf>
    <xf numFmtId="164" fontId="9" fillId="12" borderId="0" xfId="0" applyNumberFormat="1" applyFont="1" applyFill="1" applyAlignment="1" applyProtection="1">
      <alignment horizontal="center" vertical="center"/>
      <protection hidden="1"/>
    </xf>
    <xf numFmtId="0" fontId="9" fillId="12" borderId="31" xfId="0" applyFont="1" applyFill="1" applyBorder="1" applyAlignment="1" applyProtection="1">
      <alignment horizontal="center" vertical="center"/>
      <protection hidden="1"/>
    </xf>
    <xf numFmtId="0" fontId="9" fillId="12" borderId="32" xfId="0" applyFont="1" applyFill="1" applyBorder="1" applyAlignment="1" applyProtection="1">
      <alignment horizontal="center" vertical="center"/>
      <protection hidden="1"/>
    </xf>
    <xf numFmtId="16" fontId="9" fillId="12" borderId="32" xfId="0" applyNumberFormat="1" applyFont="1" applyFill="1" applyBorder="1" applyAlignment="1" applyProtection="1">
      <alignment horizontal="center" vertical="center"/>
      <protection hidden="1"/>
    </xf>
    <xf numFmtId="164" fontId="9" fillId="12" borderId="40" xfId="0" applyNumberFormat="1" applyFont="1" applyFill="1" applyBorder="1" applyAlignment="1" applyProtection="1">
      <alignment horizontal="center" vertical="center"/>
      <protection hidden="1"/>
    </xf>
    <xf numFmtId="0" fontId="1" fillId="16" borderId="6" xfId="0" applyFont="1" applyFill="1" applyBorder="1" applyAlignment="1" applyProtection="1">
      <alignment horizontal="center" vertical="center"/>
      <protection hidden="1"/>
    </xf>
    <xf numFmtId="0" fontId="1" fillId="16" borderId="0" xfId="0" applyFont="1" applyFill="1" applyAlignment="1" applyProtection="1">
      <alignment horizontal="center" vertical="center"/>
      <protection hidden="1"/>
    </xf>
    <xf numFmtId="16" fontId="1" fillId="16" borderId="0" xfId="0" applyNumberFormat="1" applyFont="1" applyFill="1" applyAlignment="1" applyProtection="1">
      <alignment horizontal="center" vertical="center"/>
      <protection hidden="1"/>
    </xf>
    <xf numFmtId="164" fontId="9" fillId="16" borderId="0" xfId="0" applyNumberFormat="1" applyFont="1" applyFill="1" applyAlignment="1" applyProtection="1">
      <alignment horizontal="center" vertical="center"/>
      <protection hidden="1"/>
    </xf>
    <xf numFmtId="0" fontId="1" fillId="16" borderId="31" xfId="0" applyFont="1" applyFill="1" applyBorder="1" applyAlignment="1" applyProtection="1">
      <alignment horizontal="center" vertical="center"/>
      <protection hidden="1"/>
    </xf>
    <xf numFmtId="0" fontId="1" fillId="16" borderId="32" xfId="0" applyFont="1" applyFill="1" applyBorder="1" applyAlignment="1" applyProtection="1">
      <alignment horizontal="center" vertical="center"/>
      <protection hidden="1"/>
    </xf>
    <xf numFmtId="16" fontId="1" fillId="16" borderId="32" xfId="0" applyNumberFormat="1" applyFont="1" applyFill="1" applyBorder="1" applyAlignment="1" applyProtection="1">
      <alignment horizontal="center" vertical="center"/>
      <protection hidden="1"/>
    </xf>
    <xf numFmtId="164" fontId="9" fillId="16" borderId="40" xfId="0" applyNumberFormat="1" applyFont="1" applyFill="1" applyBorder="1" applyAlignment="1" applyProtection="1">
      <alignment horizontal="center" vertical="center"/>
      <protection hidden="1"/>
    </xf>
    <xf numFmtId="0" fontId="1" fillId="17" borderId="6" xfId="0" applyFont="1" applyFill="1" applyBorder="1" applyAlignment="1" applyProtection="1">
      <alignment horizontal="center" vertical="center"/>
      <protection hidden="1"/>
    </xf>
    <xf numFmtId="0" fontId="1" fillId="17" borderId="0" xfId="0" applyFont="1" applyFill="1" applyAlignment="1" applyProtection="1">
      <alignment horizontal="center" vertical="center"/>
      <protection hidden="1"/>
    </xf>
    <xf numFmtId="16" fontId="1" fillId="17" borderId="0" xfId="0" applyNumberFormat="1" applyFont="1" applyFill="1" applyAlignment="1" applyProtection="1">
      <alignment horizontal="center" vertical="center"/>
      <protection hidden="1"/>
    </xf>
    <xf numFmtId="164" fontId="9" fillId="17" borderId="0" xfId="0" applyNumberFormat="1" applyFont="1" applyFill="1" applyAlignment="1" applyProtection="1">
      <alignment horizontal="center" vertical="center"/>
      <protection hidden="1"/>
    </xf>
    <xf numFmtId="0" fontId="1" fillId="17" borderId="8" xfId="0" applyFont="1" applyFill="1" applyBorder="1" applyAlignment="1" applyProtection="1">
      <alignment horizontal="center" vertical="center"/>
      <protection hidden="1"/>
    </xf>
    <xf numFmtId="0" fontId="1" fillId="17" borderId="2" xfId="0" applyFont="1" applyFill="1" applyBorder="1" applyAlignment="1" applyProtection="1">
      <alignment horizontal="center" vertical="center"/>
      <protection hidden="1"/>
    </xf>
    <xf numFmtId="16" fontId="1" fillId="17" borderId="2" xfId="0" applyNumberFormat="1" applyFont="1" applyFill="1" applyBorder="1" applyAlignment="1" applyProtection="1">
      <alignment horizontal="center" vertical="center"/>
      <protection hidden="1"/>
    </xf>
    <xf numFmtId="164" fontId="9" fillId="17" borderId="41" xfId="0" applyNumberFormat="1" applyFont="1" applyFill="1" applyBorder="1" applyAlignment="1" applyProtection="1">
      <alignment horizontal="center" vertical="center"/>
      <protection hidden="1"/>
    </xf>
    <xf numFmtId="16" fontId="1" fillId="0" borderId="0" xfId="0" applyNumberFormat="1" applyFont="1" applyAlignment="1" applyProtection="1">
      <alignment horizontal="center"/>
      <protection hidden="1"/>
    </xf>
    <xf numFmtId="20" fontId="1" fillId="0" borderId="0" xfId="0" applyNumberFormat="1" applyFont="1" applyAlignment="1" applyProtection="1">
      <alignment horizontal="center"/>
      <protection hidden="1"/>
    </xf>
    <xf numFmtId="20" fontId="1" fillId="0" borderId="0" xfId="0" applyNumberFormat="1" applyFont="1" applyAlignment="1" applyProtection="1">
      <alignment horizontal="left"/>
      <protection hidden="1"/>
    </xf>
    <xf numFmtId="49" fontId="1" fillId="0" borderId="0" xfId="0" applyNumberFormat="1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/>
      <protection hidden="1"/>
    </xf>
    <xf numFmtId="164" fontId="1" fillId="13" borderId="0" xfId="0" applyNumberFormat="1" applyFont="1" applyFill="1" applyAlignment="1" applyProtection="1">
      <alignment horizontal="center" vertical="center"/>
      <protection locked="0" hidden="1"/>
    </xf>
    <xf numFmtId="49" fontId="1" fillId="13" borderId="10" xfId="0" quotePrefix="1" applyNumberFormat="1" applyFont="1" applyFill="1" applyBorder="1" applyAlignment="1" applyProtection="1">
      <alignment horizontal="center" vertical="center"/>
      <protection locked="0" hidden="1"/>
    </xf>
    <xf numFmtId="49" fontId="4" fillId="18" borderId="0" xfId="0" quotePrefix="1" applyNumberFormat="1" applyFont="1" applyFill="1" applyAlignment="1" applyProtection="1">
      <alignment horizontal="center" vertical="center"/>
      <protection locked="0" hidden="1"/>
    </xf>
    <xf numFmtId="49" fontId="4" fillId="18" borderId="7" xfId="0" applyNumberFormat="1" applyFont="1" applyFill="1" applyBorder="1" applyAlignment="1" applyProtection="1">
      <alignment horizontal="center" vertical="center"/>
      <protection locked="0" hidden="1"/>
    </xf>
    <xf numFmtId="164" fontId="1" fillId="13" borderId="32" xfId="0" applyNumberFormat="1" applyFont="1" applyFill="1" applyBorder="1" applyAlignment="1" applyProtection="1">
      <alignment horizontal="center" vertical="center"/>
      <protection locked="0" hidden="1"/>
    </xf>
    <xf numFmtId="49" fontId="4" fillId="18" borderId="32" xfId="0" quotePrefix="1" applyNumberFormat="1" applyFont="1" applyFill="1" applyBorder="1" applyAlignment="1" applyProtection="1">
      <alignment horizontal="center" vertical="center"/>
      <protection locked="0" hidden="1"/>
    </xf>
    <xf numFmtId="49" fontId="4" fillId="18" borderId="33" xfId="0" applyNumberFormat="1" applyFont="1" applyFill="1" applyBorder="1" applyAlignment="1" applyProtection="1">
      <alignment horizontal="center" vertical="center"/>
      <protection locked="0" hidden="1"/>
    </xf>
    <xf numFmtId="0" fontId="9" fillId="15" borderId="0" xfId="0" applyFont="1" applyFill="1" applyAlignment="1" applyProtection="1">
      <alignment horizontal="center" vertical="center"/>
      <protection locked="0" hidden="1"/>
    </xf>
    <xf numFmtId="49" fontId="4" fillId="15" borderId="0" xfId="0" applyNumberFormat="1" applyFont="1" applyFill="1" applyAlignment="1" applyProtection="1">
      <alignment horizontal="center" vertical="center"/>
      <protection locked="0" hidden="1"/>
    </xf>
    <xf numFmtId="49" fontId="4" fillId="15" borderId="7" xfId="0" applyNumberFormat="1" applyFont="1" applyFill="1" applyBorder="1" applyAlignment="1" applyProtection="1">
      <alignment horizontal="center" vertical="center"/>
      <protection locked="0" hidden="1"/>
    </xf>
    <xf numFmtId="0" fontId="9" fillId="15" borderId="0" xfId="0" quotePrefix="1" applyFont="1" applyFill="1" applyAlignment="1" applyProtection="1">
      <alignment horizontal="center" vertical="center"/>
      <protection locked="0" hidden="1"/>
    </xf>
    <xf numFmtId="0" fontId="9" fillId="15" borderId="32" xfId="0" applyFont="1" applyFill="1" applyBorder="1" applyAlignment="1" applyProtection="1">
      <alignment horizontal="center" vertical="center"/>
      <protection locked="0" hidden="1"/>
    </xf>
    <xf numFmtId="49" fontId="4" fillId="15" borderId="32" xfId="0" applyNumberFormat="1" applyFont="1" applyFill="1" applyBorder="1" applyAlignment="1" applyProtection="1">
      <alignment horizontal="center" vertical="center"/>
      <protection locked="0" hidden="1"/>
    </xf>
    <xf numFmtId="49" fontId="4" fillId="15" borderId="33" xfId="0" applyNumberFormat="1" applyFont="1" applyFill="1" applyBorder="1" applyAlignment="1" applyProtection="1">
      <alignment horizontal="center" vertical="center"/>
      <protection locked="0" hidden="1"/>
    </xf>
    <xf numFmtId="0" fontId="9" fillId="12" borderId="0" xfId="0" applyFont="1" applyFill="1" applyAlignment="1" applyProtection="1">
      <alignment horizontal="center" vertical="center"/>
      <protection locked="0" hidden="1"/>
    </xf>
    <xf numFmtId="49" fontId="4" fillId="12" borderId="0" xfId="0" applyNumberFormat="1" applyFont="1" applyFill="1" applyAlignment="1" applyProtection="1">
      <alignment horizontal="center" vertical="center"/>
      <protection locked="0" hidden="1"/>
    </xf>
    <xf numFmtId="49" fontId="4" fillId="12" borderId="7" xfId="0" applyNumberFormat="1" applyFont="1" applyFill="1" applyBorder="1" applyAlignment="1" applyProtection="1">
      <alignment horizontal="center" vertical="center"/>
      <protection locked="0" hidden="1"/>
    </xf>
    <xf numFmtId="0" fontId="9" fillId="12" borderId="32" xfId="0" applyFont="1" applyFill="1" applyBorder="1" applyAlignment="1" applyProtection="1">
      <alignment horizontal="center" vertical="center"/>
      <protection locked="0" hidden="1"/>
    </xf>
    <xf numFmtId="49" fontId="4" fillId="12" borderId="32" xfId="0" applyNumberFormat="1" applyFont="1" applyFill="1" applyBorder="1" applyAlignment="1" applyProtection="1">
      <alignment horizontal="center" vertical="center"/>
      <protection locked="0" hidden="1"/>
    </xf>
    <xf numFmtId="49" fontId="4" fillId="12" borderId="33" xfId="0" applyNumberFormat="1" applyFont="1" applyFill="1" applyBorder="1" applyAlignment="1" applyProtection="1">
      <alignment horizontal="center" vertical="center"/>
      <protection locked="0" hidden="1"/>
    </xf>
    <xf numFmtId="0" fontId="1" fillId="16" borderId="0" xfId="0" applyFont="1" applyFill="1" applyAlignment="1" applyProtection="1">
      <alignment horizontal="center" vertical="center"/>
      <protection locked="0" hidden="1"/>
    </xf>
    <xf numFmtId="49" fontId="4" fillId="16" borderId="0" xfId="0" applyNumberFormat="1" applyFont="1" applyFill="1" applyAlignment="1" applyProtection="1">
      <alignment horizontal="center" vertical="center"/>
      <protection locked="0" hidden="1"/>
    </xf>
    <xf numFmtId="49" fontId="4" fillId="16" borderId="7" xfId="0" applyNumberFormat="1" applyFont="1" applyFill="1" applyBorder="1" applyAlignment="1" applyProtection="1">
      <alignment horizontal="center" vertical="center"/>
      <protection locked="0" hidden="1"/>
    </xf>
    <xf numFmtId="0" fontId="1" fillId="16" borderId="32" xfId="0" applyFont="1" applyFill="1" applyBorder="1" applyAlignment="1" applyProtection="1">
      <alignment horizontal="center" vertical="center"/>
      <protection locked="0" hidden="1"/>
    </xf>
    <xf numFmtId="49" fontId="4" fillId="16" borderId="32" xfId="0" applyNumberFormat="1" applyFont="1" applyFill="1" applyBorder="1" applyAlignment="1" applyProtection="1">
      <alignment horizontal="center" vertical="center"/>
      <protection locked="0" hidden="1"/>
    </xf>
    <xf numFmtId="49" fontId="4" fillId="16" borderId="33" xfId="0" applyNumberFormat="1" applyFont="1" applyFill="1" applyBorder="1" applyAlignment="1" applyProtection="1">
      <alignment horizontal="center" vertical="center"/>
      <protection locked="0" hidden="1"/>
    </xf>
    <xf numFmtId="0" fontId="1" fillId="17" borderId="0" xfId="0" applyFont="1" applyFill="1" applyAlignment="1" applyProtection="1">
      <alignment horizontal="center" vertical="center"/>
      <protection locked="0" hidden="1"/>
    </xf>
    <xf numFmtId="49" fontId="4" fillId="17" borderId="0" xfId="0" applyNumberFormat="1" applyFont="1" applyFill="1" applyAlignment="1" applyProtection="1">
      <alignment horizontal="center" vertical="center"/>
      <protection locked="0" hidden="1"/>
    </xf>
    <xf numFmtId="49" fontId="4" fillId="17" borderId="7" xfId="0" applyNumberFormat="1" applyFont="1" applyFill="1" applyBorder="1" applyAlignment="1" applyProtection="1">
      <alignment horizontal="center" vertical="center"/>
      <protection locked="0" hidden="1"/>
    </xf>
    <xf numFmtId="0" fontId="1" fillId="17" borderId="2" xfId="0" applyFont="1" applyFill="1" applyBorder="1" applyAlignment="1" applyProtection="1">
      <alignment horizontal="center" vertical="center"/>
      <protection locked="0" hidden="1"/>
    </xf>
    <xf numFmtId="49" fontId="4" fillId="17" borderId="2" xfId="0" applyNumberFormat="1" applyFont="1" applyFill="1" applyBorder="1" applyAlignment="1" applyProtection="1">
      <alignment horizontal="center" vertical="center"/>
      <protection locked="0" hidden="1"/>
    </xf>
    <xf numFmtId="49" fontId="4" fillId="17" borderId="9" xfId="0" applyNumberFormat="1" applyFont="1" applyFill="1" applyBorder="1" applyAlignment="1" applyProtection="1">
      <alignment horizontal="center" vertical="center"/>
      <protection locked="0" hidden="1"/>
    </xf>
    <xf numFmtId="20" fontId="1" fillId="13" borderId="0" xfId="0" applyNumberFormat="1" applyFont="1" applyFill="1" applyAlignment="1" applyProtection="1">
      <alignment horizontal="center" vertical="center"/>
      <protection locked="0" hidden="1"/>
    </xf>
    <xf numFmtId="20" fontId="1" fillId="13" borderId="32" xfId="0" applyNumberFormat="1" applyFont="1" applyFill="1" applyBorder="1" applyAlignment="1" applyProtection="1">
      <alignment horizontal="center" vertical="center"/>
      <protection locked="0" hidden="1"/>
    </xf>
    <xf numFmtId="20" fontId="9" fillId="15" borderId="0" xfId="0" applyNumberFormat="1" applyFont="1" applyFill="1" applyAlignment="1" applyProtection="1">
      <alignment horizontal="center" vertical="center"/>
      <protection locked="0" hidden="1"/>
    </xf>
    <xf numFmtId="20" fontId="9" fillId="15" borderId="32" xfId="0" applyNumberFormat="1" applyFont="1" applyFill="1" applyBorder="1" applyAlignment="1" applyProtection="1">
      <alignment horizontal="center" vertical="center"/>
      <protection locked="0" hidden="1"/>
    </xf>
    <xf numFmtId="20" fontId="9" fillId="12" borderId="0" xfId="0" applyNumberFormat="1" applyFont="1" applyFill="1" applyAlignment="1" applyProtection="1">
      <alignment horizontal="center" vertical="center"/>
      <protection locked="0" hidden="1"/>
    </xf>
    <xf numFmtId="20" fontId="9" fillId="12" borderId="32" xfId="0" applyNumberFormat="1" applyFont="1" applyFill="1" applyBorder="1" applyAlignment="1" applyProtection="1">
      <alignment horizontal="center" vertical="center"/>
      <protection locked="0" hidden="1"/>
    </xf>
    <xf numFmtId="20" fontId="9" fillId="12" borderId="40" xfId="0" applyNumberFormat="1" applyFont="1" applyFill="1" applyBorder="1" applyAlignment="1" applyProtection="1">
      <alignment horizontal="center" vertical="center"/>
      <protection locked="0" hidden="1"/>
    </xf>
    <xf numFmtId="20" fontId="1" fillId="16" borderId="0" xfId="0" applyNumberFormat="1" applyFont="1" applyFill="1" applyAlignment="1" applyProtection="1">
      <alignment horizontal="center" vertical="center"/>
      <protection locked="0" hidden="1"/>
    </xf>
    <xf numFmtId="20" fontId="1" fillId="16" borderId="32" xfId="0" applyNumberFormat="1" applyFont="1" applyFill="1" applyBorder="1" applyAlignment="1" applyProtection="1">
      <alignment horizontal="center" vertical="center"/>
      <protection locked="0" hidden="1"/>
    </xf>
    <xf numFmtId="20" fontId="1" fillId="17" borderId="0" xfId="0" applyNumberFormat="1" applyFont="1" applyFill="1" applyAlignment="1" applyProtection="1">
      <alignment horizontal="center" vertical="center"/>
      <protection locked="0" hidden="1"/>
    </xf>
    <xf numFmtId="20" fontId="1" fillId="17" borderId="2" xfId="0" applyNumberFormat="1" applyFont="1" applyFill="1" applyBorder="1" applyAlignment="1" applyProtection="1">
      <alignment horizontal="center" vertical="center"/>
      <protection locked="0" hidden="1"/>
    </xf>
    <xf numFmtId="0" fontId="4" fillId="10" borderId="26" xfId="0" applyFont="1" applyFill="1" applyBorder="1" applyAlignment="1" applyProtection="1">
      <alignment horizontal="center" vertical="center"/>
      <protection locked="0" hidden="1"/>
    </xf>
    <xf numFmtId="0" fontId="1" fillId="11" borderId="26" xfId="0" applyFont="1" applyFill="1" applyBorder="1" applyAlignment="1" applyProtection="1">
      <alignment horizontal="center" vertical="center"/>
      <protection locked="0" hidden="1"/>
    </xf>
    <xf numFmtId="0" fontId="1" fillId="11" borderId="27" xfId="0" applyFont="1" applyFill="1" applyBorder="1" applyAlignment="1" applyProtection="1">
      <alignment horizontal="center" vertical="center"/>
      <protection locked="0" hidden="1"/>
    </xf>
    <xf numFmtId="0" fontId="4" fillId="10" borderId="0" xfId="0" applyFont="1" applyFill="1" applyAlignment="1" applyProtection="1">
      <alignment horizontal="center" vertical="center"/>
      <protection locked="0" hidden="1"/>
    </xf>
    <xf numFmtId="0" fontId="1" fillId="11" borderId="0" xfId="0" applyFont="1" applyFill="1" applyAlignment="1" applyProtection="1">
      <alignment horizontal="center" vertical="center"/>
      <protection locked="0" hidden="1"/>
    </xf>
    <xf numFmtId="0" fontId="11" fillId="9" borderId="0" xfId="0" applyFont="1" applyFill="1" applyAlignment="1" applyProtection="1">
      <alignment horizontal="center" vertical="center"/>
      <protection locked="0"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3" fillId="20" borderId="29" xfId="0" applyFont="1" applyFill="1" applyBorder="1" applyAlignment="1" applyProtection="1">
      <alignment horizontal="center" vertical="center"/>
      <protection hidden="1"/>
    </xf>
    <xf numFmtId="0" fontId="5" fillId="14" borderId="39" xfId="0" applyFont="1" applyFill="1" applyBorder="1" applyAlignment="1" applyProtection="1">
      <alignment horizontal="center" vertical="center"/>
      <protection hidden="1"/>
    </xf>
    <xf numFmtId="49" fontId="23" fillId="20" borderId="39" xfId="0" applyNumberFormat="1" applyFont="1" applyFill="1" applyBorder="1" applyAlignment="1" applyProtection="1">
      <alignment horizontal="center" vertical="center" wrapText="1"/>
      <protection hidden="1"/>
    </xf>
    <xf numFmtId="49" fontId="23" fillId="20" borderId="28" xfId="0" applyNumberFormat="1" applyFont="1" applyFill="1" applyBorder="1" applyAlignment="1" applyProtection="1">
      <alignment horizontal="center" vertical="center" wrapText="1"/>
      <protection hidden="1"/>
    </xf>
    <xf numFmtId="49" fontId="23" fillId="20" borderId="30" xfId="0" applyNumberFormat="1" applyFont="1" applyFill="1" applyBorder="1" applyAlignment="1" applyProtection="1">
      <alignment horizontal="center" vertical="center" wrapText="1"/>
      <protection hidden="1"/>
    </xf>
    <xf numFmtId="49" fontId="5" fillId="14" borderId="7" xfId="0" applyNumberFormat="1" applyFont="1" applyFill="1" applyBorder="1" applyAlignment="1" applyProtection="1">
      <alignment horizontal="center" vertical="center" wrapText="1"/>
      <protection hidden="1"/>
    </xf>
    <xf numFmtId="0" fontId="7" fillId="5" borderId="0" xfId="0" applyFont="1" applyFill="1" applyAlignment="1" applyProtection="1">
      <alignment vertical="center"/>
      <protection hidden="1"/>
    </xf>
    <xf numFmtId="0" fontId="1" fillId="13" borderId="39" xfId="0" applyFont="1" applyFill="1" applyBorder="1" applyAlignment="1" applyProtection="1">
      <alignment horizontal="center" vertical="center"/>
      <protection hidden="1"/>
    </xf>
    <xf numFmtId="0" fontId="1" fillId="13" borderId="28" xfId="0" applyFont="1" applyFill="1" applyBorder="1" applyAlignment="1" applyProtection="1">
      <alignment horizontal="center" vertical="center"/>
      <protection hidden="1"/>
    </xf>
    <xf numFmtId="16" fontId="1" fillId="13" borderId="28" xfId="0" applyNumberFormat="1" applyFont="1" applyFill="1" applyBorder="1" applyAlignment="1" applyProtection="1">
      <alignment horizontal="center" vertical="center"/>
      <protection hidden="1"/>
    </xf>
    <xf numFmtId="164" fontId="1" fillId="13" borderId="28" xfId="0" applyNumberFormat="1" applyFont="1" applyFill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5" fillId="14" borderId="43" xfId="0" applyFont="1" applyFill="1" applyBorder="1" applyAlignment="1" applyProtection="1">
      <alignment horizontal="center" vertical="center"/>
      <protection hidden="1"/>
    </xf>
    <xf numFmtId="0" fontId="5" fillId="14" borderId="43" xfId="0" applyFont="1" applyFill="1" applyBorder="1" applyAlignment="1" applyProtection="1">
      <alignment horizontal="center" vertical="center" wrapText="1"/>
      <protection hidden="1"/>
    </xf>
    <xf numFmtId="165" fontId="1" fillId="14" borderId="0" xfId="0" applyNumberFormat="1" applyFont="1" applyFill="1" applyAlignment="1" applyProtection="1">
      <alignment horizontal="center"/>
      <protection hidden="1"/>
    </xf>
    <xf numFmtId="0" fontId="25" fillId="5" borderId="0" xfId="0" applyFont="1" applyFill="1" applyAlignment="1" applyProtection="1">
      <alignment horizontal="center" vertical="center"/>
      <protection hidden="1"/>
    </xf>
    <xf numFmtId="0" fontId="1" fillId="15" borderId="6" xfId="0" applyFont="1" applyFill="1" applyBorder="1" applyAlignment="1" applyProtection="1">
      <alignment horizontal="center" vertical="center"/>
      <protection hidden="1"/>
    </xf>
    <xf numFmtId="0" fontId="1" fillId="15" borderId="0" xfId="0" applyFont="1" applyFill="1" applyAlignment="1" applyProtection="1">
      <alignment horizontal="center" vertical="center"/>
      <protection hidden="1"/>
    </xf>
    <xf numFmtId="16" fontId="1" fillId="15" borderId="0" xfId="0" applyNumberFormat="1" applyFont="1" applyFill="1" applyAlignment="1" applyProtection="1">
      <alignment horizontal="center" vertical="center"/>
      <protection hidden="1"/>
    </xf>
    <xf numFmtId="164" fontId="1" fillId="15" borderId="0" xfId="0" applyNumberFormat="1" applyFont="1" applyFill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15" borderId="31" xfId="0" applyFont="1" applyFill="1" applyBorder="1" applyAlignment="1" applyProtection="1">
      <alignment horizontal="center" vertical="center"/>
      <protection hidden="1"/>
    </xf>
    <xf numFmtId="0" fontId="1" fillId="15" borderId="32" xfId="0" applyFont="1" applyFill="1" applyBorder="1" applyAlignment="1" applyProtection="1">
      <alignment horizontal="center" vertical="center"/>
      <protection hidden="1"/>
    </xf>
    <xf numFmtId="16" fontId="1" fillId="15" borderId="32" xfId="0" applyNumberFormat="1" applyFont="1" applyFill="1" applyBorder="1" applyAlignment="1" applyProtection="1">
      <alignment horizontal="center" vertical="center"/>
      <protection hidden="1"/>
    </xf>
    <xf numFmtId="164" fontId="1" fillId="15" borderId="32" xfId="0" applyNumberFormat="1" applyFont="1" applyFill="1" applyBorder="1" applyAlignment="1" applyProtection="1">
      <alignment horizontal="center" vertical="center"/>
      <protection hidden="1"/>
    </xf>
    <xf numFmtId="0" fontId="1" fillId="12" borderId="6" xfId="0" applyFont="1" applyFill="1" applyBorder="1" applyAlignment="1" applyProtection="1">
      <alignment horizontal="center" vertical="center"/>
      <protection hidden="1"/>
    </xf>
    <xf numFmtId="0" fontId="1" fillId="12" borderId="0" xfId="0" applyFont="1" applyFill="1" applyAlignment="1" applyProtection="1">
      <alignment horizontal="center" vertical="center"/>
      <protection hidden="1"/>
    </xf>
    <xf numFmtId="16" fontId="1" fillId="12" borderId="0" xfId="0" applyNumberFormat="1" applyFont="1" applyFill="1" applyAlignment="1" applyProtection="1">
      <alignment horizontal="center" vertical="center"/>
      <protection hidden="1"/>
    </xf>
    <xf numFmtId="164" fontId="1" fillId="12" borderId="0" xfId="0" applyNumberFormat="1" applyFont="1" applyFill="1" applyAlignment="1" applyProtection="1">
      <alignment horizontal="center" vertical="center"/>
      <protection hidden="1"/>
    </xf>
    <xf numFmtId="0" fontId="1" fillId="12" borderId="31" xfId="0" applyFont="1" applyFill="1" applyBorder="1" applyAlignment="1" applyProtection="1">
      <alignment horizontal="center" vertical="center"/>
      <protection hidden="1"/>
    </xf>
    <xf numFmtId="0" fontId="1" fillId="12" borderId="32" xfId="0" applyFont="1" applyFill="1" applyBorder="1" applyAlignment="1" applyProtection="1">
      <alignment horizontal="center" vertical="center"/>
      <protection hidden="1"/>
    </xf>
    <xf numFmtId="16" fontId="1" fillId="12" borderId="32" xfId="0" applyNumberFormat="1" applyFont="1" applyFill="1" applyBorder="1" applyAlignment="1" applyProtection="1">
      <alignment horizontal="center" vertical="center"/>
      <protection hidden="1"/>
    </xf>
    <xf numFmtId="164" fontId="1" fillId="12" borderId="32" xfId="0" applyNumberFormat="1" applyFont="1" applyFill="1" applyBorder="1" applyAlignment="1" applyProtection="1">
      <alignment horizontal="center" vertical="center"/>
      <protection hidden="1"/>
    </xf>
    <xf numFmtId="164" fontId="1" fillId="16" borderId="0" xfId="0" applyNumberFormat="1" applyFont="1" applyFill="1" applyAlignment="1" applyProtection="1">
      <alignment horizontal="center" vertical="center"/>
      <protection hidden="1"/>
    </xf>
    <xf numFmtId="164" fontId="1" fillId="16" borderId="32" xfId="0" applyNumberFormat="1" applyFont="1" applyFill="1" applyBorder="1" applyAlignment="1" applyProtection="1">
      <alignment horizontal="center" vertical="center"/>
      <protection hidden="1"/>
    </xf>
    <xf numFmtId="164" fontId="1" fillId="17" borderId="0" xfId="0" applyNumberFormat="1" applyFont="1" applyFill="1" applyAlignment="1" applyProtection="1">
      <alignment horizontal="center" vertical="center"/>
      <protection hidden="1"/>
    </xf>
    <xf numFmtId="164" fontId="1" fillId="17" borderId="2" xfId="0" applyNumberFormat="1" applyFont="1" applyFill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5" xfId="0" applyFont="1" applyFill="1" applyBorder="1" applyAlignment="1" applyProtection="1">
      <alignment horizontal="center" vertical="center"/>
      <protection hidden="1"/>
    </xf>
    <xf numFmtId="0" fontId="15" fillId="3" borderId="12" xfId="0" applyFont="1" applyFill="1" applyBorder="1" applyAlignment="1" applyProtection="1">
      <alignment horizontal="center" vertical="center"/>
      <protection hidden="1"/>
    </xf>
    <xf numFmtId="0" fontId="15" fillId="3" borderId="7" xfId="0" applyFont="1" applyFill="1" applyBorder="1" applyAlignment="1" applyProtection="1">
      <alignment horizontal="center" vertical="center"/>
      <protection hidden="1"/>
    </xf>
    <xf numFmtId="165" fontId="1" fillId="0" borderId="0" xfId="0" applyNumberFormat="1" applyFont="1" applyAlignment="1" applyProtection="1">
      <alignment horizontal="center"/>
      <protection hidden="1"/>
    </xf>
    <xf numFmtId="165" fontId="1" fillId="0" borderId="0" xfId="0" applyNumberFormat="1" applyFont="1" applyAlignment="1" applyProtection="1">
      <alignment horizontal="left"/>
      <protection hidden="1"/>
    </xf>
    <xf numFmtId="0" fontId="15" fillId="3" borderId="13" xfId="0" applyFont="1" applyFill="1" applyBorder="1" applyAlignment="1" applyProtection="1">
      <alignment horizontal="center" vertical="center"/>
      <protection hidden="1"/>
    </xf>
    <xf numFmtId="0" fontId="15" fillId="3" borderId="9" xfId="0" applyFont="1" applyFill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" fillId="14" borderId="0" xfId="0" applyFont="1" applyFill="1" applyAlignment="1" applyProtection="1">
      <alignment horizontal="center" vertical="center"/>
      <protection locked="0" hidden="1"/>
    </xf>
    <xf numFmtId="49" fontId="1" fillId="13" borderId="51" xfId="0" quotePrefix="1" applyNumberFormat="1" applyFont="1" applyFill="1" applyBorder="1" applyAlignment="1" applyProtection="1">
      <alignment horizontal="center" vertical="center"/>
      <protection locked="0" hidden="1"/>
    </xf>
    <xf numFmtId="49" fontId="4" fillId="18" borderId="28" xfId="0" quotePrefix="1" applyNumberFormat="1" applyFont="1" applyFill="1" applyBorder="1" applyAlignment="1" applyProtection="1">
      <alignment horizontal="center" vertical="center"/>
      <protection locked="0" hidden="1"/>
    </xf>
    <xf numFmtId="49" fontId="4" fillId="18" borderId="30" xfId="0" applyNumberFormat="1" applyFont="1" applyFill="1" applyBorder="1" applyAlignment="1" applyProtection="1">
      <alignment horizontal="center" vertical="center"/>
      <protection locked="0" hidden="1"/>
    </xf>
    <xf numFmtId="0" fontId="1" fillId="13" borderId="28" xfId="0" applyFont="1" applyFill="1" applyBorder="1" applyAlignment="1" applyProtection="1">
      <alignment horizontal="center" vertical="center"/>
      <protection locked="0" hidden="1"/>
    </xf>
    <xf numFmtId="0" fontId="1" fillId="13" borderId="0" xfId="0" applyFont="1" applyFill="1" applyAlignment="1" applyProtection="1">
      <alignment horizontal="center" vertical="center"/>
      <protection locked="0" hidden="1"/>
    </xf>
    <xf numFmtId="0" fontId="1" fillId="13" borderId="48" xfId="0" applyFont="1" applyFill="1" applyBorder="1" applyAlignment="1" applyProtection="1">
      <alignment horizontal="center" vertical="center"/>
      <protection locked="0" hidden="1"/>
    </xf>
    <xf numFmtId="0" fontId="1" fillId="15" borderId="0" xfId="0" applyFont="1" applyFill="1" applyAlignment="1" applyProtection="1">
      <alignment horizontal="center" vertical="center"/>
      <protection locked="0" hidden="1"/>
    </xf>
    <xf numFmtId="0" fontId="1" fillId="15" borderId="48" xfId="0" applyFont="1" applyFill="1" applyBorder="1" applyAlignment="1" applyProtection="1">
      <alignment horizontal="center" vertical="center"/>
      <protection locked="0" hidden="1"/>
    </xf>
    <xf numFmtId="0" fontId="1" fillId="12" borderId="0" xfId="0" applyFont="1" applyFill="1" applyAlignment="1" applyProtection="1">
      <alignment horizontal="center" vertical="center"/>
      <protection locked="0" hidden="1"/>
    </xf>
    <xf numFmtId="0" fontId="1" fillId="12" borderId="48" xfId="0" applyFont="1" applyFill="1" applyBorder="1" applyAlignment="1" applyProtection="1">
      <alignment horizontal="center" vertical="center"/>
      <protection locked="0" hidden="1"/>
    </xf>
    <xf numFmtId="0" fontId="1" fillId="16" borderId="48" xfId="0" applyFont="1" applyFill="1" applyBorder="1" applyAlignment="1" applyProtection="1">
      <alignment horizontal="center" vertical="center"/>
      <protection locked="0" hidden="1"/>
    </xf>
    <xf numFmtId="20" fontId="1" fillId="13" borderId="28" xfId="0" applyNumberFormat="1" applyFont="1" applyFill="1" applyBorder="1" applyAlignment="1" applyProtection="1">
      <alignment horizontal="center" vertical="center"/>
      <protection locked="0" hidden="1"/>
    </xf>
    <xf numFmtId="20" fontId="1" fillId="15" borderId="0" xfId="0" applyNumberFormat="1" applyFont="1" applyFill="1" applyAlignment="1" applyProtection="1">
      <alignment horizontal="center" vertical="center"/>
      <protection locked="0" hidden="1"/>
    </xf>
    <xf numFmtId="20" fontId="1" fillId="15" borderId="32" xfId="0" applyNumberFormat="1" applyFont="1" applyFill="1" applyBorder="1" applyAlignment="1" applyProtection="1">
      <alignment horizontal="center" vertical="center"/>
      <protection locked="0" hidden="1"/>
    </xf>
    <xf numFmtId="20" fontId="1" fillId="12" borderId="0" xfId="0" applyNumberFormat="1" applyFont="1" applyFill="1" applyAlignment="1" applyProtection="1">
      <alignment horizontal="center" vertical="center"/>
      <protection locked="0" hidden="1"/>
    </xf>
    <xf numFmtId="20" fontId="1" fillId="12" borderId="32" xfId="0" applyNumberFormat="1" applyFont="1" applyFill="1" applyBorder="1" applyAlignment="1" applyProtection="1">
      <alignment horizontal="center" vertical="center"/>
      <protection locked="0" hidden="1"/>
    </xf>
    <xf numFmtId="0" fontId="23" fillId="20" borderId="29" xfId="0" applyFont="1" applyFill="1" applyBorder="1" applyAlignment="1" applyProtection="1">
      <alignment horizontal="center" vertical="center"/>
      <protection locked="0" hidden="1"/>
    </xf>
    <xf numFmtId="0" fontId="5" fillId="14" borderId="0" xfId="0" applyFont="1" applyFill="1" applyAlignment="1" applyProtection="1">
      <alignment horizontal="center" vertical="center"/>
      <protection hidden="1"/>
    </xf>
    <xf numFmtId="0" fontId="10" fillId="5" borderId="3" xfId="0" applyFont="1" applyFill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vertical="center"/>
      <protection hidden="1"/>
    </xf>
    <xf numFmtId="0" fontId="7" fillId="5" borderId="0" xfId="0" applyFont="1" applyFill="1" applyAlignment="1" applyProtection="1">
      <alignment horizontal="center" vertical="center"/>
      <protection hidden="1"/>
    </xf>
    <xf numFmtId="0" fontId="5" fillId="14" borderId="45" xfId="0" applyFont="1" applyFill="1" applyBorder="1" applyAlignment="1" applyProtection="1">
      <alignment horizontal="center" vertical="center"/>
      <protection hidden="1"/>
    </xf>
    <xf numFmtId="0" fontId="5" fillId="14" borderId="43" xfId="0" applyFont="1" applyFill="1" applyBorder="1" applyAlignment="1" applyProtection="1">
      <alignment horizontal="center" vertical="center"/>
      <protection hidden="1"/>
    </xf>
    <xf numFmtId="0" fontId="24" fillId="22" borderId="37" xfId="0" applyFont="1" applyFill="1" applyBorder="1" applyAlignment="1" applyProtection="1">
      <alignment horizontal="left" wrapText="1"/>
      <protection hidden="1"/>
    </xf>
    <xf numFmtId="0" fontId="24" fillId="22" borderId="38" xfId="0" applyFont="1" applyFill="1" applyBorder="1" applyAlignment="1" applyProtection="1">
      <alignment horizontal="left" wrapText="1"/>
      <protection hidden="1"/>
    </xf>
    <xf numFmtId="0" fontId="23" fillId="20" borderId="42" xfId="0" applyFont="1" applyFill="1" applyBorder="1" applyAlignment="1" applyProtection="1">
      <alignment horizontal="center" vertical="center"/>
      <protection locked="0" hidden="1"/>
    </xf>
    <xf numFmtId="0" fontId="23" fillId="20" borderId="28" xfId="0" applyFont="1" applyFill="1" applyBorder="1" applyAlignment="1" applyProtection="1">
      <alignment horizontal="center" vertical="center"/>
      <protection locked="0" hidden="1"/>
    </xf>
    <xf numFmtId="49" fontId="5" fillId="14" borderId="0" xfId="0" applyNumberFormat="1" applyFont="1" applyFill="1" applyAlignment="1" applyProtection="1">
      <alignment horizontal="center" vertical="center" wrapText="1"/>
      <protection hidden="1"/>
    </xf>
    <xf numFmtId="49" fontId="5" fillId="14" borderId="7" xfId="0" applyNumberFormat="1" applyFont="1" applyFill="1" applyBorder="1" applyAlignment="1" applyProtection="1">
      <alignment horizontal="center" vertical="center" wrapText="1"/>
      <protection hidden="1"/>
    </xf>
    <xf numFmtId="0" fontId="5" fillId="14" borderId="43" xfId="0" applyFont="1" applyFill="1" applyBorder="1" applyAlignment="1" applyProtection="1">
      <alignment horizontal="center" vertical="center" wrapText="1"/>
      <protection hidden="1"/>
    </xf>
    <xf numFmtId="0" fontId="9" fillId="16" borderId="47" xfId="0" applyFont="1" applyFill="1" applyBorder="1" applyAlignment="1" applyProtection="1">
      <alignment horizontal="center" vertical="center"/>
      <protection hidden="1"/>
    </xf>
    <xf numFmtId="0" fontId="9" fillId="16" borderId="48" xfId="0" applyFont="1" applyFill="1" applyBorder="1" applyAlignment="1" applyProtection="1">
      <alignment horizontal="center" vertical="center"/>
      <protection hidden="1"/>
    </xf>
    <xf numFmtId="0" fontId="9" fillId="16" borderId="45" xfId="0" applyFont="1" applyFill="1" applyBorder="1" applyAlignment="1" applyProtection="1">
      <alignment horizontal="center" vertical="center"/>
      <protection hidden="1"/>
    </xf>
    <xf numFmtId="0" fontId="9" fillId="16" borderId="46" xfId="0" applyFont="1" applyFill="1" applyBorder="1" applyAlignment="1" applyProtection="1">
      <alignment horizontal="center" vertical="center"/>
      <protection hidden="1"/>
    </xf>
    <xf numFmtId="0" fontId="27" fillId="2" borderId="36" xfId="0" applyFont="1" applyFill="1" applyBorder="1" applyAlignment="1" applyProtection="1">
      <alignment horizontal="center" vertical="center"/>
      <protection hidden="1"/>
    </xf>
    <xf numFmtId="0" fontId="27" fillId="2" borderId="35" xfId="0" applyFont="1" applyFill="1" applyBorder="1" applyAlignment="1" applyProtection="1">
      <alignment horizontal="center" vertical="center"/>
      <protection hidden="1"/>
    </xf>
    <xf numFmtId="0" fontId="9" fillId="16" borderId="44" xfId="0" applyFont="1" applyFill="1" applyBorder="1" applyAlignment="1" applyProtection="1">
      <alignment horizontal="center" vertical="center"/>
      <protection hidden="1"/>
    </xf>
    <xf numFmtId="0" fontId="9" fillId="16" borderId="0" xfId="0" applyFont="1" applyFill="1" applyAlignment="1" applyProtection="1">
      <alignment horizontal="center" vertical="center"/>
      <protection hidden="1"/>
    </xf>
    <xf numFmtId="0" fontId="9" fillId="16" borderId="49" xfId="0" applyFont="1" applyFill="1" applyBorder="1" applyAlignment="1" applyProtection="1">
      <alignment horizontal="center" vertical="center"/>
      <protection hidden="1"/>
    </xf>
    <xf numFmtId="0" fontId="9" fillId="16" borderId="50" xfId="0" applyFont="1" applyFill="1" applyBorder="1" applyAlignment="1" applyProtection="1">
      <alignment horizontal="center" vertical="center"/>
      <protection hidden="1"/>
    </xf>
    <xf numFmtId="0" fontId="0" fillId="6" borderId="16" xfId="0" applyFill="1" applyBorder="1" applyAlignment="1">
      <alignment horizontal="left" vertical="center"/>
    </xf>
    <xf numFmtId="0" fontId="0" fillId="0" borderId="16" xfId="0" applyBorder="1"/>
    <xf numFmtId="0" fontId="18" fillId="7" borderId="17" xfId="0" applyFont="1" applyFill="1" applyBorder="1" applyAlignment="1">
      <alignment horizontal="center" vertical="center"/>
    </xf>
    <xf numFmtId="0" fontId="18" fillId="7" borderId="20" xfId="0" applyFont="1" applyFill="1" applyBorder="1" applyAlignment="1">
      <alignment horizontal="center" vertical="center"/>
    </xf>
    <xf numFmtId="0" fontId="18" fillId="7" borderId="21" xfId="0" applyFont="1" applyFill="1" applyBorder="1" applyAlignment="1">
      <alignment horizontal="center" vertical="center"/>
    </xf>
    <xf numFmtId="0" fontId="18" fillId="7" borderId="22" xfId="0" applyFont="1" applyFill="1" applyBorder="1" applyAlignment="1">
      <alignment horizontal="center" vertical="center"/>
    </xf>
    <xf numFmtId="0" fontId="18" fillId="7" borderId="18" xfId="0" applyFont="1" applyFill="1" applyBorder="1" applyAlignment="1">
      <alignment horizontal="center" vertical="center"/>
    </xf>
    <xf numFmtId="0" fontId="18" fillId="7" borderId="19" xfId="0" applyFont="1" applyFill="1" applyBorder="1" applyAlignment="1">
      <alignment horizontal="center" vertical="center"/>
    </xf>
    <xf numFmtId="0" fontId="18" fillId="7" borderId="23" xfId="0" applyFont="1" applyFill="1" applyBorder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0" fontId="18" fillId="7" borderId="15" xfId="0" applyFont="1" applyFill="1" applyBorder="1" applyAlignment="1">
      <alignment horizontal="center" vertical="center"/>
    </xf>
    <xf numFmtId="0" fontId="16" fillId="7" borderId="23" xfId="1" applyFill="1" applyBorder="1" applyAlignment="1">
      <alignment horizontal="center" vertical="center"/>
    </xf>
    <xf numFmtId="0" fontId="16" fillId="7" borderId="0" xfId="1" applyFill="1" applyAlignment="1">
      <alignment horizontal="center" vertical="center"/>
    </xf>
    <xf numFmtId="0" fontId="16" fillId="7" borderId="15" xfId="1" applyFill="1" applyBorder="1" applyAlignment="1">
      <alignment horizontal="center" vertical="center"/>
    </xf>
    <xf numFmtId="0" fontId="16" fillId="7" borderId="24" xfId="1" applyFill="1" applyBorder="1" applyAlignment="1">
      <alignment horizontal="center" vertical="center"/>
    </xf>
    <xf numFmtId="0" fontId="16" fillId="7" borderId="16" xfId="1" applyFill="1" applyBorder="1" applyAlignment="1">
      <alignment horizontal="center" vertical="center"/>
    </xf>
    <xf numFmtId="0" fontId="16" fillId="7" borderId="14" xfId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70"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ont>
        <color theme="0" tint="-0.14996795556505021"/>
      </font>
    </dxf>
    <dxf>
      <font>
        <color theme="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00B0F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</font>
      <fill>
        <patternFill>
          <bgColor rgb="FF00B0F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</border>
    </dxf>
    <dxf>
      <fill>
        <patternFill>
          <bgColor rgb="FFFFFF00"/>
        </patternFill>
      </fill>
      <border>
        <left/>
        <right/>
        <top style="dashed">
          <color auto="1"/>
        </top>
        <bottom style="dashed">
          <color auto="1"/>
        </bottom>
        <vertical/>
        <horizontal/>
      </border>
    </dxf>
    <dxf>
      <font>
        <color theme="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rgb="FFFFFF0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</font>
      <fill>
        <patternFill>
          <bgColor rgb="FF00B0F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rgb="FF000000"/>
          <bgColor auto="1"/>
        </patternFill>
      </fill>
      <protection locked="0" hidden="1"/>
    </dxf>
    <dxf>
      <border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solid">
          <fgColor indexed="64"/>
          <bgColor theme="1" tint="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1" hidden="1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1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1"/>
    </dxf>
    <dxf>
      <font>
        <strike val="0"/>
        <outline val="0"/>
        <shadow val="0"/>
        <u val="none"/>
        <vertAlign val="baseline"/>
        <sz val="16"/>
        <color theme="0"/>
        <name val="Century Gothic"/>
        <family val="2"/>
        <scheme val="none"/>
      </font>
      <fill>
        <patternFill patternType="solid">
          <fgColor indexed="64"/>
          <bgColor theme="1"/>
        </patternFill>
      </fill>
      <protection locked="1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protection locked="0" hidden="1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solid">
          <fgColor indexed="64"/>
          <bgColor theme="1" tint="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1" hidden="1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1"/>
    </dxf>
    <dxf>
      <font>
        <strike val="0"/>
        <outline val="0"/>
        <shadow val="0"/>
        <u val="none"/>
        <vertAlign val="baseline"/>
        <sz val="11"/>
        <color auto="1"/>
        <name val="Century Gothic"/>
        <family val="2"/>
        <scheme val="none"/>
      </font>
      <protection locked="0" hidden="1"/>
    </dxf>
    <dxf>
      <font>
        <strike val="0"/>
        <outline val="0"/>
        <shadow val="0"/>
        <u val="none"/>
        <vertAlign val="baseline"/>
        <sz val="16"/>
        <color theme="0"/>
        <name val="Century Gothic"/>
        <family val="2"/>
        <scheme val="none"/>
      </font>
      <fill>
        <patternFill patternType="solid">
          <fgColor indexed="64"/>
          <bgColor theme="1"/>
        </patternFill>
      </fill>
      <protection locked="1" hidden="1"/>
    </dxf>
  </dxfs>
  <tableStyles count="0" defaultTableStyle="TableStyleMedium2" defaultPivotStyle="PivotStyleLight16"/>
  <colors>
    <mruColors>
      <color rgb="FF9BFFA7"/>
      <color rgb="FFE6F2DE"/>
      <color rgb="FFFFD5D5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2000"/>
              <a:t>LEADERBOARD</a:t>
            </a:r>
          </a:p>
        </c:rich>
      </c:tx>
      <c:layout>
        <c:manualLayout>
          <c:xMode val="edge"/>
          <c:yMode val="edge"/>
          <c:x val="6.9676064261775458E-2"/>
          <c:y val="2.989536621823617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LEADERBOARD!$C$6</c:f>
              <c:strCache>
                <c:ptCount val="1"/>
                <c:pt idx="0">
                  <c:v>Points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  <a:scene3d>
              <a:camera prst="orthographicFront"/>
              <a:lightRig rig="soft" dir="t">
                <a:rot lat="0" lon="0" rev="0"/>
              </a:lightRig>
            </a:scene3d>
            <a:sp3d prstMaterial="translucentPowder">
              <a:bevelT w="203200" h="50800" prst="softRound"/>
            </a:sp3d>
          </c:spPr>
          <c:invertIfNegative val="0"/>
          <c:cat>
            <c:strRef>
              <c:f>LEADERBOARD!$B$7</c:f>
              <c:strCache>
                <c:ptCount val="1"/>
                <c:pt idx="0">
                  <c:v>PREDICTIONS</c:v>
                </c:pt>
              </c:strCache>
            </c:strRef>
          </c:cat>
          <c:val>
            <c:numRef>
              <c:f>LEADERBOARD!$C$7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9E-4714-A03A-D0D86F306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1796371519"/>
        <c:axId val="1796373919"/>
      </c:barChart>
      <c:catAx>
        <c:axId val="179637151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6373919"/>
        <c:crosses val="autoZero"/>
        <c:auto val="1"/>
        <c:lblAlgn val="ctr"/>
        <c:lblOffset val="100"/>
        <c:noMultiLvlLbl val="0"/>
      </c:catAx>
      <c:valAx>
        <c:axId val="1796373919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63715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1748117</xdr:colOff>
      <xdr:row>0</xdr:row>
      <xdr:rowOff>0</xdr:rowOff>
    </xdr:from>
    <xdr:to>
      <xdr:col>2</xdr:col>
      <xdr:colOff>840441</xdr:colOff>
      <xdr:row>0</xdr:row>
      <xdr:rowOff>1505623</xdr:rowOff>
    </xdr:to>
    <xdr:pic>
      <xdr:nvPicPr>
        <xdr:cNvPr id="4" name="Graphic 3" descr="Soccer ball with solid fill">
          <a:extLst>
            <a:ext uri="{FF2B5EF4-FFF2-40B4-BE49-F238E27FC236}">
              <a16:creationId xmlns:a16="http://schemas.microsoft.com/office/drawing/2014/main" id="{D213569C-8664-8E6F-0E41-3D16BDAD9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48117" y="0"/>
          <a:ext cx="1490383" cy="1490383"/>
        </a:xfrm>
        <a:prstGeom prst="rect">
          <a:avLst/>
        </a:prstGeom>
      </xdr:spPr>
    </xdr:pic>
    <xdr:clientData/>
  </xdr:twoCellAnchor>
  <xdr:twoCellAnchor editAs="oneCell">
    <xdr:from>
      <xdr:col>9</xdr:col>
      <xdr:colOff>298076</xdr:colOff>
      <xdr:row>0</xdr:row>
      <xdr:rowOff>0</xdr:rowOff>
    </xdr:from>
    <xdr:to>
      <xdr:col>33</xdr:col>
      <xdr:colOff>96595</xdr:colOff>
      <xdr:row>0</xdr:row>
      <xdr:rowOff>1505623</xdr:rowOff>
    </xdr:to>
    <xdr:pic>
      <xdr:nvPicPr>
        <xdr:cNvPr id="5" name="Graphic 4" descr="Soccer ball with solid fill">
          <a:extLst>
            <a:ext uri="{FF2B5EF4-FFF2-40B4-BE49-F238E27FC236}">
              <a16:creationId xmlns:a16="http://schemas.microsoft.com/office/drawing/2014/main" id="{30037D5D-D3E6-480E-98CE-E60CBD7C2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660841" y="0"/>
          <a:ext cx="1490383" cy="14903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1748117</xdr:colOff>
      <xdr:row>0</xdr:row>
      <xdr:rowOff>0</xdr:rowOff>
    </xdr:from>
    <xdr:to>
      <xdr:col>2</xdr:col>
      <xdr:colOff>840441</xdr:colOff>
      <xdr:row>0</xdr:row>
      <xdr:rowOff>1505623</xdr:rowOff>
    </xdr:to>
    <xdr:pic>
      <xdr:nvPicPr>
        <xdr:cNvPr id="2" name="Graphic 1" descr="Soccer ball with solid fill">
          <a:extLst>
            <a:ext uri="{FF2B5EF4-FFF2-40B4-BE49-F238E27FC236}">
              <a16:creationId xmlns:a16="http://schemas.microsoft.com/office/drawing/2014/main" id="{AC6EDC20-BD20-4FC4-8723-7BF58346BB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48117" y="0"/>
          <a:ext cx="1490383" cy="1490383"/>
        </a:xfrm>
        <a:prstGeom prst="rect">
          <a:avLst/>
        </a:prstGeom>
      </xdr:spPr>
    </xdr:pic>
    <xdr:clientData/>
  </xdr:twoCellAnchor>
  <xdr:twoCellAnchor editAs="oneCell">
    <xdr:from>
      <xdr:col>9</xdr:col>
      <xdr:colOff>69475</xdr:colOff>
      <xdr:row>0</xdr:row>
      <xdr:rowOff>0</xdr:rowOff>
    </xdr:from>
    <xdr:to>
      <xdr:col>10</xdr:col>
      <xdr:colOff>727421</xdr:colOff>
      <xdr:row>0</xdr:row>
      <xdr:rowOff>1505623</xdr:rowOff>
    </xdr:to>
    <xdr:pic>
      <xdr:nvPicPr>
        <xdr:cNvPr id="3" name="Graphic 2" descr="Soccer ball with solid fill">
          <a:extLst>
            <a:ext uri="{FF2B5EF4-FFF2-40B4-BE49-F238E27FC236}">
              <a16:creationId xmlns:a16="http://schemas.microsoft.com/office/drawing/2014/main" id="{659DB642-02AE-4C3D-BAF8-F4EB03647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925504" y="0"/>
          <a:ext cx="1528803" cy="149038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</xdr:colOff>
      <xdr:row>0</xdr:row>
      <xdr:rowOff>125730</xdr:rowOff>
    </xdr:from>
    <xdr:to>
      <xdr:col>18</xdr:col>
      <xdr:colOff>53340</xdr:colOff>
      <xdr:row>23</xdr:row>
      <xdr:rowOff>160020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722BBD-C1F8-E863-F2C9-A682F2E47B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7621</xdr:colOff>
      <xdr:row>0</xdr:row>
      <xdr:rowOff>144781</xdr:rowOff>
    </xdr:from>
    <xdr:to>
      <xdr:col>2</xdr:col>
      <xdr:colOff>777241</xdr:colOff>
      <xdr:row>4</xdr:row>
      <xdr:rowOff>167641</xdr:rowOff>
    </xdr:to>
    <xdr:pic>
      <xdr:nvPicPr>
        <xdr:cNvPr id="9" name="Picture 8" descr="Podium with solid fill">
          <a:extLst>
            <a:ext uri="{FF2B5EF4-FFF2-40B4-BE49-F238E27FC236}">
              <a16:creationId xmlns:a16="http://schemas.microsoft.com/office/drawing/2014/main" id="{09A74288-5546-5DA3-16B6-6162AE976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schemeClr val="bg2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1066801" y="144781"/>
          <a:ext cx="769620" cy="769620"/>
        </a:xfrm>
        <a:prstGeom prst="rect">
          <a:avLst/>
        </a:prstGeom>
        <a:solidFill>
          <a:schemeClr val="tx1"/>
        </a:solidFill>
        <a:ln>
          <a:solidFill>
            <a:schemeClr val="tx1"/>
          </a:solidFill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CF022A5-463E-4916-8EAE-CA0D8BB283A6}" name="Table3710" displayName="Table3710" ref="A8:A16" totalsRowShown="0" headerRowDxfId="69" dataDxfId="68">
  <tableColumns count="1">
    <tableColumn id="1" xr3:uid="{7B1762CA-0C92-4620-94B7-7A9371B272C6}" name="Watchlist" dataDxfId="67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DB0625D-507D-43D9-A19C-2EB7BE5DA7D7}" name="Table4811" displayName="Table4811" ref="AO3:AP21" insertRowShift="1" totalsRowShown="0" headerRowDxfId="66" dataDxfId="64" headerRowBorderDxfId="65">
  <tableColumns count="2">
    <tableColumn id="1" xr3:uid="{91E46BA3-B22C-49AB-B5CE-9675BBBDEA33}" name="Team" dataDxfId="63"/>
    <tableColumn id="2" xr3:uid="{875FC17F-42B9-405E-91E7-9D0683680A80}" name="Override" dataDxfId="62"/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83D165D-3095-4D47-8FBF-2F6F54DE98C7}" name="Table37102" displayName="Table37102" ref="A8:A16" totalsRowShown="0" headerRowDxfId="61" dataDxfId="60">
  <tableColumns count="1">
    <tableColumn id="1" xr3:uid="{8247E438-51F6-47D9-8940-055E6EE320B4}" name="Watchlist" dataDxfId="59"/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A985C61-C464-4256-87A0-5D5E742BA5E9}" name="Table48114" displayName="Table48114" ref="AU3:AV21" insertRowShift="1" totalsRowShown="0" headerRowDxfId="58" dataDxfId="56" headerRowBorderDxfId="57">
  <tableColumns count="2">
    <tableColumn id="1" xr3:uid="{8739804B-C5F7-4786-8BB2-DCAC85DF41C8}" name="Team" dataDxfId="55"/>
    <tableColumn id="2" xr3:uid="{0FB6D74D-D87E-4165-B104-BBB603E1BE8B}" name="Override" dataDxfId="54"/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7AD4EF8-0651-4F0B-9E2F-1C909F79A45B}" name="Table5" displayName="Table5" ref="B6:C7" totalsRowShown="0" headerRowDxfId="53" dataDxfId="52">
  <autoFilter ref="B6:C7" xr:uid="{A7AD4EF8-0651-4F0B-9E2F-1C909F79A45B}"/>
  <sortState xmlns:xlrd2="http://schemas.microsoft.com/office/spreadsheetml/2017/richdata2" ref="B7:C7">
    <sortCondition descending="1" ref="C6:C7"/>
  </sortState>
  <tableColumns count="2">
    <tableColumn id="1" xr3:uid="{DD242F1F-7EDC-46C2-BED5-2B0ADEDB7A41}" name="Tab Name" dataDxfId="51"/>
    <tableColumn id="2" xr3:uid="{5D662B38-FC81-4347-96FC-ED1D0CFBBE03}" name="Points" dataDxfId="50">
      <calculatedColumnFormula array="1">INDIRECT(B7&amp;"!totalpoints")</calculatedColumnFormula>
    </tableColumn>
  </tableColumns>
  <tableStyleInfo name="TableStyleDark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en.wikipedia.org/wiki/Special:EditPage/Template:2026_FIFA_World_Cup_third-place_table" TargetMode="External"/><Relationship Id="rId2" Type="http://schemas.openxmlformats.org/officeDocument/2006/relationships/hyperlink" Target="https://en.wikipedia.org/wiki/Template_talk:2026_FIFA_World_Cup_third-place_table" TargetMode="External"/><Relationship Id="rId1" Type="http://schemas.openxmlformats.org/officeDocument/2006/relationships/hyperlink" Target="https://en.wikipedia.org/wiki/Template:2026_FIFA_World_Cup_third-place_tab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3B0A3-92F6-4D11-9DD6-EF1E822D38D8}">
  <sheetPr codeName="Sheet1">
    <tabColor theme="0"/>
  </sheetPr>
  <dimension ref="A1:JM153"/>
  <sheetViews>
    <sheetView showGridLines="0" tabSelected="1" zoomScale="85" zoomScaleNormal="85" zoomScaleSheetLayoutView="70" workbookViewId="0">
      <pane ySplit="3" topLeftCell="A4" activePane="bottomLeft" state="frozen"/>
      <selection pane="bottomLeft" activeCell="B4" sqref="B4"/>
    </sheetView>
  </sheetViews>
  <sheetFormatPr defaultColWidth="9.140625" defaultRowHeight="16.5" x14ac:dyDescent="0.3"/>
  <cols>
    <col min="1" max="1" width="26.42578125" style="99" customWidth="1"/>
    <col min="2" max="2" width="9.5703125" style="110" bestFit="1" customWidth="1"/>
    <col min="3" max="3" width="14.42578125" style="110" bestFit="1" customWidth="1"/>
    <col min="4" max="4" width="10.5703125" style="110" bestFit="1" customWidth="1"/>
    <col min="5" max="5" width="39.42578125" style="110" bestFit="1" customWidth="1"/>
    <col min="6" max="6" width="10.42578125" style="110" bestFit="1" customWidth="1"/>
    <col min="7" max="7" width="22.42578125" style="147" bestFit="1" customWidth="1"/>
    <col min="8" max="8" width="40.85546875" style="147" bestFit="1" customWidth="1"/>
    <col min="9" max="9" width="12.7109375" style="147" customWidth="1"/>
    <col min="10" max="10" width="12.7109375" style="110" customWidth="1"/>
    <col min="11" max="11" width="12.7109375" style="146" customWidth="1"/>
    <col min="12" max="12" width="26" style="146" hidden="1" customWidth="1"/>
    <col min="13" max="13" width="20.7109375" style="146" hidden="1" customWidth="1"/>
    <col min="14" max="14" width="17.28515625" style="110" hidden="1" customWidth="1"/>
    <col min="15" max="17" width="14.28515625" style="99" hidden="1" customWidth="1"/>
    <col min="18" max="27" width="17.28515625" style="99" hidden="1" customWidth="1"/>
    <col min="28" max="28" width="12.85546875" style="99" hidden="1" customWidth="1"/>
    <col min="29" max="29" width="31.28515625" style="99" hidden="1" customWidth="1"/>
    <col min="30" max="33" width="9.140625" style="99" hidden="1" customWidth="1"/>
    <col min="34" max="34" width="3.28515625" style="45" customWidth="1"/>
    <col min="35" max="35" width="3.5703125" style="110" bestFit="1" customWidth="1"/>
    <col min="36" max="36" width="26.85546875" style="99" bestFit="1" customWidth="1"/>
    <col min="37" max="37" width="9.140625" style="99" customWidth="1"/>
    <col min="38" max="38" width="4.42578125" style="110" bestFit="1" customWidth="1"/>
    <col min="39" max="39" width="9.140625" style="110" customWidth="1"/>
    <col min="40" max="40" width="10" style="45" hidden="1" customWidth="1"/>
    <col min="41" max="41" width="26" style="98" bestFit="1" customWidth="1"/>
    <col min="42" max="42" width="12.42578125" style="98" customWidth="1"/>
    <col min="43" max="43" width="9.140625" style="45" customWidth="1"/>
    <col min="44" max="44" width="9.140625" style="45" hidden="1" customWidth="1"/>
    <col min="45" max="45" width="9.140625" style="47" hidden="1" customWidth="1"/>
    <col min="46" max="46" width="17.28515625" style="47" hidden="1" customWidth="1"/>
    <col min="47" max="47" width="6" style="47" hidden="1" customWidth="1"/>
    <col min="48" max="48" width="2.5703125" style="47" hidden="1" customWidth="1"/>
    <col min="49" max="49" width="2.140625" style="47" hidden="1" customWidth="1"/>
    <col min="50" max="50" width="6.85546875" style="47" hidden="1" customWidth="1"/>
    <col min="51" max="51" width="15.42578125" style="45" hidden="1" customWidth="1"/>
    <col min="52" max="52" width="16.5703125" style="45" hidden="1" customWidth="1"/>
    <col min="53" max="53" width="18.140625" style="45" hidden="1" customWidth="1"/>
    <col min="54" max="54" width="9.140625" style="47" hidden="1" customWidth="1"/>
    <col min="55" max="55" width="11" style="47" hidden="1" customWidth="1"/>
    <col min="56" max="56" width="9.140625" style="47" hidden="1" customWidth="1"/>
    <col min="57" max="58" width="18.7109375" style="45" hidden="1" customWidth="1"/>
    <col min="59" max="59" width="18.7109375" style="47" hidden="1" customWidth="1"/>
    <col min="60" max="61" width="18.7109375" style="45" hidden="1" customWidth="1"/>
    <col min="62" max="62" width="13.42578125" style="45" hidden="1" customWidth="1"/>
    <col min="63" max="64" width="9.140625" style="45" hidden="1" customWidth="1"/>
    <col min="65" max="65" width="14.28515625" style="45" hidden="1" customWidth="1"/>
    <col min="66" max="113" width="4" style="48" hidden="1" customWidth="1"/>
    <col min="114" max="114" width="9.140625" style="45" customWidth="1"/>
    <col min="115" max="115" width="14.28515625" style="45" hidden="1" customWidth="1"/>
    <col min="116" max="163" width="4" style="45" hidden="1" customWidth="1"/>
    <col min="164" max="164" width="9.140625" style="45" hidden="1" customWidth="1"/>
    <col min="165" max="165" width="14.28515625" style="45" hidden="1" customWidth="1"/>
    <col min="166" max="213" width="4" style="45" hidden="1" customWidth="1"/>
    <col min="214" max="214" width="9.140625" style="45" hidden="1" customWidth="1"/>
    <col min="215" max="215" width="12" style="101" customWidth="1"/>
    <col min="216" max="251" width="9.140625" style="101" customWidth="1"/>
    <col min="252" max="273" width="9.140625" style="101"/>
    <col min="274" max="16384" width="9.140625" style="99"/>
  </cols>
  <sheetData>
    <row r="1" spans="1:273" s="45" customFormat="1" ht="120" customHeight="1" thickBot="1" x14ac:dyDescent="1.1000000000000001">
      <c r="A1" s="39" t="e" vm="1">
        <v>#VALUE!</v>
      </c>
      <c r="B1" s="268" t="s">
        <v>86</v>
      </c>
      <c r="C1" s="269"/>
      <c r="D1" s="269"/>
      <c r="E1" s="269"/>
      <c r="F1" s="269"/>
      <c r="G1" s="269"/>
      <c r="H1" s="269"/>
      <c r="I1" s="269"/>
      <c r="J1" s="269"/>
      <c r="K1" s="269"/>
      <c r="L1" s="41"/>
      <c r="M1" s="40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42"/>
      <c r="AE1" s="42"/>
      <c r="AF1" s="42"/>
      <c r="AG1" s="42"/>
      <c r="AH1" s="42"/>
      <c r="AI1" s="42"/>
      <c r="AJ1" s="42"/>
      <c r="AK1" s="42"/>
      <c r="AL1" s="42"/>
      <c r="AM1" s="44"/>
      <c r="AO1" s="46"/>
      <c r="AP1" s="46"/>
      <c r="AS1" s="47"/>
      <c r="AT1" s="47"/>
      <c r="AU1" s="47"/>
      <c r="AV1" s="47"/>
      <c r="AW1" s="47"/>
      <c r="AX1" s="47"/>
      <c r="BB1" s="47"/>
      <c r="BC1" s="47"/>
      <c r="BD1" s="47"/>
      <c r="BG1" s="47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HG1" s="49"/>
    </row>
    <row r="2" spans="1:273" s="50" customFormat="1" ht="17.25" hidden="1" thickBot="1" x14ac:dyDescent="0.3">
      <c r="B2" s="51"/>
      <c r="C2" s="51"/>
      <c r="D2" s="51"/>
      <c r="E2" s="51"/>
      <c r="F2" s="51"/>
      <c r="G2" s="52"/>
      <c r="H2" s="52"/>
      <c r="I2" s="52"/>
      <c r="J2" s="51"/>
      <c r="K2" s="53"/>
      <c r="L2" s="53"/>
      <c r="M2" s="53"/>
      <c r="N2" s="51"/>
      <c r="AI2" s="51"/>
      <c r="AL2" s="51"/>
      <c r="AM2" s="51"/>
      <c r="AO2" s="54"/>
      <c r="AP2" s="54"/>
      <c r="AS2" s="51"/>
      <c r="AT2" s="51"/>
      <c r="AU2" s="51"/>
      <c r="AV2" s="51"/>
      <c r="AW2" s="51"/>
      <c r="AX2" s="51"/>
      <c r="BB2" s="51"/>
      <c r="BC2" s="51"/>
      <c r="BD2" s="51"/>
      <c r="BG2" s="51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  <c r="DF2" s="55"/>
      <c r="DG2" s="55"/>
      <c r="DH2" s="55"/>
      <c r="DI2" s="55"/>
    </row>
    <row r="3" spans="1:273" s="50" customFormat="1" ht="39" customHeight="1" thickBot="1" x14ac:dyDescent="0.3">
      <c r="A3" s="56"/>
      <c r="B3" s="57" t="s">
        <v>77</v>
      </c>
      <c r="C3" s="58" t="s">
        <v>78</v>
      </c>
      <c r="D3" s="58" t="s">
        <v>79</v>
      </c>
      <c r="E3" s="58" t="s">
        <v>80</v>
      </c>
      <c r="F3" s="58" t="s">
        <v>81</v>
      </c>
      <c r="G3" s="58" t="s">
        <v>82</v>
      </c>
      <c r="H3" s="58" t="s">
        <v>83</v>
      </c>
      <c r="I3" s="59" t="s">
        <v>84</v>
      </c>
      <c r="J3" s="60" t="s">
        <v>735</v>
      </c>
      <c r="K3" s="61" t="s">
        <v>736</v>
      </c>
      <c r="L3" s="62" t="s">
        <v>85</v>
      </c>
      <c r="M3" s="62" t="s">
        <v>734</v>
      </c>
      <c r="N3" s="63" t="s">
        <v>2</v>
      </c>
      <c r="O3" s="64" t="s">
        <v>3</v>
      </c>
      <c r="P3" s="64" t="s">
        <v>19</v>
      </c>
      <c r="Q3" s="64" t="s">
        <v>20</v>
      </c>
      <c r="R3" s="64" t="s">
        <v>22</v>
      </c>
      <c r="S3" s="64" t="s">
        <v>23</v>
      </c>
      <c r="T3" s="64" t="s">
        <v>55</v>
      </c>
      <c r="U3" s="64" t="s">
        <v>56</v>
      </c>
      <c r="V3" s="64" t="s">
        <v>28</v>
      </c>
      <c r="W3" s="64" t="s">
        <v>29</v>
      </c>
      <c r="X3" s="64" t="s">
        <v>771</v>
      </c>
      <c r="Y3" s="64" t="s">
        <v>772</v>
      </c>
      <c r="Z3" s="64" t="s">
        <v>773</v>
      </c>
      <c r="AA3" s="64" t="s">
        <v>774</v>
      </c>
      <c r="AB3" s="64"/>
      <c r="AC3" s="64"/>
      <c r="AG3" s="65"/>
      <c r="AH3" s="65"/>
      <c r="AI3" s="270" t="s">
        <v>67</v>
      </c>
      <c r="AJ3" s="270"/>
      <c r="AK3" s="270"/>
      <c r="AL3" s="270"/>
      <c r="AM3" s="270"/>
      <c r="AO3" s="66" t="s">
        <v>17</v>
      </c>
      <c r="AP3" s="67" t="s">
        <v>64</v>
      </c>
      <c r="AS3" s="63" t="s">
        <v>0</v>
      </c>
      <c r="AT3" s="63" t="s">
        <v>17</v>
      </c>
      <c r="AU3" s="63" t="s">
        <v>13</v>
      </c>
      <c r="AV3" s="63" t="s">
        <v>7</v>
      </c>
      <c r="AW3" s="63" t="s">
        <v>14</v>
      </c>
      <c r="AX3" s="63" t="s">
        <v>15</v>
      </c>
      <c r="AY3" s="63" t="s">
        <v>24</v>
      </c>
      <c r="AZ3" s="63" t="s">
        <v>25</v>
      </c>
      <c r="BA3" s="64" t="s">
        <v>21</v>
      </c>
      <c r="BB3" s="63" t="s">
        <v>26</v>
      </c>
      <c r="BC3" s="68" t="s">
        <v>60</v>
      </c>
      <c r="BD3" s="63" t="s">
        <v>59</v>
      </c>
      <c r="BE3" s="51" t="s">
        <v>27</v>
      </c>
      <c r="BF3" s="51" t="s">
        <v>26</v>
      </c>
      <c r="BG3" s="51" t="s">
        <v>52</v>
      </c>
      <c r="BH3" s="51" t="s">
        <v>54</v>
      </c>
      <c r="BI3" s="51" t="s">
        <v>53</v>
      </c>
      <c r="BJ3" s="50" t="s">
        <v>57</v>
      </c>
      <c r="BK3" s="50" t="s">
        <v>58</v>
      </c>
      <c r="BM3" s="50" t="s">
        <v>51</v>
      </c>
      <c r="BN3" s="69" t="s">
        <v>106</v>
      </c>
      <c r="BO3" s="69" t="s">
        <v>32</v>
      </c>
      <c r="BP3" s="69" t="s">
        <v>48</v>
      </c>
      <c r="BQ3" s="69" t="s">
        <v>107</v>
      </c>
      <c r="BR3" s="69" t="s">
        <v>38</v>
      </c>
      <c r="BS3" s="69" t="s">
        <v>39</v>
      </c>
      <c r="BT3" s="69" t="s">
        <v>770</v>
      </c>
      <c r="BU3" s="69" t="s">
        <v>49</v>
      </c>
      <c r="BV3" s="69" t="s">
        <v>111</v>
      </c>
      <c r="BW3" s="69" t="s">
        <v>44</v>
      </c>
      <c r="BX3" s="69" t="s">
        <v>99</v>
      </c>
      <c r="BY3" s="69" t="s">
        <v>10</v>
      </c>
      <c r="BZ3" s="69" t="s">
        <v>101</v>
      </c>
      <c r="CA3" s="69" t="s">
        <v>30</v>
      </c>
      <c r="CB3" s="69" t="s">
        <v>34</v>
      </c>
      <c r="CC3" s="69" t="s">
        <v>36</v>
      </c>
      <c r="CD3" s="69" t="s">
        <v>50</v>
      </c>
      <c r="CE3" s="69" t="s">
        <v>96</v>
      </c>
      <c r="CF3" s="69" t="s">
        <v>46</v>
      </c>
      <c r="CG3" s="69" t="s">
        <v>100</v>
      </c>
      <c r="CH3" s="69" t="s">
        <v>45</v>
      </c>
      <c r="CI3" s="69" t="s">
        <v>108</v>
      </c>
      <c r="CJ3" s="69" t="s">
        <v>769</v>
      </c>
      <c r="CK3" s="69" t="s">
        <v>33</v>
      </c>
      <c r="CL3" s="69" t="s">
        <v>35</v>
      </c>
      <c r="CM3" s="69" t="s">
        <v>11</v>
      </c>
      <c r="CN3" s="69" t="s">
        <v>102</v>
      </c>
      <c r="CO3" s="69" t="s">
        <v>104</v>
      </c>
      <c r="CP3" s="69" t="s">
        <v>112</v>
      </c>
      <c r="CQ3" s="69" t="s">
        <v>98</v>
      </c>
      <c r="CR3" s="69" t="s">
        <v>744</v>
      </c>
      <c r="CS3" s="69" t="s">
        <v>743</v>
      </c>
      <c r="CT3" s="69" t="s">
        <v>745</v>
      </c>
      <c r="CU3" s="69" t="s">
        <v>746</v>
      </c>
      <c r="CV3" s="69" t="s">
        <v>747</v>
      </c>
      <c r="CW3" s="69" t="s">
        <v>748</v>
      </c>
      <c r="CX3" s="69" t="s">
        <v>40</v>
      </c>
      <c r="CY3" s="69" t="s">
        <v>9</v>
      </c>
      <c r="CZ3" s="69" t="s">
        <v>47</v>
      </c>
      <c r="DA3" s="69" t="s">
        <v>97</v>
      </c>
      <c r="DB3" s="69" t="s">
        <v>12</v>
      </c>
      <c r="DC3" s="69" t="s">
        <v>95</v>
      </c>
      <c r="DD3" s="69" t="s">
        <v>37</v>
      </c>
      <c r="DE3" s="69" t="s">
        <v>42</v>
      </c>
      <c r="DF3" s="69" t="s">
        <v>43</v>
      </c>
      <c r="DG3" s="69" t="s">
        <v>41</v>
      </c>
      <c r="DH3" s="69" t="s">
        <v>31</v>
      </c>
      <c r="DI3" s="69" t="s">
        <v>110</v>
      </c>
      <c r="DK3" s="50" t="s">
        <v>51</v>
      </c>
      <c r="DL3" s="70" t="s">
        <v>106</v>
      </c>
      <c r="DM3" s="70" t="s">
        <v>32</v>
      </c>
      <c r="DN3" s="70" t="s">
        <v>48</v>
      </c>
      <c r="DO3" s="70" t="s">
        <v>107</v>
      </c>
      <c r="DP3" s="70" t="s">
        <v>38</v>
      </c>
      <c r="DQ3" s="70" t="s">
        <v>39</v>
      </c>
      <c r="DR3" s="70" t="s">
        <v>770</v>
      </c>
      <c r="DS3" s="70" t="s">
        <v>49</v>
      </c>
      <c r="DT3" s="70" t="s">
        <v>111</v>
      </c>
      <c r="DU3" s="70" t="s">
        <v>44</v>
      </c>
      <c r="DV3" s="70" t="s">
        <v>99</v>
      </c>
      <c r="DW3" s="70" t="s">
        <v>10</v>
      </c>
      <c r="DX3" s="70" t="s">
        <v>101</v>
      </c>
      <c r="DY3" s="70" t="s">
        <v>30</v>
      </c>
      <c r="DZ3" s="70" t="s">
        <v>34</v>
      </c>
      <c r="EA3" s="70" t="s">
        <v>36</v>
      </c>
      <c r="EB3" s="70" t="s">
        <v>50</v>
      </c>
      <c r="EC3" s="70" t="s">
        <v>96</v>
      </c>
      <c r="ED3" s="70" t="s">
        <v>46</v>
      </c>
      <c r="EE3" s="70" t="s">
        <v>100</v>
      </c>
      <c r="EF3" s="70" t="s">
        <v>45</v>
      </c>
      <c r="EG3" s="70" t="s">
        <v>108</v>
      </c>
      <c r="EH3" s="70" t="s">
        <v>769</v>
      </c>
      <c r="EI3" s="70" t="s">
        <v>33</v>
      </c>
      <c r="EJ3" s="70" t="s">
        <v>35</v>
      </c>
      <c r="EK3" s="70" t="s">
        <v>11</v>
      </c>
      <c r="EL3" s="70" t="s">
        <v>102</v>
      </c>
      <c r="EM3" s="70" t="s">
        <v>104</v>
      </c>
      <c r="EN3" s="70" t="s">
        <v>112</v>
      </c>
      <c r="EO3" s="70" t="s">
        <v>98</v>
      </c>
      <c r="EP3" s="70" t="s">
        <v>744</v>
      </c>
      <c r="EQ3" s="70" t="s">
        <v>743</v>
      </c>
      <c r="ER3" s="70" t="s">
        <v>745</v>
      </c>
      <c r="ES3" s="70" t="s">
        <v>746</v>
      </c>
      <c r="ET3" s="70" t="s">
        <v>747</v>
      </c>
      <c r="EU3" s="70" t="s">
        <v>748</v>
      </c>
      <c r="EV3" s="70" t="s">
        <v>40</v>
      </c>
      <c r="EW3" s="70" t="s">
        <v>9</v>
      </c>
      <c r="EX3" s="70" t="s">
        <v>47</v>
      </c>
      <c r="EY3" s="70" t="s">
        <v>97</v>
      </c>
      <c r="EZ3" s="70" t="s">
        <v>12</v>
      </c>
      <c r="FA3" s="70" t="s">
        <v>95</v>
      </c>
      <c r="FB3" s="70" t="s">
        <v>37</v>
      </c>
      <c r="FC3" s="70" t="s">
        <v>42</v>
      </c>
      <c r="FD3" s="70" t="s">
        <v>43</v>
      </c>
      <c r="FE3" s="70" t="s">
        <v>41</v>
      </c>
      <c r="FF3" s="70" t="s">
        <v>31</v>
      </c>
      <c r="FG3" s="70" t="s">
        <v>110</v>
      </c>
      <c r="FI3" s="50" t="s">
        <v>51</v>
      </c>
      <c r="FJ3" s="55" t="s">
        <v>106</v>
      </c>
      <c r="FK3" s="55" t="s">
        <v>32</v>
      </c>
      <c r="FL3" s="55" t="s">
        <v>48</v>
      </c>
      <c r="FM3" s="55" t="s">
        <v>107</v>
      </c>
      <c r="FN3" s="55" t="s">
        <v>38</v>
      </c>
      <c r="FO3" s="55" t="s">
        <v>39</v>
      </c>
      <c r="FP3" s="55" t="s">
        <v>770</v>
      </c>
      <c r="FQ3" s="55" t="s">
        <v>49</v>
      </c>
      <c r="FR3" s="55" t="s">
        <v>111</v>
      </c>
      <c r="FS3" s="55" t="s">
        <v>44</v>
      </c>
      <c r="FT3" s="55" t="s">
        <v>99</v>
      </c>
      <c r="FU3" s="55" t="s">
        <v>10</v>
      </c>
      <c r="FV3" s="55" t="s">
        <v>101</v>
      </c>
      <c r="FW3" s="55" t="s">
        <v>30</v>
      </c>
      <c r="FX3" s="55" t="s">
        <v>34</v>
      </c>
      <c r="FY3" s="55" t="s">
        <v>36</v>
      </c>
      <c r="FZ3" s="55" t="s">
        <v>50</v>
      </c>
      <c r="GA3" s="55" t="s">
        <v>96</v>
      </c>
      <c r="GB3" s="55" t="s">
        <v>46</v>
      </c>
      <c r="GC3" s="55" t="s">
        <v>100</v>
      </c>
      <c r="GD3" s="55" t="s">
        <v>45</v>
      </c>
      <c r="GE3" s="55" t="s">
        <v>108</v>
      </c>
      <c r="GF3" s="55" t="s">
        <v>769</v>
      </c>
      <c r="GG3" s="55" t="s">
        <v>33</v>
      </c>
      <c r="GH3" s="55" t="s">
        <v>35</v>
      </c>
      <c r="GI3" s="55" t="s">
        <v>11</v>
      </c>
      <c r="GJ3" s="55" t="s">
        <v>102</v>
      </c>
      <c r="GK3" s="55" t="s">
        <v>104</v>
      </c>
      <c r="GL3" s="55" t="s">
        <v>112</v>
      </c>
      <c r="GM3" s="55" t="s">
        <v>98</v>
      </c>
      <c r="GN3" s="55" t="s">
        <v>744</v>
      </c>
      <c r="GO3" s="55" t="s">
        <v>743</v>
      </c>
      <c r="GP3" s="55" t="s">
        <v>745</v>
      </c>
      <c r="GQ3" s="55" t="s">
        <v>746</v>
      </c>
      <c r="GR3" s="55" t="s">
        <v>747</v>
      </c>
      <c r="GS3" s="55" t="s">
        <v>748</v>
      </c>
      <c r="GT3" s="55" t="s">
        <v>40</v>
      </c>
      <c r="GU3" s="55" t="s">
        <v>9</v>
      </c>
      <c r="GV3" s="55" t="s">
        <v>47</v>
      </c>
      <c r="GW3" s="55" t="s">
        <v>97</v>
      </c>
      <c r="GX3" s="55" t="s">
        <v>12</v>
      </c>
      <c r="GY3" s="55" t="s">
        <v>95</v>
      </c>
      <c r="GZ3" s="55" t="s">
        <v>37</v>
      </c>
      <c r="HA3" s="55" t="s">
        <v>42</v>
      </c>
      <c r="HB3" s="55" t="s">
        <v>43</v>
      </c>
      <c r="HC3" s="55" t="s">
        <v>41</v>
      </c>
      <c r="HD3" s="55" t="s">
        <v>31</v>
      </c>
      <c r="HE3" s="55" t="s">
        <v>110</v>
      </c>
    </row>
    <row r="4" spans="1:273" s="78" customFormat="1" ht="30" customHeight="1" x14ac:dyDescent="0.25">
      <c r="A4" s="71"/>
      <c r="B4" s="72">
        <v>1</v>
      </c>
      <c r="C4" s="73" t="s">
        <v>1</v>
      </c>
      <c r="D4" s="74">
        <v>46184</v>
      </c>
      <c r="E4" s="73" t="s">
        <v>117</v>
      </c>
      <c r="F4" s="180">
        <v>0.625</v>
      </c>
      <c r="G4" s="75">
        <f>(D4+F4)+IF($A$7&gt;=0,TIMEVALUE($A$7&amp;":00"),-TIMEVALUE(ABS($A$7)&amp;":00"))</f>
        <v>46184.625</v>
      </c>
      <c r="H4" s="148" t="s">
        <v>133</v>
      </c>
      <c r="I4" s="149"/>
      <c r="J4" s="150"/>
      <c r="K4" s="151"/>
      <c r="L4" s="73" t="str">
        <f>IF($I4="","",IF(R4=S4,"Draw",IF(R4&gt;S4,N4,O4)))</f>
        <v/>
      </c>
      <c r="M4" s="76" t="s">
        <v>725</v>
      </c>
      <c r="N4" s="77" t="str">
        <f>IF(H4="","",TRIM(LEFT(H4,FIND(" -",H4,1))))</f>
        <v>Mexico</v>
      </c>
      <c r="O4" s="78" t="str">
        <f>TRIM(RIGHT(H4,LEN(H4)-FIND("- ",H4,1)-1))</f>
        <v>South Africa</v>
      </c>
      <c r="P4" s="78" t="str">
        <f>IF(ACTUALS!$R4&gt;ACTUALS!$S4,ACTUALS!$N4,IF(ACTUALS!$S4&gt;ACTUALS!$R4,ACTUALS!$O4,""))</f>
        <v/>
      </c>
      <c r="Q4" s="78" t="str">
        <f>IF(ACTUALS!$P4=ACTUALS!$N4,ACTUALS!$O4,IF(ACTUALS!$P4=ACTUALS!$O4,ACTUALS!$N4,""))</f>
        <v/>
      </c>
      <c r="R4" s="79">
        <f>IFERROR(LEFT(I4,FIND(":",I4,1)-1),0)*1</f>
        <v>0</v>
      </c>
      <c r="S4" s="80">
        <f>IFERROR(RIGHT(I4,LEN(I4)-FIND(":",I4,1)),0)*1</f>
        <v>0</v>
      </c>
      <c r="T4" s="78">
        <f>IF(OR(ACTUALS!$R4="",ACTUALS!$S4=""),"",ACTUALS!$R4-ACTUALS!$S4)</f>
        <v>0</v>
      </c>
      <c r="U4" s="78">
        <f>IF(OR(ACTUALS!$R4="",ACTUALS!$S4=""),"",ACTUALS!$S4-ACTUALS!$R4)</f>
        <v>0</v>
      </c>
      <c r="V4" s="78" t="str">
        <f>IF(ACTUALS!$K4="","",IF(ACTUALS!$L4="Draw",1,IF(ACTUALS!$L4=ACTUALS!$N4,3,0)))</f>
        <v/>
      </c>
      <c r="W4" s="78" t="str">
        <f>IF(ACTUALS!$K4="","",IF(ACTUALS!$L4="Draw",1,IF(ACTUALS!$L4=ACTUALS!$O4,3,0)))</f>
        <v/>
      </c>
      <c r="AC4" s="81" t="s">
        <v>4</v>
      </c>
      <c r="AE4" s="81"/>
      <c r="AH4" s="51"/>
      <c r="AI4" s="71"/>
      <c r="AJ4" s="71"/>
      <c r="AK4" s="71"/>
      <c r="AL4" s="71"/>
      <c r="AM4" s="71"/>
      <c r="AN4" s="51"/>
      <c r="AO4" s="197"/>
      <c r="AP4" s="197"/>
      <c r="AQ4" s="51"/>
      <c r="AR4" s="51"/>
      <c r="AS4" s="51" t="s">
        <v>1</v>
      </c>
      <c r="AT4" s="51" t="s">
        <v>33</v>
      </c>
      <c r="AU4" s="51">
        <f>COUNTIF(ACTUALS!$P$4:$P$75,AT4)</f>
        <v>0</v>
      </c>
      <c r="AV4" s="51">
        <f>COUNTIFS(ACTUALS!$O$4:$O$75,AT4,ACTUALS!$L$4:$L$75,"Draw")+COUNTIFS(ACTUALS!$N$4:$N$75,AT4,ACTUALS!$L$4:$L$75,"Draw")</f>
        <v>0</v>
      </c>
      <c r="AW4" s="51">
        <f>COUNTIF(ACTUALS!$Q$4:$Q$75,AT4)</f>
        <v>0</v>
      </c>
      <c r="AX4" s="51">
        <f>AV4+(3*AU4)</f>
        <v>0</v>
      </c>
      <c r="AY4" s="82">
        <f>SUMIFS(ACTUALS!$R$4:$R$75,ACTUALS!$N$4:$N$75,AT4)+SUMIFS(ACTUALS!$S$4:$S$75,ACTUALS!$O$4:$O$75,AT4)</f>
        <v>0</v>
      </c>
      <c r="AZ4" s="51">
        <f>SUMIFS(ACTUALS!$S$4:$S$75,ACTUALS!$N$4:$N$75,AT4)+SUMIFS(ACTUALS!$R$4:$R$75,ACTUALS!$O$4:$O$75,AT4)</f>
        <v>0</v>
      </c>
      <c r="BA4" s="51">
        <f>AY4-AZ4</f>
        <v>0</v>
      </c>
      <c r="BB4" s="51">
        <f ca="1">RANK(BK4,BK4:BK7,1)</f>
        <v>4</v>
      </c>
      <c r="BC4" s="51" t="str">
        <f>IFERROR(VLOOKUP(AT4,AO:AP,2,FALSE),"")</f>
        <v/>
      </c>
      <c r="BD4" s="51" t="str">
        <f ca="1">IF(BC4="",BB4&amp;AS4,BC4&amp;AS4)</f>
        <v>4A</v>
      </c>
      <c r="BE4" s="51">
        <f>RANK(AX4,AX4:AX7)+(RANK(BA4,BA4:BA7)/10)+(RANK(AY4,AY4:AY7)/100)</f>
        <v>1.1100000000000001</v>
      </c>
      <c r="BF4" s="51">
        <f>RANK(BE4,BE4:BE7,1)</f>
        <v>1</v>
      </c>
      <c r="BG4" s="51" cm="1">
        <f t="array" aca="1" ref="BG4" ca="1">SUMPRODUCT((OFFSET($BN$3:$DI$3,MATCH($AT4,$BM$4:$BM$51,0),0))*((IF($BF6=$BF4,$BN$3:$DI$3=$AT6,0))+(IF($BF7=$BF4,$BN$3:$DI$3=$AT7,0))+(IF($BF5=$BF4,$BN$3:$DI$3=$AT5,0))))</f>
        <v>0</v>
      </c>
      <c r="BH4" s="51" cm="1">
        <f t="array" aca="1" ref="BH4" ca="1">SUMPRODUCT((OFFSET($DL$3:$FG$3,MATCH($AT4,$DK$4:$DK$51,0),0))*((IF($BF6=$BF4,$DL$3:$FG$3=$AT6,0))+(IF($BF7=$BF4,$DL$3:$FG$3=$AT7,0))+(IF($BF5=$BF4,$DL$3:$FG$3=$AT5,0))))</f>
        <v>0</v>
      </c>
      <c r="BI4" s="51" cm="1">
        <f t="array" aca="1" ref="BI4" ca="1">SUMPRODUCT((OFFSET($FJ$3:$HE$3,MATCH($AT4,$FI$4:$FI$51,0),0))*((IF($BF6=$BF4,$FJ$3:$HE$3=$AT6,0))+(IF($BF7=$BF4,$FJ$3:$HE$3=$AT7,0))+(IF($BF5=$BF4,$FJ$3:$HE$3=$AT5,0))))</f>
        <v>0</v>
      </c>
      <c r="BJ4" s="51">
        <f ca="1">(BG4/1000)+(BH4/10000)+(BI4/100000)+(ROW(BI7)/10000000)</f>
        <v>6.9999999999999997E-7</v>
      </c>
      <c r="BK4" s="51">
        <f ca="1">+BE4-BJ4</f>
        <v>1.1099993000000001</v>
      </c>
      <c r="BL4" s="51"/>
      <c r="BM4" s="51" t="s">
        <v>106</v>
      </c>
      <c r="BN4" s="83">
        <f>SUMIFS(ACTUALS!$W$4:$W$75,ACTUALS!$O$4:$O$75,$BM4,ACTUALS!$N$4:$N$75,BN$3)+SUMIFS(ACTUALS!$V$4:$V$75,ACTUALS!$N$4:$N$75,$BM4,ACTUALS!$O$4:$O$75,BN$3)</f>
        <v>0</v>
      </c>
      <c r="BO4" s="83">
        <f>SUMIFS(ACTUALS!$W$4:$W$75,ACTUALS!$O$4:$O$75,$BM4,ACTUALS!$N$4:$N$75,BO$3)+SUMIFS(ACTUALS!$V$4:$V$75,ACTUALS!$N$4:$N$75,$BM4,ACTUALS!$O$4:$O$75,BO$3)</f>
        <v>0</v>
      </c>
      <c r="BP4" s="83">
        <f>SUMIFS(ACTUALS!$W$4:$W$75,ACTUALS!$O$4:$O$75,$BM4,ACTUALS!$N$4:$N$75,BP$3)+SUMIFS(ACTUALS!$V$4:$V$75,ACTUALS!$N$4:$N$75,$BM4,ACTUALS!$O$4:$O$75,BP$3)</f>
        <v>0</v>
      </c>
      <c r="BQ4" s="83">
        <f>SUMIFS(ACTUALS!$W$4:$W$75,ACTUALS!$O$4:$O$75,$BM4,ACTUALS!$N$4:$N$75,BQ$3)+SUMIFS(ACTUALS!$V$4:$V$75,ACTUALS!$N$4:$N$75,$BM4,ACTUALS!$O$4:$O$75,BQ$3)</f>
        <v>0</v>
      </c>
      <c r="BR4" s="83">
        <f>SUMIFS(ACTUALS!$W$4:$W$75,ACTUALS!$O$4:$O$75,$BM4,ACTUALS!$N$4:$N$75,BR$3)+SUMIFS(ACTUALS!$V$4:$V$75,ACTUALS!$N$4:$N$75,$BM4,ACTUALS!$O$4:$O$75,BR$3)</f>
        <v>0</v>
      </c>
      <c r="BS4" s="83">
        <f>SUMIFS(ACTUALS!$W$4:$W$75,ACTUALS!$O$4:$O$75,$BM4,ACTUALS!$N$4:$N$75,BS$3)+SUMIFS(ACTUALS!$V$4:$V$75,ACTUALS!$N$4:$N$75,$BM4,ACTUALS!$O$4:$O$75,BS$3)</f>
        <v>0</v>
      </c>
      <c r="BT4" s="83">
        <f>SUMIFS(ACTUALS!$W$4:$W$75,ACTUALS!$O$4:$O$75,$BM4,ACTUALS!$N$4:$N$75,BT$3)+SUMIFS(ACTUALS!$V$4:$V$75,ACTUALS!$N$4:$N$75,$BM4,ACTUALS!$O$4:$O$75,BT$3)</f>
        <v>0</v>
      </c>
      <c r="BU4" s="83">
        <f>SUMIFS(ACTUALS!$W$4:$W$75,ACTUALS!$O$4:$O$75,$BM4,ACTUALS!$N$4:$N$75,BU$3)+SUMIFS(ACTUALS!$V$4:$V$75,ACTUALS!$N$4:$N$75,$BM4,ACTUALS!$O$4:$O$75,BU$3)</f>
        <v>0</v>
      </c>
      <c r="BV4" s="83">
        <f>SUMIFS(ACTUALS!$W$4:$W$75,ACTUALS!$O$4:$O$75,$BM4,ACTUALS!$N$4:$N$75,BV$3)+SUMIFS(ACTUALS!$V$4:$V$75,ACTUALS!$N$4:$N$75,$BM4,ACTUALS!$O$4:$O$75,BV$3)</f>
        <v>0</v>
      </c>
      <c r="BW4" s="83">
        <f>SUMIFS(ACTUALS!$W$4:$W$75,ACTUALS!$O$4:$O$75,$BM4,ACTUALS!$N$4:$N$75,BW$3)+SUMIFS(ACTUALS!$V$4:$V$75,ACTUALS!$N$4:$N$75,$BM4,ACTUALS!$O$4:$O$75,BW$3)</f>
        <v>0</v>
      </c>
      <c r="BX4" s="83">
        <f>SUMIFS(ACTUALS!$W$4:$W$75,ACTUALS!$O$4:$O$75,$BM4,ACTUALS!$N$4:$N$75,BX$3)+SUMIFS(ACTUALS!$V$4:$V$75,ACTUALS!$N$4:$N$75,$BM4,ACTUALS!$O$4:$O$75,BX$3)</f>
        <v>0</v>
      </c>
      <c r="BY4" s="83">
        <f>SUMIFS(ACTUALS!$W$4:$W$75,ACTUALS!$O$4:$O$75,$BM4,ACTUALS!$N$4:$N$75,BY$3)+SUMIFS(ACTUALS!$V$4:$V$75,ACTUALS!$N$4:$N$75,$BM4,ACTUALS!$O$4:$O$75,BY$3)</f>
        <v>0</v>
      </c>
      <c r="BZ4" s="83">
        <f>SUMIFS(ACTUALS!$W$4:$W$75,ACTUALS!$O$4:$O$75,$BM4,ACTUALS!$N$4:$N$75,BZ$3)+SUMIFS(ACTUALS!$V$4:$V$75,ACTUALS!$N$4:$N$75,$BM4,ACTUALS!$O$4:$O$75,BZ$3)</f>
        <v>0</v>
      </c>
      <c r="CA4" s="83">
        <f>SUMIFS(ACTUALS!$W$4:$W$75,ACTUALS!$O$4:$O$75,$BM4,ACTUALS!$N$4:$N$75,CA$3)+SUMIFS(ACTUALS!$V$4:$V$75,ACTUALS!$N$4:$N$75,$BM4,ACTUALS!$O$4:$O$75,CA$3)</f>
        <v>0</v>
      </c>
      <c r="CB4" s="83">
        <f>SUMIFS(ACTUALS!$W$4:$W$75,ACTUALS!$O$4:$O$75,$BM4,ACTUALS!$N$4:$N$75,CB$3)+SUMIFS(ACTUALS!$V$4:$V$75,ACTUALS!$N$4:$N$75,$BM4,ACTUALS!$O$4:$O$75,CB$3)</f>
        <v>0</v>
      </c>
      <c r="CC4" s="83">
        <f>SUMIFS(ACTUALS!$W$4:$W$75,ACTUALS!$O$4:$O$75,$BM4,ACTUALS!$N$4:$N$75,CC$3)+SUMIFS(ACTUALS!$V$4:$V$75,ACTUALS!$N$4:$N$75,$BM4,ACTUALS!$O$4:$O$75,CC$3)</f>
        <v>0</v>
      </c>
      <c r="CD4" s="83">
        <f>SUMIFS(ACTUALS!$W$4:$W$75,ACTUALS!$O$4:$O$75,$BM4,ACTUALS!$N$4:$N$75,CD$3)+SUMIFS(ACTUALS!$V$4:$V$75,ACTUALS!$N$4:$N$75,$BM4,ACTUALS!$O$4:$O$75,CD$3)</f>
        <v>0</v>
      </c>
      <c r="CE4" s="83">
        <f>SUMIFS(ACTUALS!$W$4:$W$75,ACTUALS!$O$4:$O$75,$BM4,ACTUALS!$N$4:$N$75,CE$3)+SUMIFS(ACTUALS!$V$4:$V$75,ACTUALS!$N$4:$N$75,$BM4,ACTUALS!$O$4:$O$75,CE$3)</f>
        <v>0</v>
      </c>
      <c r="CF4" s="83">
        <f>SUMIFS(ACTUALS!$W$4:$W$75,ACTUALS!$O$4:$O$75,$BM4,ACTUALS!$N$4:$N$75,CF$3)+SUMIFS(ACTUALS!$V$4:$V$75,ACTUALS!$N$4:$N$75,$BM4,ACTUALS!$O$4:$O$75,CF$3)</f>
        <v>0</v>
      </c>
      <c r="CG4" s="83">
        <f>SUMIFS(ACTUALS!$W$4:$W$75,ACTUALS!$O$4:$O$75,$BM4,ACTUALS!$N$4:$N$75,CG$3)+SUMIFS(ACTUALS!$V$4:$V$75,ACTUALS!$N$4:$N$75,$BM4,ACTUALS!$O$4:$O$75,CG$3)</f>
        <v>0</v>
      </c>
      <c r="CH4" s="83">
        <f>SUMIFS(ACTUALS!$W$4:$W$75,ACTUALS!$O$4:$O$75,$BM4,ACTUALS!$N$4:$N$75,CH$3)+SUMIFS(ACTUALS!$V$4:$V$75,ACTUALS!$N$4:$N$75,$BM4,ACTUALS!$O$4:$O$75,CH$3)</f>
        <v>0</v>
      </c>
      <c r="CI4" s="83">
        <f>SUMIFS(ACTUALS!$W$4:$W$75,ACTUALS!$O$4:$O$75,$BM4,ACTUALS!$N$4:$N$75,CI$3)+SUMIFS(ACTUALS!$V$4:$V$75,ACTUALS!$N$4:$N$75,$BM4,ACTUALS!$O$4:$O$75,CI$3)</f>
        <v>0</v>
      </c>
      <c r="CJ4" s="83">
        <f>SUMIFS(ACTUALS!$B$4:$B$75,ACTUALS!$P$4:$P$75,$BM4,ACTUALS!$O$4:$O$75,CJ$3)+SUMIFS(ACTUALS!$W$4:$W$75,ACTUALS!$O$4:$O$75,$BM4,ACTUALS!$P$4:$P$75,CJ$3)</f>
        <v>0</v>
      </c>
      <c r="CK4" s="83">
        <f>SUMIFS(ACTUALS!$C$4:$C$75,ACTUALS!$Q$4:$Q$75,$BM4,ACTUALS!$P$4:$P$75,CK$3)+SUMIFS(ACTUALS!$B$4:$B$75,ACTUALS!$P$4:$P$75,$BM4,ACTUALS!$Q$4:$Q$75,CK$3)</f>
        <v>0</v>
      </c>
      <c r="CL4" s="83">
        <f>SUMIFS(ACTUALS!$D$4:$D$75,ACTUALS!$R$4:$R$75,$BM4,ACTUALS!$Q$4:$Q$75,CL$3)+SUMIFS(ACTUALS!$C$4:$C$75,ACTUALS!$Q$4:$Q$75,$BM4,ACTUALS!$R$4:$R$75,CL$3)</f>
        <v>0</v>
      </c>
      <c r="CM4" s="83">
        <f>SUMIFS(ACTUALS!$E$4:$E$75,ACTUALS!$S$4:$S$75,$BM4,ACTUALS!$R$4:$R$75,CM$3)+SUMIFS(ACTUALS!$D$4:$D$75,ACTUALS!$R$4:$R$75,$BM4,ACTUALS!$S$4:$S$75,CM$3)</f>
        <v>0</v>
      </c>
      <c r="CN4" s="83">
        <f>SUMIFS(ACTUALS!$F$4:$F$75,ACTUALS!$T$4:$T$75,$BM4,ACTUALS!$S$4:$S$75,CN$3)+SUMIFS(ACTUALS!$E$4:$E$75,ACTUALS!$S$4:$S$75,$BM4,ACTUALS!$T$4:$T$75,CN$3)</f>
        <v>0</v>
      </c>
      <c r="CO4" s="83">
        <f>SUMIFS(ACTUALS!$G$4:$G$75,ACTUALS!$U$4:$U$75,$BM4,ACTUALS!$T$4:$T$75,CO$3)+SUMIFS(ACTUALS!$F$4:$F$75,ACTUALS!$T$4:$T$75,$BM4,ACTUALS!$U$4:$U$75,CO$3)</f>
        <v>0</v>
      </c>
      <c r="CP4" s="83">
        <f>SUMIFS(ACTUALS!$J$4:$J$75,ACTUALS!$V$4:$V$75,$BM4,ACTUALS!$U$4:$U$75,CP$3)+SUMIFS(ACTUALS!$G$4:$G$75,ACTUALS!$U$4:$U$75,$BM4,ACTUALS!$V$4:$V$75,CP$3)</f>
        <v>0</v>
      </c>
      <c r="CQ4" s="83">
        <f>SUMIFS(ACTUALS!$K$4:$K$75,ACTUALS!$W$4:$W$75,$BM4,ACTUALS!$V$4:$V$75,CQ$3)+SUMIFS(ACTUALS!$J$4:$J$75,ACTUALS!$V$4:$V$75,$BM4,ACTUALS!$W$4:$W$75,CQ$3)</f>
        <v>0</v>
      </c>
      <c r="CR4" s="83">
        <f>SUMIFS(ACTUALS!$L$4:$L$75,ACTUALS!$B$4:$B$75,$BM4,ACTUALS!$W$4:$W$75,CR$3)+SUMIFS(ACTUALS!$K$4:$K$75,ACTUALS!$W$4:$W$75,$BM4,ACTUALS!$B$4:$B$75,CR$3)</f>
        <v>0</v>
      </c>
      <c r="CS4" s="83">
        <f>SUMIFS(ACTUALS!$N$4:$N$75,ACTUALS!$C$4:$C$75,$BM4,ACTUALS!$B$4:$B$75,CS$3)+SUMIFS(ACTUALS!$L$4:$L$75,ACTUALS!$B$4:$B$75,$BM4,ACTUALS!$C$4:$C$75,CS$3)</f>
        <v>0</v>
      </c>
      <c r="CT4" s="83">
        <f>SUMIFS(ACTUALS!$O$4:$O$75,ACTUALS!$D$4:$D$75,$BM4,ACTUALS!$C$4:$C$75,CT$3)+SUMIFS(ACTUALS!$N$4:$N$75,ACTUALS!$C$4:$C$75,$BM4,ACTUALS!$D$4:$D$75,CT$3)</f>
        <v>0</v>
      </c>
      <c r="CU4" s="83">
        <f>SUMIFS(ACTUALS!$P$4:$P$75,ACTUALS!$E$4:$E$75,$BM4,ACTUALS!$D$4:$D$75,CU$3)+SUMIFS(ACTUALS!$O$4:$O$75,ACTUALS!$D$4:$D$75,$BM4,ACTUALS!$E$4:$E$75,CU$3)</f>
        <v>0</v>
      </c>
      <c r="CV4" s="83">
        <f>SUMIFS(ACTUALS!$Q$4:$Q$75,ACTUALS!$F$4:$F$75,$BM4,ACTUALS!$E$4:$E$75,CV$3)+SUMIFS(ACTUALS!$P$4:$P$75,ACTUALS!$E$4:$E$75,$BM4,ACTUALS!$F$4:$F$75,CV$3)</f>
        <v>0</v>
      </c>
      <c r="CW4" s="83">
        <f>SUMIFS(ACTUALS!$R$4:$R$75,ACTUALS!$G$4:$G$75,$BM4,ACTUALS!$F$4:$F$75,CW$3)+SUMIFS(ACTUALS!$Q$4:$Q$75,ACTUALS!$F$4:$F$75,$BM4,ACTUALS!$G$4:$G$75,CW$3)</f>
        <v>0</v>
      </c>
      <c r="CX4" s="83">
        <f>SUMIFS(ACTUALS!$S$4:$S$75,ACTUALS!$J$4:$J$75,$BM4,ACTUALS!$G$4:$G$75,CX$3)+SUMIFS(ACTUALS!$R$4:$R$75,ACTUALS!$G$4:$G$75,$BM4,ACTUALS!$J$4:$J$75,CX$3)</f>
        <v>0</v>
      </c>
      <c r="CY4" s="83">
        <f>SUMIFS(ACTUALS!$T$4:$T$75,ACTUALS!$K$4:$K$75,$BM4,ACTUALS!$J$4:$J$75,CY$3)+SUMIFS(ACTUALS!$S$4:$S$75,ACTUALS!$J$4:$J$75,$BM4,ACTUALS!$K$4:$K$75,CY$3)</f>
        <v>0</v>
      </c>
      <c r="CZ4" s="83">
        <f>SUMIFS(ACTUALS!$U$4:$U$75,ACTUALS!$L$4:$L$75,$BM4,ACTUALS!$K$4:$K$75,CZ$3)+SUMIFS(ACTUALS!$T$4:$T$75,ACTUALS!$K$4:$K$75,$BM4,ACTUALS!$L$4:$L$75,CZ$3)</f>
        <v>0</v>
      </c>
      <c r="DA4" s="83">
        <f>SUMIFS(ACTUALS!$V$4:$V$75,ACTUALS!$N$4:$N$75,$BM4,ACTUALS!$L$4:$L$75,DA$3)+SUMIFS(ACTUALS!$U$4:$U$75,ACTUALS!$L$4:$L$75,$BM4,ACTUALS!$N$4:$N$75,DA$3)</f>
        <v>0</v>
      </c>
      <c r="DB4" s="83">
        <f>SUMIFS(ACTUALS!$W$4:$W$75,ACTUALS!$O$4:$O$75,$BM4,ACTUALS!$N$4:$N$75,DB$3)+SUMIFS(ACTUALS!$V$4:$V$75,ACTUALS!$N$4:$N$75,$BM4,ACTUALS!$O$4:$O$75,DB$3)</f>
        <v>0</v>
      </c>
      <c r="DC4" s="83">
        <f>SUMIFS(ACTUALS!$B$4:$B$75,ACTUALS!$P$4:$P$75,$BM4,ACTUALS!$O$4:$O$75,DC$3)+SUMIFS(ACTUALS!$W$4:$W$75,ACTUALS!$O$4:$O$75,$BM4,ACTUALS!$P$4:$P$75,DC$3)</f>
        <v>0</v>
      </c>
      <c r="DD4" s="83">
        <f>SUMIFS(ACTUALS!$C$4:$C$75,ACTUALS!$Q$4:$Q$75,$BM4,ACTUALS!$P$4:$P$75,DD$3)+SUMIFS(ACTUALS!$B$4:$B$75,ACTUALS!$P$4:$P$75,$BM4,ACTUALS!$Q$4:$Q$75,DD$3)</f>
        <v>0</v>
      </c>
      <c r="DE4" s="83">
        <f>SUMIFS(ACTUALS!$D$4:$D$75,ACTUALS!$R$4:$R$75,$BM4,ACTUALS!$Q$4:$Q$75,DE$3)+SUMIFS(ACTUALS!$C$4:$C$75,ACTUALS!$Q$4:$Q$75,$BM4,ACTUALS!$R$4:$R$75,DE$3)</f>
        <v>0</v>
      </c>
      <c r="DF4" s="83">
        <f>SUMIFS(ACTUALS!$E$4:$E$75,ACTUALS!$S$4:$S$75,$BM4,ACTUALS!$R$4:$R$75,DF$3)+SUMIFS(ACTUALS!$D$4:$D$75,ACTUALS!$R$4:$R$75,$BM4,ACTUALS!$S$4:$S$75,DF$3)</f>
        <v>0</v>
      </c>
      <c r="DG4" s="83">
        <f>SUMIFS(ACTUALS!$W$4:$W$75,ACTUALS!$O$4:$O$75,$BM4,ACTUALS!$N$4:$N$75,DG$3)+SUMIFS(ACTUALS!$V$4:$V$75,ACTUALS!$N$4:$N$75,$BM4,ACTUALS!$O$4:$O$75,DG$3)</f>
        <v>0</v>
      </c>
      <c r="DH4" s="83">
        <f>SUMIFS(ACTUALS!$W$4:$W$75,ACTUALS!$O$4:$O$75,$BM4,ACTUALS!$N$4:$N$75,DH$3)+SUMIFS(ACTUALS!$V$4:$V$75,ACTUALS!$N$4:$N$75,$BM4,ACTUALS!$O$4:$O$75,DH$3)</f>
        <v>0</v>
      </c>
      <c r="DI4" s="83">
        <f>SUMIFS(ACTUALS!$W$4:$W$75,ACTUALS!$O$4:$O$75,$BM4,ACTUALS!$N$4:$N$75,DI$3)+SUMIFS(ACTUALS!$V$4:$V$75,ACTUALS!$N$4:$N$75,$BM4,ACTUALS!$O$4:$O$75,DI$3)</f>
        <v>0</v>
      </c>
      <c r="DJ4" s="51"/>
      <c r="DK4" s="51" t="s">
        <v>106</v>
      </c>
      <c r="DL4" s="83">
        <f>SUMIFS(ACTUALS!$U$4:$U$75,ACTUALS!$O$4:$O$75,$BM4,ACTUALS!$N$4:$N$75,DL$3)+SUMIFS(ACTUALS!$T$4:$T$75,ACTUALS!$N$4:$N$75,$BM4,ACTUALS!$O$4:$O$75,DL$3)</f>
        <v>0</v>
      </c>
      <c r="DM4" s="83">
        <f>SUMIFS(ACTUALS!$U$4:$U$75,ACTUALS!$O$4:$O$75,$BM4,ACTUALS!$N$4:$N$75,DM$3)+SUMIFS(ACTUALS!$T$4:$T$75,ACTUALS!$N$4:$N$75,$BM4,ACTUALS!$O$4:$O$75,DM$3)</f>
        <v>0</v>
      </c>
      <c r="DN4" s="83">
        <f>SUMIFS(ACTUALS!$U$4:$U$75,ACTUALS!$O$4:$O$75,$BM4,ACTUALS!$N$4:$N$75,DN$3)+SUMIFS(ACTUALS!$T$4:$T$75,ACTUALS!$N$4:$N$75,$BM4,ACTUALS!$O$4:$O$75,DN$3)</f>
        <v>0</v>
      </c>
      <c r="DO4" s="83">
        <f>SUMIFS(ACTUALS!$U$4:$U$75,ACTUALS!$O$4:$O$75,$BM4,ACTUALS!$N$4:$N$75,DO$3)+SUMIFS(ACTUALS!$T$4:$T$75,ACTUALS!$N$4:$N$75,$BM4,ACTUALS!$O$4:$O$75,DO$3)</f>
        <v>0</v>
      </c>
      <c r="DP4" s="83">
        <f>SUMIFS(ACTUALS!$U$4:$U$75,ACTUALS!$O$4:$O$75,$BM4,ACTUALS!$N$4:$N$75,DP$3)+SUMIFS(ACTUALS!$T$4:$T$75,ACTUALS!$N$4:$N$75,$BM4,ACTUALS!$O$4:$O$75,DP$3)</f>
        <v>0</v>
      </c>
      <c r="DQ4" s="83">
        <f>SUMIFS(ACTUALS!$U$4:$U$75,ACTUALS!$O$4:$O$75,$BM4,ACTUALS!$N$4:$N$75,DQ$3)+SUMIFS(ACTUALS!$T$4:$T$75,ACTUALS!$N$4:$N$75,$BM4,ACTUALS!$O$4:$O$75,DQ$3)</f>
        <v>0</v>
      </c>
      <c r="DR4" s="83">
        <f>SUMIFS(ACTUALS!$U$4:$U$75,ACTUALS!$O$4:$O$75,$BM4,ACTUALS!$N$4:$N$75,DR$3)+SUMIFS(ACTUALS!$T$4:$T$75,ACTUALS!$N$4:$N$75,$BM4,ACTUALS!$O$4:$O$75,DR$3)</f>
        <v>0</v>
      </c>
      <c r="DS4" s="83">
        <f>SUMIFS(ACTUALS!$U$4:$U$75,ACTUALS!$O$4:$O$75,$BM4,ACTUALS!$N$4:$N$75,DS$3)+SUMIFS(ACTUALS!$T$4:$T$75,ACTUALS!$N$4:$N$75,$BM4,ACTUALS!$O$4:$O$75,DS$3)</f>
        <v>0</v>
      </c>
      <c r="DT4" s="83">
        <f>SUMIFS(ACTUALS!$U$4:$U$75,ACTUALS!$O$4:$O$75,$BM4,ACTUALS!$N$4:$N$75,DT$3)+SUMIFS(ACTUALS!$T$4:$T$75,ACTUALS!$N$4:$N$75,$BM4,ACTUALS!$O$4:$O$75,DT$3)</f>
        <v>0</v>
      </c>
      <c r="DU4" s="83">
        <f>SUMIFS(ACTUALS!$V$4:$V$75,ACTUALS!$P$4:$P$75,$BM4,ACTUALS!$O$4:$O$75,DU$3)+SUMIFS(ACTUALS!$U$4:$U$75,ACTUALS!$O$4:$O$75,$BM4,ACTUALS!$P$4:$P$75,DU$3)</f>
        <v>0</v>
      </c>
      <c r="DV4" s="83">
        <f>SUMIFS(ACTUALS!$W$4:$W$75,ACTUALS!$Q$4:$Q$75,$BM4,ACTUALS!$P$4:$P$75,DV$3)+SUMIFS(ACTUALS!$V$4:$V$75,ACTUALS!$P$4:$P$75,$BM4,ACTUALS!$Q$4:$Q$75,DV$3)</f>
        <v>0</v>
      </c>
      <c r="DW4" s="83">
        <f>SUMIFS(ACTUALS!$B$4:$B$75,ACTUALS!$R$4:$R$75,$BM4,ACTUALS!$Q$4:$Q$75,DW$3)+SUMIFS(ACTUALS!$W$4:$W$75,ACTUALS!$Q$4:$Q$75,$BM4,ACTUALS!$R$4:$R$75,DW$3)</f>
        <v>0</v>
      </c>
      <c r="DX4" s="83">
        <f>SUMIFS(ACTUALS!$C$4:$C$75,ACTUALS!$S$4:$S$75,$BM4,ACTUALS!$R$4:$R$75,DX$3)+SUMIFS(ACTUALS!$B$4:$B$75,ACTUALS!$R$4:$R$75,$BM4,ACTUALS!$S$4:$S$75,DX$3)</f>
        <v>0</v>
      </c>
      <c r="DY4" s="83">
        <f>SUMIFS(ACTUALS!$D$4:$D$75,ACTUALS!$T$4:$T$75,$BM4,ACTUALS!$S$4:$S$75,DY$3)+SUMIFS(ACTUALS!$C$4:$C$75,ACTUALS!$S$4:$S$75,$BM4,ACTUALS!$T$4:$T$75,DY$3)</f>
        <v>0</v>
      </c>
      <c r="DZ4" s="83">
        <f>SUMIFS(ACTUALS!$E$4:$E$75,ACTUALS!$U$4:$U$75,$BM4,ACTUALS!$T$4:$T$75,DZ$3)+SUMIFS(ACTUALS!$D$4:$D$75,ACTUALS!$T$4:$T$75,$BM4,ACTUALS!$U$4:$U$75,DZ$3)</f>
        <v>0</v>
      </c>
      <c r="EA4" s="83">
        <f>SUMIFS(ACTUALS!$F$4:$F$75,ACTUALS!$V$4:$V$75,$BM4,ACTUALS!$U$4:$U$75,EA$3)+SUMIFS(ACTUALS!$E$4:$E$75,ACTUALS!$U$4:$U$75,$BM4,ACTUALS!$V$4:$V$75,EA$3)</f>
        <v>0</v>
      </c>
      <c r="EB4" s="83">
        <f>SUMIFS(ACTUALS!$G$4:$G$75,ACTUALS!$W$4:$W$75,$BM4,ACTUALS!$V$4:$V$75,EB$3)+SUMIFS(ACTUALS!$F$4:$F$75,ACTUALS!$V$4:$V$75,$BM4,ACTUALS!$W$4:$W$75,EB$3)</f>
        <v>0</v>
      </c>
      <c r="EC4" s="83">
        <f>SUMIFS(ACTUALS!$J$4:$J$75,ACTUALS!$B$4:$B$75,$BM4,ACTUALS!$W$4:$W$75,EC$3)+SUMIFS(ACTUALS!$G$4:$G$75,ACTUALS!$W$4:$W$75,$BM4,ACTUALS!$B$4:$B$75,EC$3)</f>
        <v>0</v>
      </c>
      <c r="ED4" s="83">
        <f>SUMIFS(ACTUALS!$K$4:$K$75,ACTUALS!$C$4:$C$75,$BM4,ACTUALS!$B$4:$B$75,ED$3)+SUMIFS(ACTUALS!$J$4:$J$75,ACTUALS!$B$4:$B$75,$BM4,ACTUALS!$C$4:$C$75,ED$3)</f>
        <v>0</v>
      </c>
      <c r="EE4" s="83">
        <f>SUMIFS(ACTUALS!$L$4:$L$75,ACTUALS!$D$4:$D$75,$BM4,ACTUALS!$C$4:$C$75,EE$3)+SUMIFS(ACTUALS!$K$4:$K$75,ACTUALS!$C$4:$C$75,$BM4,ACTUALS!$D$4:$D$75,EE$3)</f>
        <v>0</v>
      </c>
      <c r="EF4" s="83">
        <f>SUMIFS(ACTUALS!$N$4:$N$75,ACTUALS!$E$4:$E$75,$BM4,ACTUALS!$D$4:$D$75,EF$3)+SUMIFS(ACTUALS!$L$4:$L$75,ACTUALS!$D$4:$D$75,$BM4,ACTUALS!$E$4:$E$75,EF$3)</f>
        <v>0</v>
      </c>
      <c r="EG4" s="83">
        <f>SUMIFS(ACTUALS!$O$4:$O$75,ACTUALS!$F$4:$F$75,$BM4,ACTUALS!$E$4:$E$75,EG$3)+SUMIFS(ACTUALS!$N$4:$N$75,ACTUALS!$E$4:$E$75,$BM4,ACTUALS!$F$4:$F$75,EG$3)</f>
        <v>0</v>
      </c>
      <c r="EH4" s="83">
        <f>SUMIFS(ACTUALS!$P$4:$P$75,ACTUALS!$G$4:$G$75,$BM4,ACTUALS!$F$4:$F$75,EH$3)+SUMIFS(ACTUALS!$O$4:$O$75,ACTUALS!$F$4:$F$75,$BM4,ACTUALS!$G$4:$G$75,EH$3)</f>
        <v>0</v>
      </c>
      <c r="EI4" s="83">
        <f>SUMIFS(ACTUALS!$Q$4:$Q$75,ACTUALS!$J$4:$J$75,$BM4,ACTUALS!$G$4:$G$75,EI$3)+SUMIFS(ACTUALS!$P$4:$P$75,ACTUALS!$G$4:$G$75,$BM4,ACTUALS!$J$4:$J$75,EI$3)</f>
        <v>0</v>
      </c>
      <c r="EJ4" s="83">
        <f>SUMIFS(ACTUALS!$R$4:$R$75,ACTUALS!$K$4:$K$75,$BM4,ACTUALS!$J$4:$J$75,EJ$3)+SUMIFS(ACTUALS!$Q$4:$Q$75,ACTUALS!$J$4:$J$75,$BM4,ACTUALS!$K$4:$K$75,EJ$3)</f>
        <v>0</v>
      </c>
      <c r="EK4" s="83">
        <f>SUMIFS(ACTUALS!$S$4:$S$75,ACTUALS!$L$4:$L$75,$BM4,ACTUALS!$K$4:$K$75,EK$3)+SUMIFS(ACTUALS!$R$4:$R$75,ACTUALS!$K$4:$K$75,$BM4,ACTUALS!$L$4:$L$75,EK$3)</f>
        <v>0</v>
      </c>
      <c r="EL4" s="83">
        <f>SUMIFS(ACTUALS!$T$4:$T$75,ACTUALS!$N$4:$N$75,$BM4,ACTUALS!$L$4:$L$75,EL$3)+SUMIFS(ACTUALS!$S$4:$S$75,ACTUALS!$L$4:$L$75,$BM4,ACTUALS!$N$4:$N$75,EL$3)</f>
        <v>0</v>
      </c>
      <c r="EM4" s="83">
        <f>SUMIFS(ACTUALS!$U$4:$U$75,ACTUALS!$O$4:$O$75,$BM4,ACTUALS!$N$4:$N$75,EM$3)+SUMIFS(ACTUALS!$T$4:$T$75,ACTUALS!$N$4:$N$75,$BM4,ACTUALS!$O$4:$O$75,EM$3)</f>
        <v>0</v>
      </c>
      <c r="EN4" s="83">
        <f>SUMIFS(ACTUALS!$V$4:$V$75,ACTUALS!$P$4:$P$75,$BM4,ACTUALS!$O$4:$O$75,EN$3)+SUMIFS(ACTUALS!$U$4:$U$75,ACTUALS!$O$4:$O$75,$BM4,ACTUALS!$P$4:$P$75,EN$3)</f>
        <v>0</v>
      </c>
      <c r="EO4" s="83">
        <f>SUMIFS(ACTUALS!$W$4:$W$75,ACTUALS!$Q$4:$Q$75,$BM4,ACTUALS!$P$4:$P$75,EO$3)+SUMIFS(ACTUALS!$V$4:$V$75,ACTUALS!$P$4:$P$75,$BM4,ACTUALS!$Q$4:$Q$75,EO$3)</f>
        <v>0</v>
      </c>
      <c r="EP4" s="83">
        <f>SUMIFS(ACTUALS!$B$4:$B$75,ACTUALS!$R$4:$R$75,$BM4,ACTUALS!$Q$4:$Q$75,EP$3)+SUMIFS(ACTUALS!$W$4:$W$75,ACTUALS!$Q$4:$Q$75,$BM4,ACTUALS!$R$4:$R$75,EP$3)</f>
        <v>0</v>
      </c>
      <c r="EQ4" s="83">
        <f>SUMIFS(ACTUALS!$C$4:$C$75,ACTUALS!$S$4:$S$75,$BM4,ACTUALS!$R$4:$R$75,EQ$3)+SUMIFS(ACTUALS!$B$4:$B$75,ACTUALS!$R$4:$R$75,$BM4,ACTUALS!$S$4:$S$75,EQ$3)</f>
        <v>0</v>
      </c>
      <c r="ER4" s="83">
        <f>SUMIFS(ACTUALS!$D$4:$D$75,ACTUALS!$T$4:$T$75,$BM4,ACTUALS!$S$4:$S$75,ER$3)+SUMIFS(ACTUALS!$C$4:$C$75,ACTUALS!$S$4:$S$75,$BM4,ACTUALS!$T$4:$T$75,ER$3)</f>
        <v>0</v>
      </c>
      <c r="ES4" s="83">
        <f>SUMIFS(ACTUALS!$E$4:$E$75,ACTUALS!$U$4:$U$75,$BM4,ACTUALS!$T$4:$T$75,ES$3)+SUMIFS(ACTUALS!$D$4:$D$75,ACTUALS!$T$4:$T$75,$BM4,ACTUALS!$U$4:$U$75,ES$3)</f>
        <v>0</v>
      </c>
      <c r="ET4" s="83">
        <f>SUMIFS(ACTUALS!$F$4:$F$75,ACTUALS!$V$4:$V$75,$BM4,ACTUALS!$U$4:$U$75,ET$3)+SUMIFS(ACTUALS!$E$4:$E$75,ACTUALS!$U$4:$U$75,$BM4,ACTUALS!$V$4:$V$75,ET$3)</f>
        <v>0</v>
      </c>
      <c r="EU4" s="83">
        <f>SUMIFS(ACTUALS!$G$4:$G$75,ACTUALS!$W$4:$W$75,$BM4,ACTUALS!$V$4:$V$75,EU$3)+SUMIFS(ACTUALS!$F$4:$F$75,ACTUALS!$V$4:$V$75,$BM4,ACTUALS!$W$4:$W$75,EU$3)</f>
        <v>0</v>
      </c>
      <c r="EV4" s="83">
        <f>SUMIFS(ACTUALS!$U$4:$U$75,ACTUALS!$O$4:$O$75,$BM4,ACTUALS!$N$4:$N$75,EV$3)+SUMIFS(ACTUALS!$T$4:$T$75,ACTUALS!$N$4:$N$75,$BM4,ACTUALS!$O$4:$O$75,EV$3)</f>
        <v>0</v>
      </c>
      <c r="EW4" s="83">
        <f>SUMIFS(ACTUALS!$U$4:$U$75,ACTUALS!$O$4:$O$75,$BM4,ACTUALS!$N$4:$N$75,EW$3)+SUMIFS(ACTUALS!$T$4:$T$75,ACTUALS!$N$4:$N$75,$BM4,ACTUALS!$O$4:$O$75,EW$3)</f>
        <v>0</v>
      </c>
      <c r="EX4" s="83">
        <f>SUMIFS(ACTUALS!$U$4:$U$75,ACTUALS!$O$4:$O$75,$BM4,ACTUALS!$N$4:$N$75,EX$3)+SUMIFS(ACTUALS!$T$4:$T$75,ACTUALS!$N$4:$N$75,$BM4,ACTUALS!$O$4:$O$75,EX$3)</f>
        <v>0</v>
      </c>
      <c r="EY4" s="83">
        <f>SUMIFS(ACTUALS!$U$4:$U$75,ACTUALS!$O$4:$O$75,$BM4,ACTUALS!$N$4:$N$75,EY$3)+SUMIFS(ACTUALS!$T$4:$T$75,ACTUALS!$N$4:$N$75,$BM4,ACTUALS!$O$4:$O$75,EY$3)</f>
        <v>0</v>
      </c>
      <c r="EZ4" s="83">
        <f>SUMIFS(ACTUALS!$U$4:$U$75,ACTUALS!$O$4:$O$75,$BM4,ACTUALS!$N$4:$N$75,EZ$3)+SUMIFS(ACTUALS!$T$4:$T$75,ACTUALS!$N$4:$N$75,$BM4,ACTUALS!$O$4:$O$75,EZ$3)</f>
        <v>0</v>
      </c>
      <c r="FA4" s="83">
        <f>SUMIFS(ACTUALS!$U$4:$U$75,ACTUALS!$O$4:$O$75,$BM4,ACTUALS!$N$4:$N$75,FA$3)+SUMIFS(ACTUALS!$T$4:$T$75,ACTUALS!$N$4:$N$75,$BM4,ACTUALS!$O$4:$O$75,FA$3)</f>
        <v>0</v>
      </c>
      <c r="FB4" s="83">
        <f>SUMIFS(ACTUALS!$U$4:$U$75,ACTUALS!$O$4:$O$75,$BM4,ACTUALS!$N$4:$N$75,FB$3)+SUMIFS(ACTUALS!$T$4:$T$75,ACTUALS!$N$4:$N$75,$BM4,ACTUALS!$O$4:$O$75,FB$3)</f>
        <v>0</v>
      </c>
      <c r="FC4" s="83">
        <f>SUMIFS(ACTUALS!$U$4:$U$75,ACTUALS!$O$4:$O$75,$BM4,ACTUALS!$N$4:$N$75,FC$3)+SUMIFS(ACTUALS!$T$4:$T$75,ACTUALS!$N$4:$N$75,$BM4,ACTUALS!$O$4:$O$75,FC$3)</f>
        <v>0</v>
      </c>
      <c r="FD4" s="83">
        <f>SUMIFS(ACTUALS!$U$4:$U$75,ACTUALS!$O$4:$O$75,$BM4,ACTUALS!$N$4:$N$75,FD$3)+SUMIFS(ACTUALS!$T$4:$T$75,ACTUALS!$N$4:$N$75,$BM4,ACTUALS!$O$4:$O$75,FD$3)</f>
        <v>0</v>
      </c>
      <c r="FE4" s="83">
        <f>SUMIFS(ACTUALS!$U$4:$U$75,ACTUALS!$O$4:$O$75,$BM4,ACTUALS!$N$4:$N$75,FE$3)+SUMIFS(ACTUALS!$T$4:$T$75,ACTUALS!$N$4:$N$75,$BM4,ACTUALS!$O$4:$O$75,FE$3)</f>
        <v>0</v>
      </c>
      <c r="FF4" s="83">
        <f>SUMIFS(ACTUALS!$U$4:$U$75,ACTUALS!$O$4:$O$75,$BM4,ACTUALS!$N$4:$N$75,FF$3)+SUMIFS(ACTUALS!$T$4:$T$75,ACTUALS!$N$4:$N$75,$BM4,ACTUALS!$O$4:$O$75,FF$3)</f>
        <v>0</v>
      </c>
      <c r="FG4" s="83">
        <f>SUMIFS(ACTUALS!$U$4:$U$75,ACTUALS!$O$4:$O$75,$BM4,ACTUALS!$N$4:$N$75,FG$3)+SUMIFS(ACTUALS!$T$4:$T$75,ACTUALS!$N$4:$N$75,$BM4,ACTUALS!$O$4:$O$75,FG$3)</f>
        <v>0</v>
      </c>
      <c r="FH4" s="51"/>
      <c r="FI4" s="51" t="s">
        <v>106</v>
      </c>
      <c r="FJ4" s="83">
        <f>SUMIFS(ACTUALS!$S$4:$S$75,ACTUALS!$O$4:$O$75,$BM4,ACTUALS!$N$4:$N$75,FJ$3)+SUMIFS(ACTUALS!$R$4:$R$75,ACTUALS!$N$4:$N$75,$BM4,ACTUALS!$O$4:$O$75,FJ$3)</f>
        <v>0</v>
      </c>
      <c r="FK4" s="83">
        <f>SUMIFS(ACTUALS!$S$4:$S$75,ACTUALS!$O$4:$O$75,$BM4,ACTUALS!$N$4:$N$75,FK$3)+SUMIFS(ACTUALS!$R$4:$R$75,ACTUALS!$N$4:$N$75,$BM4,ACTUALS!$O$4:$O$75,FK$3)</f>
        <v>0</v>
      </c>
      <c r="FL4" s="83">
        <f>SUMIFS(ACTUALS!$S$4:$S$75,ACTUALS!$O$4:$O$75,$BM4,ACTUALS!$N$4:$N$75,FL$3)+SUMIFS(ACTUALS!$R$4:$R$75,ACTUALS!$N$4:$N$75,$BM4,ACTUALS!$O$4:$O$75,FL$3)</f>
        <v>0</v>
      </c>
      <c r="FM4" s="83">
        <f>SUMIFS(ACTUALS!$S$4:$S$75,ACTUALS!$O$4:$O$75,$BM4,ACTUALS!$N$4:$N$75,FM$3)+SUMIFS(ACTUALS!$R$4:$R$75,ACTUALS!$N$4:$N$75,$BM4,ACTUALS!$O$4:$O$75,FM$3)</f>
        <v>0</v>
      </c>
      <c r="FN4" s="83">
        <f>SUMIFS(ACTUALS!$S$4:$S$75,ACTUALS!$O$4:$O$75,$BM4,ACTUALS!$N$4:$N$75,FN$3)+SUMIFS(ACTUALS!$R$4:$R$75,ACTUALS!$N$4:$N$75,$BM4,ACTUALS!$O$4:$O$75,FN$3)</f>
        <v>0</v>
      </c>
      <c r="FO4" s="83">
        <f>SUMIFS(ACTUALS!$S$4:$S$75,ACTUALS!$O$4:$O$75,$BM4,ACTUALS!$N$4:$N$75,FO$3)+SUMIFS(ACTUALS!$R$4:$R$75,ACTUALS!$N$4:$N$75,$BM4,ACTUALS!$O$4:$O$75,FO$3)</f>
        <v>0</v>
      </c>
      <c r="FP4" s="83">
        <f>SUMIFS(ACTUALS!$T$4:$T$75,ACTUALS!$P$4:$P$75,$BM4,ACTUALS!$O$4:$O$75,FP$3)+SUMIFS(ACTUALS!$S$4:$S$75,ACTUALS!$O$4:$O$75,$BM4,ACTUALS!$P$4:$P$75,FP$3)</f>
        <v>0</v>
      </c>
      <c r="FQ4" s="83">
        <f>SUMIFS(ACTUALS!$U$4:$U$75,ACTUALS!$Q$4:$Q$75,$BM4,ACTUALS!$P$4:$P$75,FQ$3)+SUMIFS(ACTUALS!$T$4:$T$75,ACTUALS!$P$4:$P$75,$BM4,ACTUALS!$Q$4:$Q$75,FQ$3)</f>
        <v>0</v>
      </c>
      <c r="FR4" s="83">
        <f>SUMIFS(ACTUALS!$V$4:$V$75,ACTUALS!$R$4:$R$75,$BM4,ACTUALS!$Q$4:$Q$75,FR$3)+SUMIFS(ACTUALS!$U$4:$U$75,ACTUALS!$Q$4:$Q$75,$BM4,ACTUALS!$R$4:$R$75,FR$3)</f>
        <v>0</v>
      </c>
      <c r="FS4" s="83">
        <f>SUMIFS(ACTUALS!$W$4:$W$75,ACTUALS!$S$4:$S$75,$BM4,ACTUALS!$R$4:$R$75,FS$3)+SUMIFS(ACTUALS!$V$4:$V$75,ACTUALS!$R$4:$R$75,$BM4,ACTUALS!$S$4:$S$75,FS$3)</f>
        <v>0</v>
      </c>
      <c r="FT4" s="83">
        <f>SUMIFS(ACTUALS!$B$4:$B$75,ACTUALS!$T$4:$T$75,$BM4,ACTUALS!$S$4:$S$75,FT$3)+SUMIFS(ACTUALS!$W$4:$W$75,ACTUALS!$S$4:$S$75,$BM4,ACTUALS!$T$4:$T$75,FT$3)</f>
        <v>0</v>
      </c>
      <c r="FU4" s="83">
        <f>SUMIFS(ACTUALS!$C$4:$C$75,ACTUALS!$U$4:$U$75,$BM4,ACTUALS!$T$4:$T$75,FU$3)+SUMIFS(ACTUALS!$B$4:$B$75,ACTUALS!$T$4:$T$75,$BM4,ACTUALS!$U$4:$U$75,FU$3)</f>
        <v>0</v>
      </c>
      <c r="FV4" s="83">
        <f>SUMIFS(ACTUALS!$D$4:$D$75,ACTUALS!$V$4:$V$75,$BM4,ACTUALS!$U$4:$U$75,FV$3)+SUMIFS(ACTUALS!$C$4:$C$75,ACTUALS!$U$4:$U$75,$BM4,ACTUALS!$V$4:$V$75,FV$3)</f>
        <v>0</v>
      </c>
      <c r="FW4" s="83">
        <f>SUMIFS(ACTUALS!$E$4:$E$75,ACTUALS!$W$4:$W$75,$BM4,ACTUALS!$V$4:$V$75,FW$3)+SUMIFS(ACTUALS!$D$4:$D$75,ACTUALS!$V$4:$V$75,$BM4,ACTUALS!$W$4:$W$75,FW$3)</f>
        <v>0</v>
      </c>
      <c r="FX4" s="83">
        <f>SUMIFS(ACTUALS!$F$4:$F$75,ACTUALS!$B$4:$B$75,$BM4,ACTUALS!$W$4:$W$75,FX$3)+SUMIFS(ACTUALS!$E$4:$E$75,ACTUALS!$W$4:$W$75,$BM4,ACTUALS!$B$4:$B$75,FX$3)</f>
        <v>0</v>
      </c>
      <c r="FY4" s="83">
        <f>SUMIFS(ACTUALS!$G$4:$G$75,ACTUALS!$C$4:$C$75,$BM4,ACTUALS!$B$4:$B$75,FY$3)+SUMIFS(ACTUALS!$F$4:$F$75,ACTUALS!$B$4:$B$75,$BM4,ACTUALS!$C$4:$C$75,FY$3)</f>
        <v>0</v>
      </c>
      <c r="FZ4" s="83">
        <f>SUMIFS(ACTUALS!$J$4:$J$75,ACTUALS!$D$4:$D$75,$BM4,ACTUALS!$C$4:$C$75,FZ$3)+SUMIFS(ACTUALS!$G$4:$G$75,ACTUALS!$C$4:$C$75,$BM4,ACTUALS!$D$4:$D$75,FZ$3)</f>
        <v>0</v>
      </c>
      <c r="GA4" s="83">
        <f>SUMIFS(ACTUALS!$K$4:$K$75,ACTUALS!$E$4:$E$75,$BM4,ACTUALS!$D$4:$D$75,GA$3)+SUMIFS(ACTUALS!$J$4:$J$75,ACTUALS!$D$4:$D$75,$BM4,ACTUALS!$E$4:$E$75,GA$3)</f>
        <v>0</v>
      </c>
      <c r="GB4" s="83">
        <f>SUMIFS(ACTUALS!$L$4:$L$75,ACTUALS!$F$4:$F$75,$BM4,ACTUALS!$E$4:$E$75,GB$3)+SUMIFS(ACTUALS!$K$4:$K$75,ACTUALS!$E$4:$E$75,$BM4,ACTUALS!$F$4:$F$75,GB$3)</f>
        <v>0</v>
      </c>
      <c r="GC4" s="83">
        <f>SUMIFS(ACTUALS!$N$4:$N$75,ACTUALS!$G$4:$G$75,$BM4,ACTUALS!$F$4:$F$75,GC$3)+SUMIFS(ACTUALS!$L$4:$L$75,ACTUALS!$F$4:$F$75,$BM4,ACTUALS!$G$4:$G$75,GC$3)</f>
        <v>0</v>
      </c>
      <c r="GD4" s="83">
        <f>SUMIFS(ACTUALS!$O$4:$O$75,ACTUALS!$J$4:$J$75,$BM4,ACTUALS!$G$4:$G$75,GD$3)+SUMIFS(ACTUALS!$N$4:$N$75,ACTUALS!$G$4:$G$75,$BM4,ACTUALS!$J$4:$J$75,GD$3)</f>
        <v>0</v>
      </c>
      <c r="GE4" s="83">
        <f>SUMIFS(ACTUALS!$P$4:$P$75,ACTUALS!$K$4:$K$75,$BM4,ACTUALS!$J$4:$J$75,GE$3)+SUMIFS(ACTUALS!$O$4:$O$75,ACTUALS!$J$4:$J$75,$BM4,ACTUALS!$K$4:$K$75,GE$3)</f>
        <v>0</v>
      </c>
      <c r="GF4" s="83">
        <f>SUMIFS(ACTUALS!$Q$4:$Q$75,ACTUALS!$L$4:$L$75,$BM4,ACTUALS!$K$4:$K$75,GF$3)+SUMIFS(ACTUALS!$P$4:$P$75,ACTUALS!$K$4:$K$75,$BM4,ACTUALS!$L$4:$L$75,GF$3)</f>
        <v>0</v>
      </c>
      <c r="GG4" s="83">
        <f>SUMIFS(ACTUALS!$R$4:$R$75,ACTUALS!$N$4:$N$75,$BM4,ACTUALS!$L$4:$L$75,GG$3)+SUMIFS(ACTUALS!$Q$4:$Q$75,ACTUALS!$L$4:$L$75,$BM4,ACTUALS!$N$4:$N$75,GG$3)</f>
        <v>0</v>
      </c>
      <c r="GH4" s="83">
        <f>SUMIFS(ACTUALS!$S$4:$S$75,ACTUALS!$O$4:$O$75,$BM4,ACTUALS!$N$4:$N$75,GH$3)+SUMIFS(ACTUALS!$R$4:$R$75,ACTUALS!$N$4:$N$75,$BM4,ACTUALS!$O$4:$O$75,GH$3)</f>
        <v>0</v>
      </c>
      <c r="GI4" s="83">
        <f>SUMIFS(ACTUALS!$T$4:$T$75,ACTUALS!$P$4:$P$75,$BM4,ACTUALS!$O$4:$O$75,GI$3)+SUMIFS(ACTUALS!$S$4:$S$75,ACTUALS!$O$4:$O$75,$BM4,ACTUALS!$P$4:$P$75,GI$3)</f>
        <v>0</v>
      </c>
      <c r="GJ4" s="83">
        <f>SUMIFS(ACTUALS!$U$4:$U$75,ACTUALS!$Q$4:$Q$75,$BM4,ACTUALS!$P$4:$P$75,GJ$3)+SUMIFS(ACTUALS!$T$4:$T$75,ACTUALS!$P$4:$P$75,$BM4,ACTUALS!$Q$4:$Q$75,GJ$3)</f>
        <v>0</v>
      </c>
      <c r="GK4" s="83">
        <f>SUMIFS(ACTUALS!$V$4:$V$75,ACTUALS!$R$4:$R$75,$BM4,ACTUALS!$Q$4:$Q$75,GK$3)+SUMIFS(ACTUALS!$U$4:$U$75,ACTUALS!$Q$4:$Q$75,$BM4,ACTUALS!$R$4:$R$75,GK$3)</f>
        <v>0</v>
      </c>
      <c r="GL4" s="83">
        <f>SUMIFS(ACTUALS!$W$4:$W$75,ACTUALS!$S$4:$S$75,$BM4,ACTUALS!$R$4:$R$75,GL$3)+SUMIFS(ACTUALS!$V$4:$V$75,ACTUALS!$R$4:$R$75,$BM4,ACTUALS!$S$4:$S$75,GL$3)</f>
        <v>0</v>
      </c>
      <c r="GM4" s="83">
        <f>SUMIFS(ACTUALS!$B$4:$B$75,ACTUALS!$T$4:$T$75,$BM4,ACTUALS!$S$4:$S$75,GM$3)+SUMIFS(ACTUALS!$W$4:$W$75,ACTUALS!$S$4:$S$75,$BM4,ACTUALS!$T$4:$T$75,GM$3)</f>
        <v>0</v>
      </c>
      <c r="GN4" s="83">
        <f>SUMIFS(ACTUALS!$C$4:$C$75,ACTUALS!$U$4:$U$75,$BM4,ACTUALS!$T$4:$T$75,GN$3)+SUMIFS(ACTUALS!$B$4:$B$75,ACTUALS!$T$4:$T$75,$BM4,ACTUALS!$U$4:$U$75,GN$3)</f>
        <v>0</v>
      </c>
      <c r="GO4" s="83">
        <f>SUMIFS(ACTUALS!$S$4:$S$75,ACTUALS!$O$4:$O$75,$BM4,ACTUALS!$N$4:$N$75,GO$3)+SUMIFS(ACTUALS!$R$4:$R$75,ACTUALS!$N$4:$N$75,$BM4,ACTUALS!$O$4:$O$75,GO$3)</f>
        <v>0</v>
      </c>
      <c r="GP4" s="83">
        <f>SUMIFS(ACTUALS!$S$4:$S$75,ACTUALS!$O$4:$O$75,$BM4,ACTUALS!$N$4:$N$75,GP$3)+SUMIFS(ACTUALS!$R$4:$R$75,ACTUALS!$N$4:$N$75,$BM4,ACTUALS!$O$4:$O$75,GP$3)</f>
        <v>0</v>
      </c>
      <c r="GQ4" s="83">
        <f>SUMIFS(ACTUALS!$S$4:$S$75,ACTUALS!$O$4:$O$75,$BM4,ACTUALS!$N$4:$N$75,GQ$3)+SUMIFS(ACTUALS!$R$4:$R$75,ACTUALS!$N$4:$N$75,$BM4,ACTUALS!$O$4:$O$75,GQ$3)</f>
        <v>0</v>
      </c>
      <c r="GR4" s="83">
        <f>SUMIFS(ACTUALS!$S$4:$S$75,ACTUALS!$O$4:$O$75,$BM4,ACTUALS!$N$4:$N$75,GR$3)+SUMIFS(ACTUALS!$R$4:$R$75,ACTUALS!$N$4:$N$75,$BM4,ACTUALS!$O$4:$O$75,GR$3)</f>
        <v>0</v>
      </c>
      <c r="GS4" s="83">
        <f>SUMIFS(ACTUALS!$S$4:$S$75,ACTUALS!$O$4:$O$75,$BM4,ACTUALS!$N$4:$N$75,GS$3)+SUMIFS(ACTUALS!$R$4:$R$75,ACTUALS!$N$4:$N$75,$BM4,ACTUALS!$O$4:$O$75,GS$3)</f>
        <v>0</v>
      </c>
      <c r="GT4" s="83">
        <f>SUMIFS(ACTUALS!$S$4:$S$75,ACTUALS!$O$4:$O$75,$BM4,ACTUALS!$N$4:$N$75,GT$3)+SUMIFS(ACTUALS!$R$4:$R$75,ACTUALS!$N$4:$N$75,$BM4,ACTUALS!$O$4:$O$75,GT$3)</f>
        <v>0</v>
      </c>
      <c r="GU4" s="83">
        <f>SUMIFS(ACTUALS!$S$4:$S$75,ACTUALS!$O$4:$O$75,$BM4,ACTUALS!$N$4:$N$75,GU$3)+SUMIFS(ACTUALS!$R$4:$R$75,ACTUALS!$N$4:$N$75,$BM4,ACTUALS!$O$4:$O$75,GU$3)</f>
        <v>0</v>
      </c>
      <c r="GV4" s="83">
        <f>SUMIFS(ACTUALS!$S$4:$S$75,ACTUALS!$O$4:$O$75,$BM4,ACTUALS!$N$4:$N$75,GV$3)+SUMIFS(ACTUALS!$R$4:$R$75,ACTUALS!$N$4:$N$75,$BM4,ACTUALS!$O$4:$O$75,GV$3)</f>
        <v>0</v>
      </c>
      <c r="GW4" s="83">
        <f>SUMIFS(ACTUALS!$S$4:$S$75,ACTUALS!$O$4:$O$75,$BM4,ACTUALS!$N$4:$N$75,GW$3)+SUMIFS(ACTUALS!$R$4:$R$75,ACTUALS!$N$4:$N$75,$BM4,ACTUALS!$O$4:$O$75,GW$3)</f>
        <v>0</v>
      </c>
      <c r="GX4" s="83">
        <f>SUMIFS(ACTUALS!$S$4:$S$75,ACTUALS!$O$4:$O$75,$BM4,ACTUALS!$N$4:$N$75,GX$3)+SUMIFS(ACTUALS!$R$4:$R$75,ACTUALS!$N$4:$N$75,$BM4,ACTUALS!$O$4:$O$75,GX$3)</f>
        <v>0</v>
      </c>
      <c r="GY4" s="83">
        <f>SUMIFS(ACTUALS!$S$4:$S$75,ACTUALS!$O$4:$O$75,$BM4,ACTUALS!$N$4:$N$75,GY$3)+SUMIFS(ACTUALS!$R$4:$R$75,ACTUALS!$N$4:$N$75,$BM4,ACTUALS!$O$4:$O$75,GY$3)</f>
        <v>0</v>
      </c>
      <c r="GZ4" s="83">
        <f>SUMIFS(ACTUALS!$S$4:$S$75,ACTUALS!$O$4:$O$75,$BM4,ACTUALS!$N$4:$N$75,GZ$3)+SUMIFS(ACTUALS!$R$4:$R$75,ACTUALS!$N$4:$N$75,$BM4,ACTUALS!$O$4:$O$75,GZ$3)</f>
        <v>0</v>
      </c>
      <c r="HA4" s="83">
        <f>SUMIFS(ACTUALS!$S$4:$S$75,ACTUALS!$O$4:$O$75,$BM4,ACTUALS!$N$4:$N$75,HA$3)+SUMIFS(ACTUALS!$R$4:$R$75,ACTUALS!$N$4:$N$75,$BM4,ACTUALS!$O$4:$O$75,HA$3)</f>
        <v>0</v>
      </c>
      <c r="HB4" s="83">
        <f>SUMIFS(ACTUALS!$S$4:$S$75,ACTUALS!$O$4:$O$75,$BM4,ACTUALS!$N$4:$N$75,HB$3)+SUMIFS(ACTUALS!$R$4:$R$75,ACTUALS!$N$4:$N$75,$BM4,ACTUALS!$O$4:$O$75,HB$3)</f>
        <v>0</v>
      </c>
      <c r="HC4" s="83">
        <f>SUMIFS(ACTUALS!$S$4:$S$75,ACTUALS!$O$4:$O$75,$BM4,ACTUALS!$N$4:$N$75,HC$3)+SUMIFS(ACTUALS!$R$4:$R$75,ACTUALS!$N$4:$N$75,$BM4,ACTUALS!$O$4:$O$75,HC$3)</f>
        <v>0</v>
      </c>
      <c r="HD4" s="83">
        <f>SUMIFS(ACTUALS!$S$4:$S$75,ACTUALS!$O$4:$O$75,$BM4,ACTUALS!$N$4:$N$75,HD$3)+SUMIFS(ACTUALS!$R$4:$R$75,ACTUALS!$N$4:$N$75,$BM4,ACTUALS!$O$4:$O$75,HD$3)</f>
        <v>0</v>
      </c>
      <c r="HE4" s="83">
        <f>SUMIFS(ACTUALS!$S$4:$S$75,ACTUALS!$O$4:$O$75,$BM4,ACTUALS!$N$4:$N$75,HE$3)+SUMIFS(ACTUALS!$R$4:$R$75,ACTUALS!$N$4:$N$75,$BM4,ACTUALS!$O$4:$O$75,HE$3)</f>
        <v>0</v>
      </c>
      <c r="HF4" s="5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  <c r="IX4" s="71"/>
      <c r="IY4" s="71"/>
      <c r="IZ4" s="71"/>
      <c r="JA4" s="71"/>
      <c r="JB4" s="71"/>
      <c r="JC4" s="71"/>
      <c r="JD4" s="71"/>
      <c r="JE4" s="71"/>
      <c r="JF4" s="71"/>
      <c r="JG4" s="71"/>
      <c r="JH4" s="71"/>
      <c r="JI4" s="71"/>
      <c r="JJ4" s="71"/>
      <c r="JK4" s="71"/>
      <c r="JL4" s="71"/>
      <c r="JM4" s="71"/>
    </row>
    <row r="5" spans="1:273" s="78" customFormat="1" ht="30" customHeight="1" x14ac:dyDescent="0.25">
      <c r="A5" s="68" t="s">
        <v>88</v>
      </c>
      <c r="B5" s="72">
        <f>+B4+1</f>
        <v>2</v>
      </c>
      <c r="C5" s="73" t="s">
        <v>1</v>
      </c>
      <c r="D5" s="74">
        <v>46184</v>
      </c>
      <c r="E5" s="73" t="s">
        <v>116</v>
      </c>
      <c r="F5" s="180">
        <v>0.91666666666666663</v>
      </c>
      <c r="G5" s="75">
        <f t="shared" ref="G5:G51" si="0">(D5+F5)+IF($A$7&gt;=0,TIMEVALUE($A$7&amp;":00"),-TIMEVALUE(ABS($A$7)&amp;":00"))</f>
        <v>46184.916666666664</v>
      </c>
      <c r="H5" s="148" t="s">
        <v>752</v>
      </c>
      <c r="I5" s="149"/>
      <c r="J5" s="150"/>
      <c r="K5" s="151"/>
      <c r="L5" s="73" t="str">
        <f t="shared" ref="L5:L68" si="1">IF($I5="","",IF(R5=S5,"Draw",IF(R5&gt;S5,N5,O5)))</f>
        <v/>
      </c>
      <c r="M5" s="76" t="s">
        <v>721</v>
      </c>
      <c r="N5" s="77" t="str">
        <f t="shared" ref="N5:N68" si="2">IF(H5="","",TRIM(LEFT(H5,FIND(" -",H5,1))))</f>
        <v>South Korea</v>
      </c>
      <c r="O5" s="78" t="str">
        <f t="shared" ref="O5:O68" si="3">TRIM(RIGHT(H5,LEN(H5)-FIND("- ",H5,1)-1))</f>
        <v>Czechia</v>
      </c>
      <c r="P5" s="78" t="str">
        <f>IF(ACTUALS!$R5&gt;ACTUALS!$S5,ACTUALS!$N5,IF(ACTUALS!$S5&gt;ACTUALS!$R5,ACTUALS!$O5,""))</f>
        <v/>
      </c>
      <c r="Q5" s="78" t="str">
        <f>IF(ACTUALS!$P5=ACTUALS!$N5,ACTUALS!$O5,IF(ACTUALS!$P5=ACTUALS!$O5,ACTUALS!$N5,""))</f>
        <v/>
      </c>
      <c r="R5" s="79">
        <f t="shared" ref="R5:R68" si="4">IFERROR(LEFT(I5,FIND(":",I5,1)-1),0)*1</f>
        <v>0</v>
      </c>
      <c r="S5" s="80">
        <f t="shared" ref="S5:S68" si="5">IFERROR(RIGHT(I5,LEN(I5)-FIND(":",I5,1)),0)*1</f>
        <v>0</v>
      </c>
      <c r="T5" s="78">
        <f>IF(OR(ACTUALS!$R5="",ACTUALS!$S5=""),"",ACTUALS!$R5-ACTUALS!$S5)</f>
        <v>0</v>
      </c>
      <c r="U5" s="78">
        <f>IF(OR(ACTUALS!$R5="",ACTUALS!$S5=""),"",ACTUALS!$S5-ACTUALS!$R5)</f>
        <v>0</v>
      </c>
      <c r="V5" s="78" t="str">
        <f>IF(ACTUALS!$K5="","",IF(ACTUALS!$L5="Draw",1,IF(ACTUALS!$L5=ACTUALS!$N5,3,0)))</f>
        <v/>
      </c>
      <c r="W5" s="78" t="str">
        <f>IF(ACTUALS!$K5="","",IF(ACTUALS!$L5="Draw",1,IF(ACTUALS!$L5=ACTUALS!$O5,3,0)))</f>
        <v/>
      </c>
      <c r="AC5" s="78" t="s">
        <v>119</v>
      </c>
      <c r="AG5" s="81"/>
      <c r="AH5" s="63"/>
      <c r="AI5" s="267" t="s">
        <v>68</v>
      </c>
      <c r="AJ5" s="267"/>
      <c r="AK5" s="84" t="s">
        <v>63</v>
      </c>
      <c r="AL5" s="85" t="s">
        <v>76</v>
      </c>
      <c r="AM5" s="84" t="s">
        <v>15</v>
      </c>
      <c r="AN5" s="51"/>
      <c r="AO5" s="197"/>
      <c r="AP5" s="197"/>
      <c r="AQ5" s="51"/>
      <c r="AR5" s="51"/>
      <c r="AS5" s="51" t="s">
        <v>1</v>
      </c>
      <c r="AT5" s="51" t="s">
        <v>95</v>
      </c>
      <c r="AU5" s="51">
        <f>COUNTIF(ACTUALS!$P$4:$P$75,AT5)</f>
        <v>0</v>
      </c>
      <c r="AV5" s="51">
        <f>COUNTIFS(ACTUALS!$O$4:$O$75,AT5,ACTUALS!$L$4:$L$75,"Draw")+COUNTIFS(ACTUALS!$N$4:$N$75,AT5,ACTUALS!$L$4:$L$75,"Draw")</f>
        <v>0</v>
      </c>
      <c r="AW5" s="51">
        <f>COUNTIF(ACTUALS!$Q$4:$Q$75,AT5)</f>
        <v>0</v>
      </c>
      <c r="AX5" s="51">
        <f>AV5+(3*AU5)</f>
        <v>0</v>
      </c>
      <c r="AY5" s="51">
        <f>SUMIFS(ACTUALS!$R$4:$R$75,ACTUALS!$N$4:$N$75,AT5)+SUMIFS(ACTUALS!$S$4:$S$75,ACTUALS!$O$4:$O$75,AT5)</f>
        <v>0</v>
      </c>
      <c r="AZ5" s="51">
        <f>SUMIFS(ACTUALS!$S$4:$S$75,ACTUALS!$N$4:$N$75,AT5)+SUMIFS(ACTUALS!$R$4:$R$75,ACTUALS!$O$4:$O$75,AT5)</f>
        <v>0</v>
      </c>
      <c r="BA5" s="51">
        <f>AY5-AZ5</f>
        <v>0</v>
      </c>
      <c r="BB5" s="51">
        <f ca="1">RANK(BK5,BK4:BK7,1)</f>
        <v>3</v>
      </c>
      <c r="BC5" s="51" t="str">
        <f>IFERROR(VLOOKUP(AT5,AO:AP,2,FALSE),"")</f>
        <v/>
      </c>
      <c r="BD5" s="51" t="str">
        <f ca="1">IF(BC5="",BB5&amp;AS5,BC5&amp;AS5)</f>
        <v>3A</v>
      </c>
      <c r="BE5" s="51">
        <f>RANK(AX5,AX4:AX7)+(RANK(BA5,BA4:BA7)/10)+(RANK(AY5,AY4:AY7)/100)</f>
        <v>1.1100000000000001</v>
      </c>
      <c r="BF5" s="51">
        <f>RANK(BE5,BE4:BE7,1)</f>
        <v>1</v>
      </c>
      <c r="BG5" s="51" cm="1">
        <f t="array" aca="1" ref="BG5" ca="1">SUMPRODUCT((OFFSET($BN$3:$DI$3,MATCH($AT5,$BM$4:$BM$51,0),0))*((IF($BF7=$BF5,$BN$3:$DI$3=$AT7,0))+(IF($BF4=$BF5,$BN$3:$DI$3=$AT4,0))+(IF($BF6=$BF5,$BN$3:$DI$3=$AT6,0))))</f>
        <v>0</v>
      </c>
      <c r="BH5" s="51" cm="1">
        <f t="array" aca="1" ref="BH5" ca="1">SUMPRODUCT((OFFSET($DL$3:$FG$3,MATCH($AT5,$DK$4:$DK$51,0),0))*((IF($BF7=$BF5,$DL$3:$FG$3=$AT7,0))+(IF($BF4=$BF5,$DL$3:$FG$3=$AT4,0))+(IF($BF6=$BF5,$DL$3:$FG$3=$AT6,0))))</f>
        <v>0</v>
      </c>
      <c r="BI5" s="51" cm="1">
        <f t="array" aca="1" ref="BI5" ca="1">SUMPRODUCT((OFFSET($FJ$3:$HE$3,MATCH($AT5,$FI$4:$FI$51,0),0))*((IF($BF7=$BF5,$FJ$3:$HE$3=$AT7,0))+(IF($BF4=$BF5,$FJ$3:$HE$3=$AT4,0))+(IF($BF6=$BF5,$FJ$3:$HE$3=$AT6,0))))</f>
        <v>0</v>
      </c>
      <c r="BJ5" s="51">
        <f ca="1">(BG5/1000)+(BH5/10000)+(BI5/100000)+(ROW(BI8)/10000000)</f>
        <v>7.9999999999999996E-7</v>
      </c>
      <c r="BK5" s="51">
        <f ca="1">+BE5-BJ5</f>
        <v>1.1099992000000001</v>
      </c>
      <c r="BL5" s="51"/>
      <c r="BM5" s="51" t="s">
        <v>32</v>
      </c>
      <c r="BN5" s="83">
        <f>SUMIFS(ACTUALS!$W$4:$W$75,ACTUALS!$O$4:$O$75,$BM5,ACTUALS!$N$4:$N$75,BN$3)+SUMIFS(ACTUALS!$V$4:$V$75,ACTUALS!$N$4:$N$75,$BM5,ACTUALS!$O$4:$O$75,BN$3)</f>
        <v>0</v>
      </c>
      <c r="BO5" s="83">
        <f>SUMIFS(ACTUALS!$W$4:$W$75,ACTUALS!$O$4:$O$75,$BM5,ACTUALS!$N$4:$N$75,BO$3)+SUMIFS(ACTUALS!$V$4:$V$75,ACTUALS!$N$4:$N$75,$BM5,ACTUALS!$O$4:$O$75,BO$3)</f>
        <v>0</v>
      </c>
      <c r="BP5" s="83">
        <f>SUMIFS(ACTUALS!$W$4:$W$75,ACTUALS!$O$4:$O$75,$BM5,ACTUALS!$N$4:$N$75,BP$3)+SUMIFS(ACTUALS!$V$4:$V$75,ACTUALS!$N$4:$N$75,$BM5,ACTUALS!$O$4:$O$75,BP$3)</f>
        <v>0</v>
      </c>
      <c r="BQ5" s="83">
        <f>SUMIFS(ACTUALS!$W$4:$W$75,ACTUALS!$O$4:$O$75,$BM5,ACTUALS!$N$4:$N$75,BQ$3)+SUMIFS(ACTUALS!$V$4:$V$75,ACTUALS!$N$4:$N$75,$BM5,ACTUALS!$O$4:$O$75,BQ$3)</f>
        <v>0</v>
      </c>
      <c r="BR5" s="83">
        <f>SUMIFS(ACTUALS!$W$4:$W$75,ACTUALS!$O$4:$O$75,$BM5,ACTUALS!$N$4:$N$75,BR$3)+SUMIFS(ACTUALS!$V$4:$V$75,ACTUALS!$N$4:$N$75,$BM5,ACTUALS!$O$4:$O$75,BR$3)</f>
        <v>0</v>
      </c>
      <c r="BS5" s="83">
        <f>SUMIFS(ACTUALS!$W$4:$W$75,ACTUALS!$O$4:$O$75,$BM5,ACTUALS!$N$4:$N$75,BS$3)+SUMIFS(ACTUALS!$V$4:$V$75,ACTUALS!$N$4:$N$75,$BM5,ACTUALS!$O$4:$O$75,BS$3)</f>
        <v>0</v>
      </c>
      <c r="BT5" s="83">
        <f>SUMIFS(ACTUALS!$W$4:$W$75,ACTUALS!$O$4:$O$75,$BM5,ACTUALS!$N$4:$N$75,BT$3)+SUMIFS(ACTUALS!$V$4:$V$75,ACTUALS!$N$4:$N$75,$BM5,ACTUALS!$O$4:$O$75,BT$3)</f>
        <v>0</v>
      </c>
      <c r="BU5" s="83">
        <f>SUMIFS(ACTUALS!$W$4:$W$75,ACTUALS!$O$4:$O$75,$BM5,ACTUALS!$N$4:$N$75,BU$3)+SUMIFS(ACTUALS!$V$4:$V$75,ACTUALS!$N$4:$N$75,$BM5,ACTUALS!$O$4:$O$75,BU$3)</f>
        <v>0</v>
      </c>
      <c r="BV5" s="83">
        <f>SUMIFS(ACTUALS!$W$4:$W$75,ACTUALS!$O$4:$O$75,$BM5,ACTUALS!$N$4:$N$75,BV$3)+SUMIFS(ACTUALS!$V$4:$V$75,ACTUALS!$N$4:$N$75,$BM5,ACTUALS!$O$4:$O$75,BV$3)</f>
        <v>0</v>
      </c>
      <c r="BW5" s="83">
        <f>SUMIFS(ACTUALS!$W$4:$W$75,ACTUALS!$O$4:$O$75,$BM5,ACTUALS!$N$4:$N$75,BW$3)+SUMIFS(ACTUALS!$V$4:$V$75,ACTUALS!$N$4:$N$75,$BM5,ACTUALS!$O$4:$O$75,BW$3)</f>
        <v>0</v>
      </c>
      <c r="BX5" s="83">
        <f>SUMIFS(ACTUALS!$W$4:$W$75,ACTUALS!$O$4:$O$75,$BM5,ACTUALS!$N$4:$N$75,BX$3)+SUMIFS(ACTUALS!$V$4:$V$75,ACTUALS!$N$4:$N$75,$BM5,ACTUALS!$O$4:$O$75,BX$3)</f>
        <v>0</v>
      </c>
      <c r="BY5" s="83">
        <f>SUMIFS(ACTUALS!$W$4:$W$75,ACTUALS!$O$4:$O$75,$BM5,ACTUALS!$N$4:$N$75,BY$3)+SUMIFS(ACTUALS!$V$4:$V$75,ACTUALS!$N$4:$N$75,$BM5,ACTUALS!$O$4:$O$75,BY$3)</f>
        <v>0</v>
      </c>
      <c r="BZ5" s="83">
        <f>SUMIFS(ACTUALS!$W$4:$W$75,ACTUALS!$O$4:$O$75,$BM5,ACTUALS!$N$4:$N$75,BZ$3)+SUMIFS(ACTUALS!$V$4:$V$75,ACTUALS!$N$4:$N$75,$BM5,ACTUALS!$O$4:$O$75,BZ$3)</f>
        <v>0</v>
      </c>
      <c r="CA5" s="83">
        <f>SUMIFS(ACTUALS!$W$4:$W$75,ACTUALS!$O$4:$O$75,$BM5,ACTUALS!$N$4:$N$75,CA$3)+SUMIFS(ACTUALS!$V$4:$V$75,ACTUALS!$N$4:$N$75,$BM5,ACTUALS!$O$4:$O$75,CA$3)</f>
        <v>0</v>
      </c>
      <c r="CB5" s="83">
        <f>SUMIFS(ACTUALS!$W$4:$W$75,ACTUALS!$O$4:$O$75,$BM5,ACTUALS!$N$4:$N$75,CB$3)+SUMIFS(ACTUALS!$V$4:$V$75,ACTUALS!$N$4:$N$75,$BM5,ACTUALS!$O$4:$O$75,CB$3)</f>
        <v>0</v>
      </c>
      <c r="CC5" s="83">
        <f>SUMIFS(ACTUALS!$W$4:$W$75,ACTUALS!$O$4:$O$75,$BM5,ACTUALS!$N$4:$N$75,CC$3)+SUMIFS(ACTUALS!$V$4:$V$75,ACTUALS!$N$4:$N$75,$BM5,ACTUALS!$O$4:$O$75,CC$3)</f>
        <v>0</v>
      </c>
      <c r="CD5" s="83">
        <f>SUMIFS(ACTUALS!$W$4:$W$75,ACTUALS!$O$4:$O$75,$BM5,ACTUALS!$N$4:$N$75,CD$3)+SUMIFS(ACTUALS!$V$4:$V$75,ACTUALS!$N$4:$N$75,$BM5,ACTUALS!$O$4:$O$75,CD$3)</f>
        <v>0</v>
      </c>
      <c r="CE5" s="83">
        <f>SUMIFS(ACTUALS!$W$4:$W$75,ACTUALS!$O$4:$O$75,$BM5,ACTUALS!$N$4:$N$75,CE$3)+SUMIFS(ACTUALS!$V$4:$V$75,ACTUALS!$N$4:$N$75,$BM5,ACTUALS!$O$4:$O$75,CE$3)</f>
        <v>0</v>
      </c>
      <c r="CF5" s="83">
        <f>SUMIFS(ACTUALS!$W$4:$W$75,ACTUALS!$O$4:$O$75,$BM5,ACTUALS!$N$4:$N$75,CF$3)+SUMIFS(ACTUALS!$V$4:$V$75,ACTUALS!$N$4:$N$75,$BM5,ACTUALS!$O$4:$O$75,CF$3)</f>
        <v>0</v>
      </c>
      <c r="CG5" s="83">
        <f>SUMIFS(ACTUALS!$W$4:$W$75,ACTUALS!$O$4:$O$75,$BM5,ACTUALS!$N$4:$N$75,CG$3)+SUMIFS(ACTUALS!$V$4:$V$75,ACTUALS!$N$4:$N$75,$BM5,ACTUALS!$O$4:$O$75,CG$3)</f>
        <v>0</v>
      </c>
      <c r="CH5" s="83">
        <f>SUMIFS(ACTUALS!$W$4:$W$75,ACTUALS!$O$4:$O$75,$BM5,ACTUALS!$N$4:$N$75,CH$3)+SUMIFS(ACTUALS!$V$4:$V$75,ACTUALS!$N$4:$N$75,$BM5,ACTUALS!$O$4:$O$75,CH$3)</f>
        <v>0</v>
      </c>
      <c r="CI5" s="83">
        <f>SUMIFS(ACTUALS!$W$4:$W$75,ACTUALS!$O$4:$O$75,$BM5,ACTUALS!$N$4:$N$75,CI$3)+SUMIFS(ACTUALS!$V$4:$V$75,ACTUALS!$N$4:$N$75,$BM5,ACTUALS!$O$4:$O$75,CI$3)</f>
        <v>0</v>
      </c>
      <c r="CJ5" s="83">
        <f>SUMIFS(ACTUALS!$B$4:$B$75,ACTUALS!$P$4:$P$75,$BM5,ACTUALS!$O$4:$O$75,CJ$3)+SUMIFS(ACTUALS!$W$4:$W$75,ACTUALS!$O$4:$O$75,$BM5,ACTUALS!$P$4:$P$75,CJ$3)</f>
        <v>0</v>
      </c>
      <c r="CK5" s="83">
        <f>SUMIFS(ACTUALS!$C$4:$C$75,ACTUALS!$Q$4:$Q$75,$BM5,ACTUALS!$P$4:$P$75,CK$3)+SUMIFS(ACTUALS!$B$4:$B$75,ACTUALS!$P$4:$P$75,$BM5,ACTUALS!$Q$4:$Q$75,CK$3)</f>
        <v>0</v>
      </c>
      <c r="CL5" s="83">
        <f>SUMIFS(ACTUALS!$D$4:$D$75,ACTUALS!$R$4:$R$75,$BM5,ACTUALS!$Q$4:$Q$75,CL$3)+SUMIFS(ACTUALS!$C$4:$C$75,ACTUALS!$Q$4:$Q$75,$BM5,ACTUALS!$R$4:$R$75,CL$3)</f>
        <v>0</v>
      </c>
      <c r="CM5" s="83">
        <f>SUMIFS(ACTUALS!$E$4:$E$75,ACTUALS!$S$4:$S$75,$BM5,ACTUALS!$R$4:$R$75,CM$3)+SUMIFS(ACTUALS!$D$4:$D$75,ACTUALS!$R$4:$R$75,$BM5,ACTUALS!$S$4:$S$75,CM$3)</f>
        <v>0</v>
      </c>
      <c r="CN5" s="83">
        <f>SUMIFS(ACTUALS!$F$4:$F$75,ACTUALS!$T$4:$T$75,$BM5,ACTUALS!$S$4:$S$75,CN$3)+SUMIFS(ACTUALS!$E$4:$E$75,ACTUALS!$S$4:$S$75,$BM5,ACTUALS!$T$4:$T$75,CN$3)</f>
        <v>0</v>
      </c>
      <c r="CO5" s="83">
        <f>SUMIFS(ACTUALS!$G$4:$G$75,ACTUALS!$U$4:$U$75,$BM5,ACTUALS!$T$4:$T$75,CO$3)+SUMIFS(ACTUALS!$F$4:$F$75,ACTUALS!$T$4:$T$75,$BM5,ACTUALS!$U$4:$U$75,CO$3)</f>
        <v>0</v>
      </c>
      <c r="CP5" s="83">
        <f>SUMIFS(ACTUALS!$J$4:$J$75,ACTUALS!$V$4:$V$75,$BM5,ACTUALS!$U$4:$U$75,CP$3)+SUMIFS(ACTUALS!$G$4:$G$75,ACTUALS!$U$4:$U$75,$BM5,ACTUALS!$V$4:$V$75,CP$3)</f>
        <v>0</v>
      </c>
      <c r="CQ5" s="83">
        <f>SUMIFS(ACTUALS!$K$4:$K$75,ACTUALS!$W$4:$W$75,$BM5,ACTUALS!$V$4:$V$75,CQ$3)+SUMIFS(ACTUALS!$J$4:$J$75,ACTUALS!$V$4:$V$75,$BM5,ACTUALS!$W$4:$W$75,CQ$3)</f>
        <v>0</v>
      </c>
      <c r="CR5" s="83">
        <f>SUMIFS(ACTUALS!$L$4:$L$75,ACTUALS!$B$4:$B$75,$BM5,ACTUALS!$W$4:$W$75,CR$3)+SUMIFS(ACTUALS!$K$4:$K$75,ACTUALS!$W$4:$W$75,$BM5,ACTUALS!$B$4:$B$75,CR$3)</f>
        <v>0</v>
      </c>
      <c r="CS5" s="83">
        <f>SUMIFS(ACTUALS!$N$4:$N$75,ACTUALS!$C$4:$C$75,$BM5,ACTUALS!$B$4:$B$75,CS$3)+SUMIFS(ACTUALS!$L$4:$L$75,ACTUALS!$B$4:$B$75,$BM5,ACTUALS!$C$4:$C$75,CS$3)</f>
        <v>0</v>
      </c>
      <c r="CT5" s="83">
        <f>SUMIFS(ACTUALS!$O$4:$O$75,ACTUALS!$D$4:$D$75,$BM5,ACTUALS!$C$4:$C$75,CT$3)+SUMIFS(ACTUALS!$N$4:$N$75,ACTUALS!$C$4:$C$75,$BM5,ACTUALS!$D$4:$D$75,CT$3)</f>
        <v>0</v>
      </c>
      <c r="CU5" s="83">
        <f>SUMIFS(ACTUALS!$P$4:$P$75,ACTUALS!$E$4:$E$75,$BM5,ACTUALS!$D$4:$D$75,CU$3)+SUMIFS(ACTUALS!$O$4:$O$75,ACTUALS!$D$4:$D$75,$BM5,ACTUALS!$E$4:$E$75,CU$3)</f>
        <v>0</v>
      </c>
      <c r="CV5" s="83">
        <f>SUMIFS(ACTUALS!$Q$4:$Q$75,ACTUALS!$F$4:$F$75,$BM5,ACTUALS!$E$4:$E$75,CV$3)+SUMIFS(ACTUALS!$P$4:$P$75,ACTUALS!$E$4:$E$75,$BM5,ACTUALS!$F$4:$F$75,CV$3)</f>
        <v>0</v>
      </c>
      <c r="CW5" s="83">
        <f>SUMIFS(ACTUALS!$R$4:$R$75,ACTUALS!$G$4:$G$75,$BM5,ACTUALS!$F$4:$F$75,CW$3)+SUMIFS(ACTUALS!$Q$4:$Q$75,ACTUALS!$F$4:$F$75,$BM5,ACTUALS!$G$4:$G$75,CW$3)</f>
        <v>0</v>
      </c>
      <c r="CX5" s="83">
        <f>SUMIFS(ACTUALS!$S$4:$S$75,ACTUALS!$J$4:$J$75,$BM5,ACTUALS!$G$4:$G$75,CX$3)+SUMIFS(ACTUALS!$R$4:$R$75,ACTUALS!$G$4:$G$75,$BM5,ACTUALS!$J$4:$J$75,CX$3)</f>
        <v>0</v>
      </c>
      <c r="CY5" s="83">
        <f>SUMIFS(ACTUALS!$T$4:$T$75,ACTUALS!$K$4:$K$75,$BM5,ACTUALS!$J$4:$J$75,CY$3)+SUMIFS(ACTUALS!$S$4:$S$75,ACTUALS!$J$4:$J$75,$BM5,ACTUALS!$K$4:$K$75,CY$3)</f>
        <v>0</v>
      </c>
      <c r="CZ5" s="83">
        <f>SUMIFS(ACTUALS!$U$4:$U$75,ACTUALS!$L$4:$L$75,$BM5,ACTUALS!$K$4:$K$75,CZ$3)+SUMIFS(ACTUALS!$T$4:$T$75,ACTUALS!$K$4:$K$75,$BM5,ACTUALS!$L$4:$L$75,CZ$3)</f>
        <v>0</v>
      </c>
      <c r="DA5" s="83">
        <f>SUMIFS(ACTUALS!$V$4:$V$75,ACTUALS!$N$4:$N$75,$BM5,ACTUALS!$L$4:$L$75,DA$3)+SUMIFS(ACTUALS!$U$4:$U$75,ACTUALS!$L$4:$L$75,$BM5,ACTUALS!$N$4:$N$75,DA$3)</f>
        <v>0</v>
      </c>
      <c r="DB5" s="83">
        <f>SUMIFS(ACTUALS!$W$4:$W$75,ACTUALS!$O$4:$O$75,$BM5,ACTUALS!$N$4:$N$75,DB$3)+SUMIFS(ACTUALS!$V$4:$V$75,ACTUALS!$N$4:$N$75,$BM5,ACTUALS!$O$4:$O$75,DB$3)</f>
        <v>0</v>
      </c>
      <c r="DC5" s="83">
        <f>SUMIFS(ACTUALS!$B$4:$B$75,ACTUALS!$P$4:$P$75,$BM5,ACTUALS!$O$4:$O$75,DC$3)+SUMIFS(ACTUALS!$W$4:$W$75,ACTUALS!$O$4:$O$75,$BM5,ACTUALS!$P$4:$P$75,DC$3)</f>
        <v>0</v>
      </c>
      <c r="DD5" s="83">
        <f>SUMIFS(ACTUALS!$C$4:$C$75,ACTUALS!$Q$4:$Q$75,$BM5,ACTUALS!$P$4:$P$75,DD$3)+SUMIFS(ACTUALS!$B$4:$B$75,ACTUALS!$P$4:$P$75,$BM5,ACTUALS!$Q$4:$Q$75,DD$3)</f>
        <v>0</v>
      </c>
      <c r="DE5" s="83">
        <f>SUMIFS(ACTUALS!$D$4:$D$75,ACTUALS!$R$4:$R$75,$BM5,ACTUALS!$Q$4:$Q$75,DE$3)+SUMIFS(ACTUALS!$C$4:$C$75,ACTUALS!$Q$4:$Q$75,$BM5,ACTUALS!$R$4:$R$75,DE$3)</f>
        <v>0</v>
      </c>
      <c r="DF5" s="83">
        <f>SUMIFS(ACTUALS!$E$4:$E$75,ACTUALS!$S$4:$S$75,$BM5,ACTUALS!$R$4:$R$75,DF$3)+SUMIFS(ACTUALS!$D$4:$D$75,ACTUALS!$R$4:$R$75,$BM5,ACTUALS!$S$4:$S$75,DF$3)</f>
        <v>0</v>
      </c>
      <c r="DG5" s="83">
        <f>SUMIFS(ACTUALS!$W$4:$W$75,ACTUALS!$O$4:$O$75,$BM5,ACTUALS!$N$4:$N$75,DG$3)+SUMIFS(ACTUALS!$V$4:$V$75,ACTUALS!$N$4:$N$75,$BM5,ACTUALS!$O$4:$O$75,DG$3)</f>
        <v>0</v>
      </c>
      <c r="DH5" s="83">
        <f>SUMIFS(ACTUALS!$W$4:$W$75,ACTUALS!$O$4:$O$75,$BM5,ACTUALS!$N$4:$N$75,DH$3)+SUMIFS(ACTUALS!$V$4:$V$75,ACTUALS!$N$4:$N$75,$BM5,ACTUALS!$O$4:$O$75,DH$3)</f>
        <v>0</v>
      </c>
      <c r="DI5" s="83">
        <f>SUMIFS(ACTUALS!$W$4:$W$75,ACTUALS!$O$4:$O$75,$BM5,ACTUALS!$N$4:$N$75,DI$3)+SUMIFS(ACTUALS!$V$4:$V$75,ACTUALS!$N$4:$N$75,$BM5,ACTUALS!$O$4:$O$75,DI$3)</f>
        <v>0</v>
      </c>
      <c r="DJ5" s="51"/>
      <c r="DK5" s="51" t="s">
        <v>32</v>
      </c>
      <c r="DL5" s="83">
        <f>SUMIFS(ACTUALS!$U$4:$U$75,ACTUALS!$O$4:$O$75,$BM5,ACTUALS!$N$4:$N$75,DL$3)+SUMIFS(ACTUALS!$T$4:$T$75,ACTUALS!$N$4:$N$75,$BM5,ACTUALS!$O$4:$O$75,DL$3)</f>
        <v>0</v>
      </c>
      <c r="DM5" s="83">
        <f>SUMIFS(ACTUALS!$U$4:$U$75,ACTUALS!$O$4:$O$75,$BM5,ACTUALS!$N$4:$N$75,DM$3)+SUMIFS(ACTUALS!$T$4:$T$75,ACTUALS!$N$4:$N$75,$BM5,ACTUALS!$O$4:$O$75,DM$3)</f>
        <v>0</v>
      </c>
      <c r="DN5" s="83">
        <f>SUMIFS(ACTUALS!$U$4:$U$75,ACTUALS!$O$4:$O$75,$BM5,ACTUALS!$N$4:$N$75,DN$3)+SUMIFS(ACTUALS!$T$4:$T$75,ACTUALS!$N$4:$N$75,$BM5,ACTUALS!$O$4:$O$75,DN$3)</f>
        <v>0</v>
      </c>
      <c r="DO5" s="83">
        <f>SUMIFS(ACTUALS!$U$4:$U$75,ACTUALS!$O$4:$O$75,$BM5,ACTUALS!$N$4:$N$75,DO$3)+SUMIFS(ACTUALS!$T$4:$T$75,ACTUALS!$N$4:$N$75,$BM5,ACTUALS!$O$4:$O$75,DO$3)</f>
        <v>0</v>
      </c>
      <c r="DP5" s="83">
        <f>SUMIFS(ACTUALS!$U$4:$U$75,ACTUALS!$O$4:$O$75,$BM5,ACTUALS!$N$4:$N$75,DP$3)+SUMIFS(ACTUALS!$T$4:$T$75,ACTUALS!$N$4:$N$75,$BM5,ACTUALS!$O$4:$O$75,DP$3)</f>
        <v>0</v>
      </c>
      <c r="DQ5" s="83">
        <f>SUMIFS(ACTUALS!$U$4:$U$75,ACTUALS!$O$4:$O$75,$BM5,ACTUALS!$N$4:$N$75,DQ$3)+SUMIFS(ACTUALS!$T$4:$T$75,ACTUALS!$N$4:$N$75,$BM5,ACTUALS!$O$4:$O$75,DQ$3)</f>
        <v>0</v>
      </c>
      <c r="DR5" s="83">
        <f>SUMIFS(ACTUALS!$U$4:$U$75,ACTUALS!$O$4:$O$75,$BM5,ACTUALS!$N$4:$N$75,DR$3)+SUMIFS(ACTUALS!$T$4:$T$75,ACTUALS!$N$4:$N$75,$BM5,ACTUALS!$O$4:$O$75,DR$3)</f>
        <v>0</v>
      </c>
      <c r="DS5" s="83">
        <f>SUMIFS(ACTUALS!$U$4:$U$75,ACTUALS!$O$4:$O$75,$BM5,ACTUALS!$N$4:$N$75,DS$3)+SUMIFS(ACTUALS!$T$4:$T$75,ACTUALS!$N$4:$N$75,$BM5,ACTUALS!$O$4:$O$75,DS$3)</f>
        <v>0</v>
      </c>
      <c r="DT5" s="83">
        <f>SUMIFS(ACTUALS!$U$4:$U$75,ACTUALS!$O$4:$O$75,$BM5,ACTUALS!$N$4:$N$75,DT$3)+SUMIFS(ACTUALS!$T$4:$T$75,ACTUALS!$N$4:$N$75,$BM5,ACTUALS!$O$4:$O$75,DT$3)</f>
        <v>0</v>
      </c>
      <c r="DU5" s="83">
        <f>SUMIFS(ACTUALS!$V$4:$V$75,ACTUALS!$P$4:$P$75,$BM5,ACTUALS!$O$4:$O$75,DU$3)+SUMIFS(ACTUALS!$U$4:$U$75,ACTUALS!$O$4:$O$75,$BM5,ACTUALS!$P$4:$P$75,DU$3)</f>
        <v>0</v>
      </c>
      <c r="DV5" s="83">
        <f>SUMIFS(ACTUALS!$W$4:$W$75,ACTUALS!$Q$4:$Q$75,$BM5,ACTUALS!$P$4:$P$75,DV$3)+SUMIFS(ACTUALS!$V$4:$V$75,ACTUALS!$P$4:$P$75,$BM5,ACTUALS!$Q$4:$Q$75,DV$3)</f>
        <v>0</v>
      </c>
      <c r="DW5" s="83">
        <f>SUMIFS(ACTUALS!$B$4:$B$75,ACTUALS!$R$4:$R$75,$BM5,ACTUALS!$Q$4:$Q$75,DW$3)+SUMIFS(ACTUALS!$W$4:$W$75,ACTUALS!$Q$4:$Q$75,$BM5,ACTUALS!$R$4:$R$75,DW$3)</f>
        <v>0</v>
      </c>
      <c r="DX5" s="83">
        <f>SUMIFS(ACTUALS!$C$4:$C$75,ACTUALS!$S$4:$S$75,$BM5,ACTUALS!$R$4:$R$75,DX$3)+SUMIFS(ACTUALS!$B$4:$B$75,ACTUALS!$R$4:$R$75,$BM5,ACTUALS!$S$4:$S$75,DX$3)</f>
        <v>0</v>
      </c>
      <c r="DY5" s="83">
        <f>SUMIFS(ACTUALS!$D$4:$D$75,ACTUALS!$T$4:$T$75,$BM5,ACTUALS!$S$4:$S$75,DY$3)+SUMIFS(ACTUALS!$C$4:$C$75,ACTUALS!$S$4:$S$75,$BM5,ACTUALS!$T$4:$T$75,DY$3)</f>
        <v>0</v>
      </c>
      <c r="DZ5" s="83">
        <f>SUMIFS(ACTUALS!$E$4:$E$75,ACTUALS!$U$4:$U$75,$BM5,ACTUALS!$T$4:$T$75,DZ$3)+SUMIFS(ACTUALS!$D$4:$D$75,ACTUALS!$T$4:$T$75,$BM5,ACTUALS!$U$4:$U$75,DZ$3)</f>
        <v>0</v>
      </c>
      <c r="EA5" s="83">
        <f>SUMIFS(ACTUALS!$F$4:$F$75,ACTUALS!$V$4:$V$75,$BM5,ACTUALS!$U$4:$U$75,EA$3)+SUMIFS(ACTUALS!$E$4:$E$75,ACTUALS!$U$4:$U$75,$BM5,ACTUALS!$V$4:$V$75,EA$3)</f>
        <v>0</v>
      </c>
      <c r="EB5" s="83">
        <f>SUMIFS(ACTUALS!$G$4:$G$75,ACTUALS!$W$4:$W$75,$BM5,ACTUALS!$V$4:$V$75,EB$3)+SUMIFS(ACTUALS!$F$4:$F$75,ACTUALS!$V$4:$V$75,$BM5,ACTUALS!$W$4:$W$75,EB$3)</f>
        <v>0</v>
      </c>
      <c r="EC5" s="83">
        <f>SUMIFS(ACTUALS!$J$4:$J$75,ACTUALS!$B$4:$B$75,$BM5,ACTUALS!$W$4:$W$75,EC$3)+SUMIFS(ACTUALS!$G$4:$G$75,ACTUALS!$W$4:$W$75,$BM5,ACTUALS!$B$4:$B$75,EC$3)</f>
        <v>0</v>
      </c>
      <c r="ED5" s="83">
        <f>SUMIFS(ACTUALS!$K$4:$K$75,ACTUALS!$C$4:$C$75,$BM5,ACTUALS!$B$4:$B$75,ED$3)+SUMIFS(ACTUALS!$J$4:$J$75,ACTUALS!$B$4:$B$75,$BM5,ACTUALS!$C$4:$C$75,ED$3)</f>
        <v>0</v>
      </c>
      <c r="EE5" s="83">
        <f>SUMIFS(ACTUALS!$L$4:$L$75,ACTUALS!$D$4:$D$75,$BM5,ACTUALS!$C$4:$C$75,EE$3)+SUMIFS(ACTUALS!$K$4:$K$75,ACTUALS!$C$4:$C$75,$BM5,ACTUALS!$D$4:$D$75,EE$3)</f>
        <v>0</v>
      </c>
      <c r="EF5" s="83">
        <f>SUMIFS(ACTUALS!$N$4:$N$75,ACTUALS!$E$4:$E$75,$BM5,ACTUALS!$D$4:$D$75,EF$3)+SUMIFS(ACTUALS!$L$4:$L$75,ACTUALS!$D$4:$D$75,$BM5,ACTUALS!$E$4:$E$75,EF$3)</f>
        <v>0</v>
      </c>
      <c r="EG5" s="83">
        <f>SUMIFS(ACTUALS!$O$4:$O$75,ACTUALS!$F$4:$F$75,$BM5,ACTUALS!$E$4:$E$75,EG$3)+SUMIFS(ACTUALS!$N$4:$N$75,ACTUALS!$E$4:$E$75,$BM5,ACTUALS!$F$4:$F$75,EG$3)</f>
        <v>0</v>
      </c>
      <c r="EH5" s="83">
        <f>SUMIFS(ACTUALS!$P$4:$P$75,ACTUALS!$G$4:$G$75,$BM5,ACTUALS!$F$4:$F$75,EH$3)+SUMIFS(ACTUALS!$O$4:$O$75,ACTUALS!$F$4:$F$75,$BM5,ACTUALS!$G$4:$G$75,EH$3)</f>
        <v>0</v>
      </c>
      <c r="EI5" s="83">
        <f>SUMIFS(ACTUALS!$Q$4:$Q$75,ACTUALS!$J$4:$J$75,$BM5,ACTUALS!$G$4:$G$75,EI$3)+SUMIFS(ACTUALS!$P$4:$P$75,ACTUALS!$G$4:$G$75,$BM5,ACTUALS!$J$4:$J$75,EI$3)</f>
        <v>0</v>
      </c>
      <c r="EJ5" s="83">
        <f>SUMIFS(ACTUALS!$R$4:$R$75,ACTUALS!$K$4:$K$75,$BM5,ACTUALS!$J$4:$J$75,EJ$3)+SUMIFS(ACTUALS!$Q$4:$Q$75,ACTUALS!$J$4:$J$75,$BM5,ACTUALS!$K$4:$K$75,EJ$3)</f>
        <v>0</v>
      </c>
      <c r="EK5" s="83">
        <f>SUMIFS(ACTUALS!$S$4:$S$75,ACTUALS!$L$4:$L$75,$BM5,ACTUALS!$K$4:$K$75,EK$3)+SUMIFS(ACTUALS!$R$4:$R$75,ACTUALS!$K$4:$K$75,$BM5,ACTUALS!$L$4:$L$75,EK$3)</f>
        <v>0</v>
      </c>
      <c r="EL5" s="83">
        <f>SUMIFS(ACTUALS!$T$4:$T$75,ACTUALS!$N$4:$N$75,$BM5,ACTUALS!$L$4:$L$75,EL$3)+SUMIFS(ACTUALS!$S$4:$S$75,ACTUALS!$L$4:$L$75,$BM5,ACTUALS!$N$4:$N$75,EL$3)</f>
        <v>0</v>
      </c>
      <c r="EM5" s="83">
        <f>SUMIFS(ACTUALS!$U$4:$U$75,ACTUALS!$O$4:$O$75,$BM5,ACTUALS!$N$4:$N$75,EM$3)+SUMIFS(ACTUALS!$T$4:$T$75,ACTUALS!$N$4:$N$75,$BM5,ACTUALS!$O$4:$O$75,EM$3)</f>
        <v>0</v>
      </c>
      <c r="EN5" s="83">
        <f>SUMIFS(ACTUALS!$V$4:$V$75,ACTUALS!$P$4:$P$75,$BM5,ACTUALS!$O$4:$O$75,EN$3)+SUMIFS(ACTUALS!$U$4:$U$75,ACTUALS!$O$4:$O$75,$BM5,ACTUALS!$P$4:$P$75,EN$3)</f>
        <v>0</v>
      </c>
      <c r="EO5" s="83">
        <f>SUMIFS(ACTUALS!$W$4:$W$75,ACTUALS!$Q$4:$Q$75,$BM5,ACTUALS!$P$4:$P$75,EO$3)+SUMIFS(ACTUALS!$V$4:$V$75,ACTUALS!$P$4:$P$75,$BM5,ACTUALS!$Q$4:$Q$75,EO$3)</f>
        <v>0</v>
      </c>
      <c r="EP5" s="83">
        <f>SUMIFS(ACTUALS!$B$4:$B$75,ACTUALS!$R$4:$R$75,$BM5,ACTUALS!$Q$4:$Q$75,EP$3)+SUMIFS(ACTUALS!$W$4:$W$75,ACTUALS!$Q$4:$Q$75,$BM5,ACTUALS!$R$4:$R$75,EP$3)</f>
        <v>0</v>
      </c>
      <c r="EQ5" s="83">
        <f>SUMIFS(ACTUALS!$C$4:$C$75,ACTUALS!$S$4:$S$75,$BM5,ACTUALS!$R$4:$R$75,EQ$3)+SUMIFS(ACTUALS!$B$4:$B$75,ACTUALS!$R$4:$R$75,$BM5,ACTUALS!$S$4:$S$75,EQ$3)</f>
        <v>0</v>
      </c>
      <c r="ER5" s="83">
        <f>SUMIFS(ACTUALS!$D$4:$D$75,ACTUALS!$T$4:$T$75,$BM5,ACTUALS!$S$4:$S$75,ER$3)+SUMIFS(ACTUALS!$C$4:$C$75,ACTUALS!$S$4:$S$75,$BM5,ACTUALS!$T$4:$T$75,ER$3)</f>
        <v>0</v>
      </c>
      <c r="ES5" s="83">
        <f>SUMIFS(ACTUALS!$E$4:$E$75,ACTUALS!$U$4:$U$75,$BM5,ACTUALS!$T$4:$T$75,ES$3)+SUMIFS(ACTUALS!$D$4:$D$75,ACTUALS!$T$4:$T$75,$BM5,ACTUALS!$U$4:$U$75,ES$3)</f>
        <v>0</v>
      </c>
      <c r="ET5" s="83">
        <f>SUMIFS(ACTUALS!$F$4:$F$75,ACTUALS!$V$4:$V$75,$BM5,ACTUALS!$U$4:$U$75,ET$3)+SUMIFS(ACTUALS!$E$4:$E$75,ACTUALS!$U$4:$U$75,$BM5,ACTUALS!$V$4:$V$75,ET$3)</f>
        <v>0</v>
      </c>
      <c r="EU5" s="83">
        <f>SUMIFS(ACTUALS!$G$4:$G$75,ACTUALS!$W$4:$W$75,$BM5,ACTUALS!$V$4:$V$75,EU$3)+SUMIFS(ACTUALS!$F$4:$F$75,ACTUALS!$V$4:$V$75,$BM5,ACTUALS!$W$4:$W$75,EU$3)</f>
        <v>0</v>
      </c>
      <c r="EV5" s="83">
        <f>SUMIFS(ACTUALS!$U$4:$U$75,ACTUALS!$O$4:$O$75,$BM5,ACTUALS!$N$4:$N$75,EV$3)+SUMIFS(ACTUALS!$T$4:$T$75,ACTUALS!$N$4:$N$75,$BM5,ACTUALS!$O$4:$O$75,EV$3)</f>
        <v>0</v>
      </c>
      <c r="EW5" s="83">
        <f>SUMIFS(ACTUALS!$U$4:$U$75,ACTUALS!$O$4:$O$75,$BM5,ACTUALS!$N$4:$N$75,EW$3)+SUMIFS(ACTUALS!$T$4:$T$75,ACTUALS!$N$4:$N$75,$BM5,ACTUALS!$O$4:$O$75,EW$3)</f>
        <v>0</v>
      </c>
      <c r="EX5" s="83">
        <f>SUMIFS(ACTUALS!$U$4:$U$75,ACTUALS!$O$4:$O$75,$BM5,ACTUALS!$N$4:$N$75,EX$3)+SUMIFS(ACTUALS!$T$4:$T$75,ACTUALS!$N$4:$N$75,$BM5,ACTUALS!$O$4:$O$75,EX$3)</f>
        <v>0</v>
      </c>
      <c r="EY5" s="83">
        <f>SUMIFS(ACTUALS!$U$4:$U$75,ACTUALS!$O$4:$O$75,$BM5,ACTUALS!$N$4:$N$75,EY$3)+SUMIFS(ACTUALS!$T$4:$T$75,ACTUALS!$N$4:$N$75,$BM5,ACTUALS!$O$4:$O$75,EY$3)</f>
        <v>0</v>
      </c>
      <c r="EZ5" s="83">
        <f>SUMIFS(ACTUALS!$U$4:$U$75,ACTUALS!$O$4:$O$75,$BM5,ACTUALS!$N$4:$N$75,EZ$3)+SUMIFS(ACTUALS!$T$4:$T$75,ACTUALS!$N$4:$N$75,$BM5,ACTUALS!$O$4:$O$75,EZ$3)</f>
        <v>0</v>
      </c>
      <c r="FA5" s="83">
        <f>SUMIFS(ACTUALS!$U$4:$U$75,ACTUALS!$O$4:$O$75,$BM5,ACTUALS!$N$4:$N$75,FA$3)+SUMIFS(ACTUALS!$T$4:$T$75,ACTUALS!$N$4:$N$75,$BM5,ACTUALS!$O$4:$O$75,FA$3)</f>
        <v>0</v>
      </c>
      <c r="FB5" s="83">
        <f>SUMIFS(ACTUALS!$U$4:$U$75,ACTUALS!$O$4:$O$75,$BM5,ACTUALS!$N$4:$N$75,FB$3)+SUMIFS(ACTUALS!$T$4:$T$75,ACTUALS!$N$4:$N$75,$BM5,ACTUALS!$O$4:$O$75,FB$3)</f>
        <v>0</v>
      </c>
      <c r="FC5" s="83">
        <f>SUMIFS(ACTUALS!$U$4:$U$75,ACTUALS!$O$4:$O$75,$BM5,ACTUALS!$N$4:$N$75,FC$3)+SUMIFS(ACTUALS!$T$4:$T$75,ACTUALS!$N$4:$N$75,$BM5,ACTUALS!$O$4:$O$75,FC$3)</f>
        <v>0</v>
      </c>
      <c r="FD5" s="83">
        <f>SUMIFS(ACTUALS!$U$4:$U$75,ACTUALS!$O$4:$O$75,$BM5,ACTUALS!$N$4:$N$75,FD$3)+SUMIFS(ACTUALS!$T$4:$T$75,ACTUALS!$N$4:$N$75,$BM5,ACTUALS!$O$4:$O$75,FD$3)</f>
        <v>0</v>
      </c>
      <c r="FE5" s="83">
        <f>SUMIFS(ACTUALS!$U$4:$U$75,ACTUALS!$O$4:$O$75,$BM5,ACTUALS!$N$4:$N$75,FE$3)+SUMIFS(ACTUALS!$T$4:$T$75,ACTUALS!$N$4:$N$75,$BM5,ACTUALS!$O$4:$O$75,FE$3)</f>
        <v>0</v>
      </c>
      <c r="FF5" s="83">
        <f>SUMIFS(ACTUALS!$U$4:$U$75,ACTUALS!$O$4:$O$75,$BM5,ACTUALS!$N$4:$N$75,FF$3)+SUMIFS(ACTUALS!$T$4:$T$75,ACTUALS!$N$4:$N$75,$BM5,ACTUALS!$O$4:$O$75,FF$3)</f>
        <v>0</v>
      </c>
      <c r="FG5" s="83">
        <f>SUMIFS(ACTUALS!$U$4:$U$75,ACTUALS!$O$4:$O$75,$BM5,ACTUALS!$N$4:$N$75,FG$3)+SUMIFS(ACTUALS!$T$4:$T$75,ACTUALS!$N$4:$N$75,$BM5,ACTUALS!$O$4:$O$75,FG$3)</f>
        <v>0</v>
      </c>
      <c r="FH5" s="51"/>
      <c r="FI5" s="51" t="s">
        <v>32</v>
      </c>
      <c r="FJ5" s="83">
        <f>SUMIFS(ACTUALS!$S$4:$S$75,ACTUALS!$O$4:$O$75,$BM5,ACTUALS!$N$4:$N$75,FJ$3)+SUMIFS(ACTUALS!$R$4:$R$75,ACTUALS!$N$4:$N$75,$BM5,ACTUALS!$O$4:$O$75,FJ$3)</f>
        <v>0</v>
      </c>
      <c r="FK5" s="83">
        <f>SUMIFS(ACTUALS!$S$4:$S$75,ACTUALS!$O$4:$O$75,$BM5,ACTUALS!$N$4:$N$75,FK$3)+SUMIFS(ACTUALS!$R$4:$R$75,ACTUALS!$N$4:$N$75,$BM5,ACTUALS!$O$4:$O$75,FK$3)</f>
        <v>0</v>
      </c>
      <c r="FL5" s="83">
        <f>SUMIFS(ACTUALS!$S$4:$S$75,ACTUALS!$O$4:$O$75,$BM5,ACTUALS!$N$4:$N$75,FL$3)+SUMIFS(ACTUALS!$R$4:$R$75,ACTUALS!$N$4:$N$75,$BM5,ACTUALS!$O$4:$O$75,FL$3)</f>
        <v>0</v>
      </c>
      <c r="FM5" s="83">
        <f>SUMIFS(ACTUALS!$S$4:$S$75,ACTUALS!$O$4:$O$75,$BM5,ACTUALS!$N$4:$N$75,FM$3)+SUMIFS(ACTUALS!$R$4:$R$75,ACTUALS!$N$4:$N$75,$BM5,ACTUALS!$O$4:$O$75,FM$3)</f>
        <v>0</v>
      </c>
      <c r="FN5" s="83">
        <f>SUMIFS(ACTUALS!$S$4:$S$75,ACTUALS!$O$4:$O$75,$BM5,ACTUALS!$N$4:$N$75,FN$3)+SUMIFS(ACTUALS!$R$4:$R$75,ACTUALS!$N$4:$N$75,$BM5,ACTUALS!$O$4:$O$75,FN$3)</f>
        <v>0</v>
      </c>
      <c r="FO5" s="83">
        <f>SUMIFS(ACTUALS!$S$4:$S$75,ACTUALS!$O$4:$O$75,$BM5,ACTUALS!$N$4:$N$75,FO$3)+SUMIFS(ACTUALS!$R$4:$R$75,ACTUALS!$N$4:$N$75,$BM5,ACTUALS!$O$4:$O$75,FO$3)</f>
        <v>0</v>
      </c>
      <c r="FP5" s="83">
        <f>SUMIFS(ACTUALS!$T$4:$T$75,ACTUALS!$P$4:$P$75,$BM5,ACTUALS!$O$4:$O$75,FP$3)+SUMIFS(ACTUALS!$S$4:$S$75,ACTUALS!$O$4:$O$75,$BM5,ACTUALS!$P$4:$P$75,FP$3)</f>
        <v>0</v>
      </c>
      <c r="FQ5" s="83">
        <f>SUMIFS(ACTUALS!$U$4:$U$75,ACTUALS!$Q$4:$Q$75,$BM5,ACTUALS!$P$4:$P$75,FQ$3)+SUMIFS(ACTUALS!$T$4:$T$75,ACTUALS!$P$4:$P$75,$BM5,ACTUALS!$Q$4:$Q$75,FQ$3)</f>
        <v>0</v>
      </c>
      <c r="FR5" s="83">
        <f>SUMIFS(ACTUALS!$V$4:$V$75,ACTUALS!$R$4:$R$75,$BM5,ACTUALS!$Q$4:$Q$75,FR$3)+SUMIFS(ACTUALS!$U$4:$U$75,ACTUALS!$Q$4:$Q$75,$BM5,ACTUALS!$R$4:$R$75,FR$3)</f>
        <v>0</v>
      </c>
      <c r="FS5" s="83">
        <f>SUMIFS(ACTUALS!$W$4:$W$75,ACTUALS!$S$4:$S$75,$BM5,ACTUALS!$R$4:$R$75,FS$3)+SUMIFS(ACTUALS!$V$4:$V$75,ACTUALS!$R$4:$R$75,$BM5,ACTUALS!$S$4:$S$75,FS$3)</f>
        <v>0</v>
      </c>
      <c r="FT5" s="83">
        <f>SUMIFS(ACTUALS!$B$4:$B$75,ACTUALS!$T$4:$T$75,$BM5,ACTUALS!$S$4:$S$75,FT$3)+SUMIFS(ACTUALS!$W$4:$W$75,ACTUALS!$S$4:$S$75,$BM5,ACTUALS!$T$4:$T$75,FT$3)</f>
        <v>0</v>
      </c>
      <c r="FU5" s="83">
        <f>SUMIFS(ACTUALS!$C$4:$C$75,ACTUALS!$U$4:$U$75,$BM5,ACTUALS!$T$4:$T$75,FU$3)+SUMIFS(ACTUALS!$B$4:$B$75,ACTUALS!$T$4:$T$75,$BM5,ACTUALS!$U$4:$U$75,FU$3)</f>
        <v>0</v>
      </c>
      <c r="FV5" s="83">
        <f>SUMIFS(ACTUALS!$D$4:$D$75,ACTUALS!$V$4:$V$75,$BM5,ACTUALS!$U$4:$U$75,FV$3)+SUMIFS(ACTUALS!$C$4:$C$75,ACTUALS!$U$4:$U$75,$BM5,ACTUALS!$V$4:$V$75,FV$3)</f>
        <v>0</v>
      </c>
      <c r="FW5" s="83">
        <f>SUMIFS(ACTUALS!$E$4:$E$75,ACTUALS!$W$4:$W$75,$BM5,ACTUALS!$V$4:$V$75,FW$3)+SUMIFS(ACTUALS!$D$4:$D$75,ACTUALS!$V$4:$V$75,$BM5,ACTUALS!$W$4:$W$75,FW$3)</f>
        <v>0</v>
      </c>
      <c r="FX5" s="83">
        <f>SUMIFS(ACTUALS!$F$4:$F$75,ACTUALS!$B$4:$B$75,$BM5,ACTUALS!$W$4:$W$75,FX$3)+SUMIFS(ACTUALS!$E$4:$E$75,ACTUALS!$W$4:$W$75,$BM5,ACTUALS!$B$4:$B$75,FX$3)</f>
        <v>0</v>
      </c>
      <c r="FY5" s="83">
        <f>SUMIFS(ACTUALS!$G$4:$G$75,ACTUALS!$C$4:$C$75,$BM5,ACTUALS!$B$4:$B$75,FY$3)+SUMIFS(ACTUALS!$F$4:$F$75,ACTUALS!$B$4:$B$75,$BM5,ACTUALS!$C$4:$C$75,FY$3)</f>
        <v>0</v>
      </c>
      <c r="FZ5" s="83">
        <f>SUMIFS(ACTUALS!$J$4:$J$75,ACTUALS!$D$4:$D$75,$BM5,ACTUALS!$C$4:$C$75,FZ$3)+SUMIFS(ACTUALS!$G$4:$G$75,ACTUALS!$C$4:$C$75,$BM5,ACTUALS!$D$4:$D$75,FZ$3)</f>
        <v>0</v>
      </c>
      <c r="GA5" s="83">
        <f>SUMIFS(ACTUALS!$K$4:$K$75,ACTUALS!$E$4:$E$75,$BM5,ACTUALS!$D$4:$D$75,GA$3)+SUMIFS(ACTUALS!$J$4:$J$75,ACTUALS!$D$4:$D$75,$BM5,ACTUALS!$E$4:$E$75,GA$3)</f>
        <v>0</v>
      </c>
      <c r="GB5" s="83">
        <f>SUMIFS(ACTUALS!$L$4:$L$75,ACTUALS!$F$4:$F$75,$BM5,ACTUALS!$E$4:$E$75,GB$3)+SUMIFS(ACTUALS!$K$4:$K$75,ACTUALS!$E$4:$E$75,$BM5,ACTUALS!$F$4:$F$75,GB$3)</f>
        <v>0</v>
      </c>
      <c r="GC5" s="83">
        <f>SUMIFS(ACTUALS!$N$4:$N$75,ACTUALS!$G$4:$G$75,$BM5,ACTUALS!$F$4:$F$75,GC$3)+SUMIFS(ACTUALS!$L$4:$L$75,ACTUALS!$F$4:$F$75,$BM5,ACTUALS!$G$4:$G$75,GC$3)</f>
        <v>0</v>
      </c>
      <c r="GD5" s="83">
        <f>SUMIFS(ACTUALS!$O$4:$O$75,ACTUALS!$J$4:$J$75,$BM5,ACTUALS!$G$4:$G$75,GD$3)+SUMIFS(ACTUALS!$N$4:$N$75,ACTUALS!$G$4:$G$75,$BM5,ACTUALS!$J$4:$J$75,GD$3)</f>
        <v>0</v>
      </c>
      <c r="GE5" s="83">
        <f>SUMIFS(ACTUALS!$P$4:$P$75,ACTUALS!$K$4:$K$75,$BM5,ACTUALS!$J$4:$J$75,GE$3)+SUMIFS(ACTUALS!$O$4:$O$75,ACTUALS!$J$4:$J$75,$BM5,ACTUALS!$K$4:$K$75,GE$3)</f>
        <v>0</v>
      </c>
      <c r="GF5" s="83">
        <f>SUMIFS(ACTUALS!$Q$4:$Q$75,ACTUALS!$L$4:$L$75,$BM5,ACTUALS!$K$4:$K$75,GF$3)+SUMIFS(ACTUALS!$P$4:$P$75,ACTUALS!$K$4:$K$75,$BM5,ACTUALS!$L$4:$L$75,GF$3)</f>
        <v>0</v>
      </c>
      <c r="GG5" s="83">
        <f>SUMIFS(ACTUALS!$R$4:$R$75,ACTUALS!$N$4:$N$75,$BM5,ACTUALS!$L$4:$L$75,GG$3)+SUMIFS(ACTUALS!$Q$4:$Q$75,ACTUALS!$L$4:$L$75,$BM5,ACTUALS!$N$4:$N$75,GG$3)</f>
        <v>0</v>
      </c>
      <c r="GH5" s="83">
        <f>SUMIFS(ACTUALS!$S$4:$S$75,ACTUALS!$O$4:$O$75,$BM5,ACTUALS!$N$4:$N$75,GH$3)+SUMIFS(ACTUALS!$R$4:$R$75,ACTUALS!$N$4:$N$75,$BM5,ACTUALS!$O$4:$O$75,GH$3)</f>
        <v>0</v>
      </c>
      <c r="GI5" s="83">
        <f>SUMIFS(ACTUALS!$T$4:$T$75,ACTUALS!$P$4:$P$75,$BM5,ACTUALS!$O$4:$O$75,GI$3)+SUMIFS(ACTUALS!$S$4:$S$75,ACTUALS!$O$4:$O$75,$BM5,ACTUALS!$P$4:$P$75,GI$3)</f>
        <v>0</v>
      </c>
      <c r="GJ5" s="83">
        <f>SUMIFS(ACTUALS!$U$4:$U$75,ACTUALS!$Q$4:$Q$75,$BM5,ACTUALS!$P$4:$P$75,GJ$3)+SUMIFS(ACTUALS!$T$4:$T$75,ACTUALS!$P$4:$P$75,$BM5,ACTUALS!$Q$4:$Q$75,GJ$3)</f>
        <v>0</v>
      </c>
      <c r="GK5" s="83">
        <f>SUMIFS(ACTUALS!$V$4:$V$75,ACTUALS!$R$4:$R$75,$BM5,ACTUALS!$Q$4:$Q$75,GK$3)+SUMIFS(ACTUALS!$U$4:$U$75,ACTUALS!$Q$4:$Q$75,$BM5,ACTUALS!$R$4:$R$75,GK$3)</f>
        <v>0</v>
      </c>
      <c r="GL5" s="83">
        <f>SUMIFS(ACTUALS!$W$4:$W$75,ACTUALS!$S$4:$S$75,$BM5,ACTUALS!$R$4:$R$75,GL$3)+SUMIFS(ACTUALS!$V$4:$V$75,ACTUALS!$R$4:$R$75,$BM5,ACTUALS!$S$4:$S$75,GL$3)</f>
        <v>0</v>
      </c>
      <c r="GM5" s="83">
        <f>SUMIFS(ACTUALS!$B$4:$B$75,ACTUALS!$T$4:$T$75,$BM5,ACTUALS!$S$4:$S$75,GM$3)+SUMIFS(ACTUALS!$W$4:$W$75,ACTUALS!$S$4:$S$75,$BM5,ACTUALS!$T$4:$T$75,GM$3)</f>
        <v>0</v>
      </c>
      <c r="GN5" s="83">
        <f>SUMIFS(ACTUALS!$C$4:$C$75,ACTUALS!$U$4:$U$75,$BM5,ACTUALS!$T$4:$T$75,GN$3)+SUMIFS(ACTUALS!$B$4:$B$75,ACTUALS!$T$4:$T$75,$BM5,ACTUALS!$U$4:$U$75,GN$3)</f>
        <v>0</v>
      </c>
      <c r="GO5" s="83">
        <f>SUMIFS(ACTUALS!$S$4:$S$75,ACTUALS!$O$4:$O$75,$BM5,ACTUALS!$N$4:$N$75,GO$3)+SUMIFS(ACTUALS!$R$4:$R$75,ACTUALS!$N$4:$N$75,$BM5,ACTUALS!$O$4:$O$75,GO$3)</f>
        <v>0</v>
      </c>
      <c r="GP5" s="83">
        <f>SUMIFS(ACTUALS!$S$4:$S$75,ACTUALS!$O$4:$O$75,$BM5,ACTUALS!$N$4:$N$75,GP$3)+SUMIFS(ACTUALS!$R$4:$R$75,ACTUALS!$N$4:$N$75,$BM5,ACTUALS!$O$4:$O$75,GP$3)</f>
        <v>0</v>
      </c>
      <c r="GQ5" s="83">
        <f>SUMIFS(ACTUALS!$S$4:$S$75,ACTUALS!$O$4:$O$75,$BM5,ACTUALS!$N$4:$N$75,GQ$3)+SUMIFS(ACTUALS!$R$4:$R$75,ACTUALS!$N$4:$N$75,$BM5,ACTUALS!$O$4:$O$75,GQ$3)</f>
        <v>0</v>
      </c>
      <c r="GR5" s="83">
        <f>SUMIFS(ACTUALS!$S$4:$S$75,ACTUALS!$O$4:$O$75,$BM5,ACTUALS!$N$4:$N$75,GR$3)+SUMIFS(ACTUALS!$R$4:$R$75,ACTUALS!$N$4:$N$75,$BM5,ACTUALS!$O$4:$O$75,GR$3)</f>
        <v>0</v>
      </c>
      <c r="GS5" s="83">
        <f>SUMIFS(ACTUALS!$S$4:$S$75,ACTUALS!$O$4:$O$75,$BM5,ACTUALS!$N$4:$N$75,GS$3)+SUMIFS(ACTUALS!$R$4:$R$75,ACTUALS!$N$4:$N$75,$BM5,ACTUALS!$O$4:$O$75,GS$3)</f>
        <v>0</v>
      </c>
      <c r="GT5" s="83">
        <f>SUMIFS(ACTUALS!$S$4:$S$75,ACTUALS!$O$4:$O$75,$BM5,ACTUALS!$N$4:$N$75,GT$3)+SUMIFS(ACTUALS!$R$4:$R$75,ACTUALS!$N$4:$N$75,$BM5,ACTUALS!$O$4:$O$75,GT$3)</f>
        <v>0</v>
      </c>
      <c r="GU5" s="83">
        <f>SUMIFS(ACTUALS!$S$4:$S$75,ACTUALS!$O$4:$O$75,$BM5,ACTUALS!$N$4:$N$75,GU$3)+SUMIFS(ACTUALS!$R$4:$R$75,ACTUALS!$N$4:$N$75,$BM5,ACTUALS!$O$4:$O$75,GU$3)</f>
        <v>0</v>
      </c>
      <c r="GV5" s="83">
        <f>SUMIFS(ACTUALS!$S$4:$S$75,ACTUALS!$O$4:$O$75,$BM5,ACTUALS!$N$4:$N$75,GV$3)+SUMIFS(ACTUALS!$R$4:$R$75,ACTUALS!$N$4:$N$75,$BM5,ACTUALS!$O$4:$O$75,GV$3)</f>
        <v>0</v>
      </c>
      <c r="GW5" s="83">
        <f>SUMIFS(ACTUALS!$S$4:$S$75,ACTUALS!$O$4:$O$75,$BM5,ACTUALS!$N$4:$N$75,GW$3)+SUMIFS(ACTUALS!$R$4:$R$75,ACTUALS!$N$4:$N$75,$BM5,ACTUALS!$O$4:$O$75,GW$3)</f>
        <v>0</v>
      </c>
      <c r="GX5" s="83">
        <f>SUMIFS(ACTUALS!$S$4:$S$75,ACTUALS!$O$4:$O$75,$BM5,ACTUALS!$N$4:$N$75,GX$3)+SUMIFS(ACTUALS!$R$4:$R$75,ACTUALS!$N$4:$N$75,$BM5,ACTUALS!$O$4:$O$75,GX$3)</f>
        <v>0</v>
      </c>
      <c r="GY5" s="83">
        <f>SUMIFS(ACTUALS!$S$4:$S$75,ACTUALS!$O$4:$O$75,$BM5,ACTUALS!$N$4:$N$75,GY$3)+SUMIFS(ACTUALS!$R$4:$R$75,ACTUALS!$N$4:$N$75,$BM5,ACTUALS!$O$4:$O$75,GY$3)</f>
        <v>0</v>
      </c>
      <c r="GZ5" s="83">
        <f>SUMIFS(ACTUALS!$S$4:$S$75,ACTUALS!$O$4:$O$75,$BM5,ACTUALS!$N$4:$N$75,GZ$3)+SUMIFS(ACTUALS!$R$4:$R$75,ACTUALS!$N$4:$N$75,$BM5,ACTUALS!$O$4:$O$75,GZ$3)</f>
        <v>0</v>
      </c>
      <c r="HA5" s="83">
        <f>SUMIFS(ACTUALS!$S$4:$S$75,ACTUALS!$O$4:$O$75,$BM5,ACTUALS!$N$4:$N$75,HA$3)+SUMIFS(ACTUALS!$R$4:$R$75,ACTUALS!$N$4:$N$75,$BM5,ACTUALS!$O$4:$O$75,HA$3)</f>
        <v>0</v>
      </c>
      <c r="HB5" s="83">
        <f>SUMIFS(ACTUALS!$S$4:$S$75,ACTUALS!$O$4:$O$75,$BM5,ACTUALS!$N$4:$N$75,HB$3)+SUMIFS(ACTUALS!$R$4:$R$75,ACTUALS!$N$4:$N$75,$BM5,ACTUALS!$O$4:$O$75,HB$3)</f>
        <v>0</v>
      </c>
      <c r="HC5" s="83">
        <f>SUMIFS(ACTUALS!$S$4:$S$75,ACTUALS!$O$4:$O$75,$BM5,ACTUALS!$N$4:$N$75,HC$3)+SUMIFS(ACTUALS!$R$4:$R$75,ACTUALS!$N$4:$N$75,$BM5,ACTUALS!$O$4:$O$75,HC$3)</f>
        <v>0</v>
      </c>
      <c r="HD5" s="83">
        <f>SUMIFS(ACTUALS!$S$4:$S$75,ACTUALS!$O$4:$O$75,$BM5,ACTUALS!$N$4:$N$75,HD$3)+SUMIFS(ACTUALS!$R$4:$R$75,ACTUALS!$N$4:$N$75,$BM5,ACTUALS!$O$4:$O$75,HD$3)</f>
        <v>0</v>
      </c>
      <c r="HE5" s="83">
        <f>SUMIFS(ACTUALS!$S$4:$S$75,ACTUALS!$O$4:$O$75,$BM5,ACTUALS!$N$4:$N$75,HE$3)+SUMIFS(ACTUALS!$R$4:$R$75,ACTUALS!$N$4:$N$75,$BM5,ACTUALS!$O$4:$O$75,HE$3)</f>
        <v>0</v>
      </c>
      <c r="HF5" s="5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  <c r="IU5" s="71"/>
      <c r="IV5" s="71"/>
      <c r="IW5" s="71"/>
      <c r="IX5" s="71"/>
      <c r="IY5" s="71"/>
      <c r="IZ5" s="71"/>
      <c r="JA5" s="71"/>
      <c r="JB5" s="71"/>
      <c r="JC5" s="71"/>
      <c r="JD5" s="71"/>
      <c r="JE5" s="71"/>
      <c r="JF5" s="71"/>
      <c r="JG5" s="71"/>
      <c r="JH5" s="71"/>
      <c r="JI5" s="71"/>
      <c r="JJ5" s="71"/>
      <c r="JK5" s="71"/>
      <c r="JL5" s="71"/>
      <c r="JM5" s="71"/>
    </row>
    <row r="6" spans="1:273" s="78" customFormat="1" ht="30" customHeight="1" x14ac:dyDescent="0.25">
      <c r="A6" s="196">
        <v>-4</v>
      </c>
      <c r="B6" s="72">
        <f t="shared" ref="B6:B69" si="6">+B5+1</f>
        <v>3</v>
      </c>
      <c r="C6" s="73" t="s">
        <v>5</v>
      </c>
      <c r="D6" s="74">
        <v>46185</v>
      </c>
      <c r="E6" s="73" t="s">
        <v>115</v>
      </c>
      <c r="F6" s="180">
        <v>0.625</v>
      </c>
      <c r="G6" s="75">
        <f t="shared" si="0"/>
        <v>46185.625</v>
      </c>
      <c r="H6" s="148" t="s">
        <v>749</v>
      </c>
      <c r="I6" s="149"/>
      <c r="J6" s="150"/>
      <c r="K6" s="151"/>
      <c r="L6" s="73" t="str">
        <f t="shared" si="1"/>
        <v/>
      </c>
      <c r="M6" s="76" t="s">
        <v>731</v>
      </c>
      <c r="N6" s="77" t="str">
        <f t="shared" si="2"/>
        <v>Canada</v>
      </c>
      <c r="O6" s="78" t="str">
        <f t="shared" si="3"/>
        <v>Bosnia and Herzegovina</v>
      </c>
      <c r="P6" s="78" t="str">
        <f>IF(ACTUALS!$R6&gt;ACTUALS!$S6,ACTUALS!$N6,IF(ACTUALS!$S6&gt;ACTUALS!$R6,ACTUALS!$O6,""))</f>
        <v/>
      </c>
      <c r="Q6" s="78" t="str">
        <f>IF(ACTUALS!$P6=ACTUALS!$N6,ACTUALS!$O6,IF(ACTUALS!$P6=ACTUALS!$O6,ACTUALS!$N6,""))</f>
        <v/>
      </c>
      <c r="R6" s="79">
        <f t="shared" si="4"/>
        <v>0</v>
      </c>
      <c r="S6" s="80">
        <f t="shared" si="5"/>
        <v>0</v>
      </c>
      <c r="T6" s="78">
        <f>IF(OR(ACTUALS!$R6="",ACTUALS!$S6=""),"",ACTUALS!$R6-ACTUALS!$S6)</f>
        <v>0</v>
      </c>
      <c r="U6" s="78">
        <f>IF(OR(ACTUALS!$R6="",ACTUALS!$S6=""),"",ACTUALS!$S6-ACTUALS!$R6)</f>
        <v>0</v>
      </c>
      <c r="V6" s="78" t="str">
        <f>IF(ACTUALS!$K6="","",IF(ACTUALS!$L6="Draw",1,IF(ACTUALS!$L6=ACTUALS!$N6,3,0)))</f>
        <v/>
      </c>
      <c r="W6" s="78" t="str">
        <f>IF(ACTUALS!$K6="","",IF(ACTUALS!$L6="Draw",1,IF(ACTUALS!$L6=ACTUALS!$O6,3,0)))</f>
        <v/>
      </c>
      <c r="AC6" s="78" t="s">
        <v>113</v>
      </c>
      <c r="AG6" s="78" t="s">
        <v>1</v>
      </c>
      <c r="AH6" s="51"/>
      <c r="AI6" s="86">
        <v>1</v>
      </c>
      <c r="AJ6" s="86" t="str">
        <f ca="1">IFERROR(INDEX(AT:AT,MATCH("1"&amp;AG6,BD:BD,0),1),"")</f>
        <v>Czechia</v>
      </c>
      <c r="AK6" s="86" t="str">
        <f ca="1">IF(AJ6="","",VLOOKUP(AJ6,AT:AY,2,FALSE)&amp;"-"&amp;VLOOKUP(AJ6,AT:AY,3,FALSE)&amp;"-"&amp;VLOOKUP(AJ6,AT:AY,4,FALSE))</f>
        <v>0-0-0</v>
      </c>
      <c r="AL6" s="86">
        <f ca="1">IF(AJ6="","",VLOOKUP(AJ6,AT:BA,8,FALSE))</f>
        <v>0</v>
      </c>
      <c r="AM6" s="86">
        <f ca="1">IF(AJ6="","",VLOOKUP(AJ6,AT:BD,5,FALSE))</f>
        <v>0</v>
      </c>
      <c r="AN6" s="51"/>
      <c r="AO6" s="197"/>
      <c r="AP6" s="197"/>
      <c r="AQ6" s="51"/>
      <c r="AR6" s="51"/>
      <c r="AS6" s="51" t="s">
        <v>1</v>
      </c>
      <c r="AT6" s="51" t="s">
        <v>769</v>
      </c>
      <c r="AU6" s="51">
        <f>COUNTIF(ACTUALS!$P$4:$P$75,AT6)</f>
        <v>0</v>
      </c>
      <c r="AV6" s="51">
        <f>COUNTIFS(ACTUALS!$O$4:$O$75,AT6,ACTUALS!$L$4:$L$75,"Draw")+COUNTIFS(ACTUALS!$N$4:$N$75,AT6,ACTUALS!$L$4:$L$75,"Draw")</f>
        <v>0</v>
      </c>
      <c r="AW6" s="51">
        <f>COUNTIF(ACTUALS!$Q$4:$Q$75,AT6)</f>
        <v>0</v>
      </c>
      <c r="AX6" s="51">
        <f>AV6+(3*AU6)</f>
        <v>0</v>
      </c>
      <c r="AY6" s="51">
        <f>SUMIFS(ACTUALS!$R$4:$R$75,ACTUALS!$N$4:$N$75,AT6)+SUMIFS(ACTUALS!$S$4:$S$75,ACTUALS!$O$4:$O$75,AT6)</f>
        <v>0</v>
      </c>
      <c r="AZ6" s="51">
        <f>SUMIFS(ACTUALS!$S$4:$S$75,ACTUALS!$N$4:$N$75,AT6)+SUMIFS(ACTUALS!$R$4:$R$75,ACTUALS!$O$4:$O$75,AT6)</f>
        <v>0</v>
      </c>
      <c r="BA6" s="51">
        <f>AY6-AZ6</f>
        <v>0</v>
      </c>
      <c r="BB6" s="51">
        <f ca="1">RANK(BK6,BK4:BK7,1)</f>
        <v>2</v>
      </c>
      <c r="BC6" s="51" t="str">
        <f>IFERROR(VLOOKUP(AT6,AO:AP,2,FALSE),"")</f>
        <v/>
      </c>
      <c r="BD6" s="51" t="str">
        <f ca="1">IF(BC6="",BB6&amp;AS6,BC6&amp;AS6)</f>
        <v>2A</v>
      </c>
      <c r="BE6" s="51">
        <f>RANK(AX6,AX4:AX7)+(RANK(BA6,BA4:BA7)/10)+(RANK(AY6,AY4:AY7)/100)</f>
        <v>1.1100000000000001</v>
      </c>
      <c r="BF6" s="51">
        <f>RANK(BE6,BE4:BE7,1)</f>
        <v>1</v>
      </c>
      <c r="BG6" s="51" cm="1">
        <f t="array" aca="1" ref="BG6" ca="1">SUMPRODUCT((OFFSET($BN$3:$DI$3,MATCH($AT6,$BM$4:$BM$51,0),0))*((IF($BF5=$BF6,$BN$3:$DI$3=$AT5,0))+(IF($BF4=$BF6,$BN$3:$DI$3=$AT4,0))+(IF($BF7=$BF6,$BN$3:$DI$3=$AT7,0))))</f>
        <v>0</v>
      </c>
      <c r="BH6" s="51" cm="1">
        <f t="array" aca="1" ref="BH6" ca="1">SUMPRODUCT((OFFSET($DL$3:$FG$3,MATCH($AT6,$DK$4:$DK$51,0),0))*((IF($BF5=$BF6,$DL$3:$FG$3=$AT5,0))+(IF($BF4=$BF6,$DL$3:$FG$3=$AT4,0))+(IF($BF7=$BF6,$DL$3:$FG$3=$AT7,0))))</f>
        <v>0</v>
      </c>
      <c r="BI6" s="51" cm="1">
        <f t="array" aca="1" ref="BI6" ca="1">SUMPRODUCT((OFFSET($FJ$3:$HE$3,MATCH($AT6,$FI$4:$FI$51,0),0))*((IF($BF5=$BF6,$FJ$3:$HE$3=$AT5,0))+(IF($BF4=$BF6,$FJ$3:$HE$3=$AT4,0))+(IF($BF7=$BF6,$FJ$3:$HE$3=$AT7,0))))</f>
        <v>0</v>
      </c>
      <c r="BJ6" s="51">
        <f ca="1">(BG6/1000)+(BH6/10000)+(BI6/100000)+(ROW(BI9)/10000000)</f>
        <v>8.9999999999999996E-7</v>
      </c>
      <c r="BK6" s="51">
        <f ca="1">+BE6-BJ6</f>
        <v>1.1099991</v>
      </c>
      <c r="BL6" s="51"/>
      <c r="BM6" s="51" t="s">
        <v>48</v>
      </c>
      <c r="BN6" s="83">
        <f>SUMIFS(ACTUALS!$W$4:$W$75,ACTUALS!$O$4:$O$75,$BM6,ACTUALS!$N$4:$N$75,BN$3)+SUMIFS(ACTUALS!$V$4:$V$75,ACTUALS!$N$4:$N$75,$BM6,ACTUALS!$O$4:$O$75,BN$3)</f>
        <v>0</v>
      </c>
      <c r="BO6" s="83">
        <f>SUMIFS(ACTUALS!$W$4:$W$75,ACTUALS!$O$4:$O$75,$BM6,ACTUALS!$N$4:$N$75,BO$3)+SUMIFS(ACTUALS!$V$4:$V$75,ACTUALS!$N$4:$N$75,$BM6,ACTUALS!$O$4:$O$75,BO$3)</f>
        <v>0</v>
      </c>
      <c r="BP6" s="83">
        <f>SUMIFS(ACTUALS!$W$4:$W$75,ACTUALS!$O$4:$O$75,$BM6,ACTUALS!$N$4:$N$75,BP$3)+SUMIFS(ACTUALS!$V$4:$V$75,ACTUALS!$N$4:$N$75,$BM6,ACTUALS!$O$4:$O$75,BP$3)</f>
        <v>0</v>
      </c>
      <c r="BQ6" s="83">
        <f>SUMIFS(ACTUALS!$W$4:$W$75,ACTUALS!$O$4:$O$75,$BM6,ACTUALS!$N$4:$N$75,BQ$3)+SUMIFS(ACTUALS!$V$4:$V$75,ACTUALS!$N$4:$N$75,$BM6,ACTUALS!$O$4:$O$75,BQ$3)</f>
        <v>0</v>
      </c>
      <c r="BR6" s="83">
        <f>SUMIFS(ACTUALS!$W$4:$W$75,ACTUALS!$O$4:$O$75,$BM6,ACTUALS!$N$4:$N$75,BR$3)+SUMIFS(ACTUALS!$V$4:$V$75,ACTUALS!$N$4:$N$75,$BM6,ACTUALS!$O$4:$O$75,BR$3)</f>
        <v>0</v>
      </c>
      <c r="BS6" s="83">
        <f>SUMIFS(ACTUALS!$W$4:$W$75,ACTUALS!$O$4:$O$75,$BM6,ACTUALS!$N$4:$N$75,BS$3)+SUMIFS(ACTUALS!$V$4:$V$75,ACTUALS!$N$4:$N$75,$BM6,ACTUALS!$O$4:$O$75,BS$3)</f>
        <v>0</v>
      </c>
      <c r="BT6" s="83">
        <f>SUMIFS(ACTUALS!$W$4:$W$75,ACTUALS!$O$4:$O$75,$BM6,ACTUALS!$N$4:$N$75,BT$3)+SUMIFS(ACTUALS!$V$4:$V$75,ACTUALS!$N$4:$N$75,$BM6,ACTUALS!$O$4:$O$75,BT$3)</f>
        <v>0</v>
      </c>
      <c r="BU6" s="83">
        <f>SUMIFS(ACTUALS!$W$4:$W$75,ACTUALS!$O$4:$O$75,$BM6,ACTUALS!$N$4:$N$75,BU$3)+SUMIFS(ACTUALS!$V$4:$V$75,ACTUALS!$N$4:$N$75,$BM6,ACTUALS!$O$4:$O$75,BU$3)</f>
        <v>0</v>
      </c>
      <c r="BV6" s="83">
        <f>SUMIFS(ACTUALS!$W$4:$W$75,ACTUALS!$O$4:$O$75,$BM6,ACTUALS!$N$4:$N$75,BV$3)+SUMIFS(ACTUALS!$V$4:$V$75,ACTUALS!$N$4:$N$75,$BM6,ACTUALS!$O$4:$O$75,BV$3)</f>
        <v>0</v>
      </c>
      <c r="BW6" s="83">
        <f>SUMIFS(ACTUALS!$W$4:$W$75,ACTUALS!$O$4:$O$75,$BM6,ACTUALS!$N$4:$N$75,BW$3)+SUMIFS(ACTUALS!$V$4:$V$75,ACTUALS!$N$4:$N$75,$BM6,ACTUALS!$O$4:$O$75,BW$3)</f>
        <v>0</v>
      </c>
      <c r="BX6" s="83">
        <f>SUMIFS(ACTUALS!$W$4:$W$75,ACTUALS!$O$4:$O$75,$BM6,ACTUALS!$N$4:$N$75,BX$3)+SUMIFS(ACTUALS!$V$4:$V$75,ACTUALS!$N$4:$N$75,$BM6,ACTUALS!$O$4:$O$75,BX$3)</f>
        <v>0</v>
      </c>
      <c r="BY6" s="83">
        <f>SUMIFS(ACTUALS!$W$4:$W$75,ACTUALS!$O$4:$O$75,$BM6,ACTUALS!$N$4:$N$75,BY$3)+SUMIFS(ACTUALS!$V$4:$V$75,ACTUALS!$N$4:$N$75,$BM6,ACTUALS!$O$4:$O$75,BY$3)</f>
        <v>0</v>
      </c>
      <c r="BZ6" s="83">
        <f>SUMIFS(ACTUALS!$W$4:$W$75,ACTUALS!$O$4:$O$75,$BM6,ACTUALS!$N$4:$N$75,BZ$3)+SUMIFS(ACTUALS!$V$4:$V$75,ACTUALS!$N$4:$N$75,$BM6,ACTUALS!$O$4:$O$75,BZ$3)</f>
        <v>0</v>
      </c>
      <c r="CA6" s="83">
        <f>SUMIFS(ACTUALS!$W$4:$W$75,ACTUALS!$O$4:$O$75,$BM6,ACTUALS!$N$4:$N$75,CA$3)+SUMIFS(ACTUALS!$V$4:$V$75,ACTUALS!$N$4:$N$75,$BM6,ACTUALS!$O$4:$O$75,CA$3)</f>
        <v>0</v>
      </c>
      <c r="CB6" s="83">
        <f>SUMIFS(ACTUALS!$W$4:$W$75,ACTUALS!$O$4:$O$75,$BM6,ACTUALS!$N$4:$N$75,CB$3)+SUMIFS(ACTUALS!$V$4:$V$75,ACTUALS!$N$4:$N$75,$BM6,ACTUALS!$O$4:$O$75,CB$3)</f>
        <v>0</v>
      </c>
      <c r="CC6" s="83">
        <f>SUMIFS(ACTUALS!$W$4:$W$75,ACTUALS!$O$4:$O$75,$BM6,ACTUALS!$N$4:$N$75,CC$3)+SUMIFS(ACTUALS!$V$4:$V$75,ACTUALS!$N$4:$N$75,$BM6,ACTUALS!$O$4:$O$75,CC$3)</f>
        <v>0</v>
      </c>
      <c r="CD6" s="83">
        <f>SUMIFS(ACTUALS!$W$4:$W$75,ACTUALS!$O$4:$O$75,$BM6,ACTUALS!$N$4:$N$75,CD$3)+SUMIFS(ACTUALS!$V$4:$V$75,ACTUALS!$N$4:$N$75,$BM6,ACTUALS!$O$4:$O$75,CD$3)</f>
        <v>0</v>
      </c>
      <c r="CE6" s="83">
        <f>SUMIFS(ACTUALS!$W$4:$W$75,ACTUALS!$O$4:$O$75,$BM6,ACTUALS!$N$4:$N$75,CE$3)+SUMIFS(ACTUALS!$V$4:$V$75,ACTUALS!$N$4:$N$75,$BM6,ACTUALS!$O$4:$O$75,CE$3)</f>
        <v>0</v>
      </c>
      <c r="CF6" s="83">
        <f>SUMIFS(ACTUALS!$W$4:$W$75,ACTUALS!$O$4:$O$75,$BM6,ACTUALS!$N$4:$N$75,CF$3)+SUMIFS(ACTUALS!$V$4:$V$75,ACTUALS!$N$4:$N$75,$BM6,ACTUALS!$O$4:$O$75,CF$3)</f>
        <v>0</v>
      </c>
      <c r="CG6" s="83">
        <f>SUMIFS(ACTUALS!$W$4:$W$75,ACTUALS!$O$4:$O$75,$BM6,ACTUALS!$N$4:$N$75,CG$3)+SUMIFS(ACTUALS!$V$4:$V$75,ACTUALS!$N$4:$N$75,$BM6,ACTUALS!$O$4:$O$75,CG$3)</f>
        <v>0</v>
      </c>
      <c r="CH6" s="83">
        <f>SUMIFS(ACTUALS!$W$4:$W$75,ACTUALS!$O$4:$O$75,$BM6,ACTUALS!$N$4:$N$75,CH$3)+SUMIFS(ACTUALS!$V$4:$V$75,ACTUALS!$N$4:$N$75,$BM6,ACTUALS!$O$4:$O$75,CH$3)</f>
        <v>0</v>
      </c>
      <c r="CI6" s="83">
        <f>SUMIFS(ACTUALS!$W$4:$W$75,ACTUALS!$O$4:$O$75,$BM6,ACTUALS!$N$4:$N$75,CI$3)+SUMIFS(ACTUALS!$V$4:$V$75,ACTUALS!$N$4:$N$75,$BM6,ACTUALS!$O$4:$O$75,CI$3)</f>
        <v>0</v>
      </c>
      <c r="CJ6" s="83">
        <f>SUMIFS(ACTUALS!$B$4:$B$75,ACTUALS!$P$4:$P$75,$BM6,ACTUALS!$O$4:$O$75,CJ$3)+SUMIFS(ACTUALS!$W$4:$W$75,ACTUALS!$O$4:$O$75,$BM6,ACTUALS!$P$4:$P$75,CJ$3)</f>
        <v>0</v>
      </c>
      <c r="CK6" s="83">
        <f>SUMIFS(ACTUALS!$C$4:$C$75,ACTUALS!$Q$4:$Q$75,$BM6,ACTUALS!$P$4:$P$75,CK$3)+SUMIFS(ACTUALS!$B$4:$B$75,ACTUALS!$P$4:$P$75,$BM6,ACTUALS!$Q$4:$Q$75,CK$3)</f>
        <v>0</v>
      </c>
      <c r="CL6" s="83">
        <f>SUMIFS(ACTUALS!$D$4:$D$75,ACTUALS!$R$4:$R$75,$BM6,ACTUALS!$Q$4:$Q$75,CL$3)+SUMIFS(ACTUALS!$C$4:$C$75,ACTUALS!$Q$4:$Q$75,$BM6,ACTUALS!$R$4:$R$75,CL$3)</f>
        <v>0</v>
      </c>
      <c r="CM6" s="83">
        <f>SUMIFS(ACTUALS!$E$4:$E$75,ACTUALS!$S$4:$S$75,$BM6,ACTUALS!$R$4:$R$75,CM$3)+SUMIFS(ACTUALS!$D$4:$D$75,ACTUALS!$R$4:$R$75,$BM6,ACTUALS!$S$4:$S$75,CM$3)</f>
        <v>0</v>
      </c>
      <c r="CN6" s="83">
        <f>SUMIFS(ACTUALS!$F$4:$F$75,ACTUALS!$T$4:$T$75,$BM6,ACTUALS!$S$4:$S$75,CN$3)+SUMIFS(ACTUALS!$E$4:$E$75,ACTUALS!$S$4:$S$75,$BM6,ACTUALS!$T$4:$T$75,CN$3)</f>
        <v>0</v>
      </c>
      <c r="CO6" s="83">
        <f>SUMIFS(ACTUALS!$G$4:$G$75,ACTUALS!$U$4:$U$75,$BM6,ACTUALS!$T$4:$T$75,CO$3)+SUMIFS(ACTUALS!$F$4:$F$75,ACTUALS!$T$4:$T$75,$BM6,ACTUALS!$U$4:$U$75,CO$3)</f>
        <v>0</v>
      </c>
      <c r="CP6" s="83">
        <f>SUMIFS(ACTUALS!$J$4:$J$75,ACTUALS!$V$4:$V$75,$BM6,ACTUALS!$U$4:$U$75,CP$3)+SUMIFS(ACTUALS!$G$4:$G$75,ACTUALS!$U$4:$U$75,$BM6,ACTUALS!$V$4:$V$75,CP$3)</f>
        <v>0</v>
      </c>
      <c r="CQ6" s="83">
        <f>SUMIFS(ACTUALS!$K$4:$K$75,ACTUALS!$W$4:$W$75,$BM6,ACTUALS!$V$4:$V$75,CQ$3)+SUMIFS(ACTUALS!$J$4:$J$75,ACTUALS!$V$4:$V$75,$BM6,ACTUALS!$W$4:$W$75,CQ$3)</f>
        <v>0</v>
      </c>
      <c r="CR6" s="83">
        <f>SUMIFS(ACTUALS!$L$4:$L$75,ACTUALS!$B$4:$B$75,$BM6,ACTUALS!$W$4:$W$75,CR$3)+SUMIFS(ACTUALS!$K$4:$K$75,ACTUALS!$W$4:$W$75,$BM6,ACTUALS!$B$4:$B$75,CR$3)</f>
        <v>0</v>
      </c>
      <c r="CS6" s="83">
        <f>SUMIFS(ACTUALS!$N$4:$N$75,ACTUALS!$C$4:$C$75,$BM6,ACTUALS!$B$4:$B$75,CS$3)+SUMIFS(ACTUALS!$L$4:$L$75,ACTUALS!$B$4:$B$75,$BM6,ACTUALS!$C$4:$C$75,CS$3)</f>
        <v>0</v>
      </c>
      <c r="CT6" s="83">
        <f>SUMIFS(ACTUALS!$O$4:$O$75,ACTUALS!$D$4:$D$75,$BM6,ACTUALS!$C$4:$C$75,CT$3)+SUMIFS(ACTUALS!$N$4:$N$75,ACTUALS!$C$4:$C$75,$BM6,ACTUALS!$D$4:$D$75,CT$3)</f>
        <v>0</v>
      </c>
      <c r="CU6" s="83">
        <f>SUMIFS(ACTUALS!$P$4:$P$75,ACTUALS!$E$4:$E$75,$BM6,ACTUALS!$D$4:$D$75,CU$3)+SUMIFS(ACTUALS!$O$4:$O$75,ACTUALS!$D$4:$D$75,$BM6,ACTUALS!$E$4:$E$75,CU$3)</f>
        <v>0</v>
      </c>
      <c r="CV6" s="83">
        <f>SUMIFS(ACTUALS!$Q$4:$Q$75,ACTUALS!$F$4:$F$75,$BM6,ACTUALS!$E$4:$E$75,CV$3)+SUMIFS(ACTUALS!$P$4:$P$75,ACTUALS!$E$4:$E$75,$BM6,ACTUALS!$F$4:$F$75,CV$3)</f>
        <v>0</v>
      </c>
      <c r="CW6" s="83">
        <f>SUMIFS(ACTUALS!$R$4:$R$75,ACTUALS!$G$4:$G$75,$BM6,ACTUALS!$F$4:$F$75,CW$3)+SUMIFS(ACTUALS!$Q$4:$Q$75,ACTUALS!$F$4:$F$75,$BM6,ACTUALS!$G$4:$G$75,CW$3)</f>
        <v>0</v>
      </c>
      <c r="CX6" s="83">
        <f>SUMIFS(ACTUALS!$S$4:$S$75,ACTUALS!$J$4:$J$75,$BM6,ACTUALS!$G$4:$G$75,CX$3)+SUMIFS(ACTUALS!$R$4:$R$75,ACTUALS!$G$4:$G$75,$BM6,ACTUALS!$J$4:$J$75,CX$3)</f>
        <v>0</v>
      </c>
      <c r="CY6" s="83">
        <f>SUMIFS(ACTUALS!$T$4:$T$75,ACTUALS!$K$4:$K$75,$BM6,ACTUALS!$J$4:$J$75,CY$3)+SUMIFS(ACTUALS!$S$4:$S$75,ACTUALS!$J$4:$J$75,$BM6,ACTUALS!$K$4:$K$75,CY$3)</f>
        <v>0</v>
      </c>
      <c r="CZ6" s="83">
        <f>SUMIFS(ACTUALS!$U$4:$U$75,ACTUALS!$L$4:$L$75,$BM6,ACTUALS!$K$4:$K$75,CZ$3)+SUMIFS(ACTUALS!$T$4:$T$75,ACTUALS!$K$4:$K$75,$BM6,ACTUALS!$L$4:$L$75,CZ$3)</f>
        <v>0</v>
      </c>
      <c r="DA6" s="83">
        <f>SUMIFS(ACTUALS!$V$4:$V$75,ACTUALS!$N$4:$N$75,$BM6,ACTUALS!$L$4:$L$75,DA$3)+SUMIFS(ACTUALS!$U$4:$U$75,ACTUALS!$L$4:$L$75,$BM6,ACTUALS!$N$4:$N$75,DA$3)</f>
        <v>0</v>
      </c>
      <c r="DB6" s="83">
        <f>SUMIFS(ACTUALS!$W$4:$W$75,ACTUALS!$O$4:$O$75,$BM6,ACTUALS!$N$4:$N$75,DB$3)+SUMIFS(ACTUALS!$V$4:$V$75,ACTUALS!$N$4:$N$75,$BM6,ACTUALS!$O$4:$O$75,DB$3)</f>
        <v>0</v>
      </c>
      <c r="DC6" s="83">
        <f>SUMIFS(ACTUALS!$B$4:$B$75,ACTUALS!$P$4:$P$75,$BM6,ACTUALS!$O$4:$O$75,DC$3)+SUMIFS(ACTUALS!$W$4:$W$75,ACTUALS!$O$4:$O$75,$BM6,ACTUALS!$P$4:$P$75,DC$3)</f>
        <v>0</v>
      </c>
      <c r="DD6" s="83">
        <f>SUMIFS(ACTUALS!$C$4:$C$75,ACTUALS!$Q$4:$Q$75,$BM6,ACTUALS!$P$4:$P$75,DD$3)+SUMIFS(ACTUALS!$B$4:$B$75,ACTUALS!$P$4:$P$75,$BM6,ACTUALS!$Q$4:$Q$75,DD$3)</f>
        <v>0</v>
      </c>
      <c r="DE6" s="83">
        <f>SUMIFS(ACTUALS!$D$4:$D$75,ACTUALS!$R$4:$R$75,$BM6,ACTUALS!$Q$4:$Q$75,DE$3)+SUMIFS(ACTUALS!$C$4:$C$75,ACTUALS!$Q$4:$Q$75,$BM6,ACTUALS!$R$4:$R$75,DE$3)</f>
        <v>0</v>
      </c>
      <c r="DF6" s="83">
        <f>SUMIFS(ACTUALS!$E$4:$E$75,ACTUALS!$S$4:$S$75,$BM6,ACTUALS!$R$4:$R$75,DF$3)+SUMIFS(ACTUALS!$D$4:$D$75,ACTUALS!$R$4:$R$75,$BM6,ACTUALS!$S$4:$S$75,DF$3)</f>
        <v>0</v>
      </c>
      <c r="DG6" s="83">
        <f>SUMIFS(ACTUALS!$W$4:$W$75,ACTUALS!$O$4:$O$75,$BM6,ACTUALS!$N$4:$N$75,DG$3)+SUMIFS(ACTUALS!$V$4:$V$75,ACTUALS!$N$4:$N$75,$BM6,ACTUALS!$O$4:$O$75,DG$3)</f>
        <v>0</v>
      </c>
      <c r="DH6" s="83">
        <f>SUMIFS(ACTUALS!$W$4:$W$75,ACTUALS!$O$4:$O$75,$BM6,ACTUALS!$N$4:$N$75,DH$3)+SUMIFS(ACTUALS!$V$4:$V$75,ACTUALS!$N$4:$N$75,$BM6,ACTUALS!$O$4:$O$75,DH$3)</f>
        <v>0</v>
      </c>
      <c r="DI6" s="83">
        <f>SUMIFS(ACTUALS!$W$4:$W$75,ACTUALS!$O$4:$O$75,$BM6,ACTUALS!$N$4:$N$75,DI$3)+SUMIFS(ACTUALS!$V$4:$V$75,ACTUALS!$N$4:$N$75,$BM6,ACTUALS!$O$4:$O$75,DI$3)</f>
        <v>0</v>
      </c>
      <c r="DJ6" s="51"/>
      <c r="DK6" s="51" t="s">
        <v>48</v>
      </c>
      <c r="DL6" s="83">
        <f>SUMIFS(ACTUALS!$U$4:$U$75,ACTUALS!$O$4:$O$75,$BM6,ACTUALS!$N$4:$N$75,DL$3)+SUMIFS(ACTUALS!$T$4:$T$75,ACTUALS!$N$4:$N$75,$BM6,ACTUALS!$O$4:$O$75,DL$3)</f>
        <v>0</v>
      </c>
      <c r="DM6" s="83">
        <f>SUMIFS(ACTUALS!$U$4:$U$75,ACTUALS!$O$4:$O$75,$BM6,ACTUALS!$N$4:$N$75,DM$3)+SUMIFS(ACTUALS!$T$4:$T$75,ACTUALS!$N$4:$N$75,$BM6,ACTUALS!$O$4:$O$75,DM$3)</f>
        <v>0</v>
      </c>
      <c r="DN6" s="83">
        <f>SUMIFS(ACTUALS!$U$4:$U$75,ACTUALS!$O$4:$O$75,$BM6,ACTUALS!$N$4:$N$75,DN$3)+SUMIFS(ACTUALS!$T$4:$T$75,ACTUALS!$N$4:$N$75,$BM6,ACTUALS!$O$4:$O$75,DN$3)</f>
        <v>0</v>
      </c>
      <c r="DO6" s="83">
        <f>SUMIFS(ACTUALS!$U$4:$U$75,ACTUALS!$O$4:$O$75,$BM6,ACTUALS!$N$4:$N$75,DO$3)+SUMIFS(ACTUALS!$T$4:$T$75,ACTUALS!$N$4:$N$75,$BM6,ACTUALS!$O$4:$O$75,DO$3)</f>
        <v>0</v>
      </c>
      <c r="DP6" s="83">
        <f>SUMIFS(ACTUALS!$U$4:$U$75,ACTUALS!$O$4:$O$75,$BM6,ACTUALS!$N$4:$N$75,DP$3)+SUMIFS(ACTUALS!$T$4:$T$75,ACTUALS!$N$4:$N$75,$BM6,ACTUALS!$O$4:$O$75,DP$3)</f>
        <v>0</v>
      </c>
      <c r="DQ6" s="83">
        <f>SUMIFS(ACTUALS!$U$4:$U$75,ACTUALS!$O$4:$O$75,$BM6,ACTUALS!$N$4:$N$75,DQ$3)+SUMIFS(ACTUALS!$T$4:$T$75,ACTUALS!$N$4:$N$75,$BM6,ACTUALS!$O$4:$O$75,DQ$3)</f>
        <v>0</v>
      </c>
      <c r="DR6" s="83">
        <f>SUMIFS(ACTUALS!$U$4:$U$75,ACTUALS!$O$4:$O$75,$BM6,ACTUALS!$N$4:$N$75,DR$3)+SUMIFS(ACTUALS!$T$4:$T$75,ACTUALS!$N$4:$N$75,$BM6,ACTUALS!$O$4:$O$75,DR$3)</f>
        <v>0</v>
      </c>
      <c r="DS6" s="83">
        <f>SUMIFS(ACTUALS!$U$4:$U$75,ACTUALS!$O$4:$O$75,$BM6,ACTUALS!$N$4:$N$75,DS$3)+SUMIFS(ACTUALS!$T$4:$T$75,ACTUALS!$N$4:$N$75,$BM6,ACTUALS!$O$4:$O$75,DS$3)</f>
        <v>0</v>
      </c>
      <c r="DT6" s="83">
        <f>SUMIFS(ACTUALS!$U$4:$U$75,ACTUALS!$O$4:$O$75,$BM6,ACTUALS!$N$4:$N$75,DT$3)+SUMIFS(ACTUALS!$T$4:$T$75,ACTUALS!$N$4:$N$75,$BM6,ACTUALS!$O$4:$O$75,DT$3)</f>
        <v>0</v>
      </c>
      <c r="DU6" s="83">
        <f>SUMIFS(ACTUALS!$V$4:$V$75,ACTUALS!$P$4:$P$75,$BM6,ACTUALS!$O$4:$O$75,DU$3)+SUMIFS(ACTUALS!$U$4:$U$75,ACTUALS!$O$4:$O$75,$BM6,ACTUALS!$P$4:$P$75,DU$3)</f>
        <v>0</v>
      </c>
      <c r="DV6" s="83">
        <f>SUMIFS(ACTUALS!$W$4:$W$75,ACTUALS!$Q$4:$Q$75,$BM6,ACTUALS!$P$4:$P$75,DV$3)+SUMIFS(ACTUALS!$V$4:$V$75,ACTUALS!$P$4:$P$75,$BM6,ACTUALS!$Q$4:$Q$75,DV$3)</f>
        <v>0</v>
      </c>
      <c r="DW6" s="83">
        <f>SUMIFS(ACTUALS!$B$4:$B$75,ACTUALS!$R$4:$R$75,$BM6,ACTUALS!$Q$4:$Q$75,DW$3)+SUMIFS(ACTUALS!$W$4:$W$75,ACTUALS!$Q$4:$Q$75,$BM6,ACTUALS!$R$4:$R$75,DW$3)</f>
        <v>0</v>
      </c>
      <c r="DX6" s="83">
        <f>SUMIFS(ACTUALS!$C$4:$C$75,ACTUALS!$S$4:$S$75,$BM6,ACTUALS!$R$4:$R$75,DX$3)+SUMIFS(ACTUALS!$B$4:$B$75,ACTUALS!$R$4:$R$75,$BM6,ACTUALS!$S$4:$S$75,DX$3)</f>
        <v>0</v>
      </c>
      <c r="DY6" s="83">
        <f>SUMIFS(ACTUALS!$D$4:$D$75,ACTUALS!$T$4:$T$75,$BM6,ACTUALS!$S$4:$S$75,DY$3)+SUMIFS(ACTUALS!$C$4:$C$75,ACTUALS!$S$4:$S$75,$BM6,ACTUALS!$T$4:$T$75,DY$3)</f>
        <v>0</v>
      </c>
      <c r="DZ6" s="83">
        <f>SUMIFS(ACTUALS!$E$4:$E$75,ACTUALS!$U$4:$U$75,$BM6,ACTUALS!$T$4:$T$75,DZ$3)+SUMIFS(ACTUALS!$D$4:$D$75,ACTUALS!$T$4:$T$75,$BM6,ACTUALS!$U$4:$U$75,DZ$3)</f>
        <v>0</v>
      </c>
      <c r="EA6" s="83">
        <f>SUMIFS(ACTUALS!$F$4:$F$75,ACTUALS!$V$4:$V$75,$BM6,ACTUALS!$U$4:$U$75,EA$3)+SUMIFS(ACTUALS!$E$4:$E$75,ACTUALS!$U$4:$U$75,$BM6,ACTUALS!$V$4:$V$75,EA$3)</f>
        <v>0</v>
      </c>
      <c r="EB6" s="83">
        <f>SUMIFS(ACTUALS!$G$4:$G$75,ACTUALS!$W$4:$W$75,$BM6,ACTUALS!$V$4:$V$75,EB$3)+SUMIFS(ACTUALS!$F$4:$F$75,ACTUALS!$V$4:$V$75,$BM6,ACTUALS!$W$4:$W$75,EB$3)</f>
        <v>0</v>
      </c>
      <c r="EC6" s="83">
        <f>SUMIFS(ACTUALS!$J$4:$J$75,ACTUALS!$B$4:$B$75,$BM6,ACTUALS!$W$4:$W$75,EC$3)+SUMIFS(ACTUALS!$G$4:$G$75,ACTUALS!$W$4:$W$75,$BM6,ACTUALS!$B$4:$B$75,EC$3)</f>
        <v>0</v>
      </c>
      <c r="ED6" s="83">
        <f>SUMIFS(ACTUALS!$K$4:$K$75,ACTUALS!$C$4:$C$75,$BM6,ACTUALS!$B$4:$B$75,ED$3)+SUMIFS(ACTUALS!$J$4:$J$75,ACTUALS!$B$4:$B$75,$BM6,ACTUALS!$C$4:$C$75,ED$3)</f>
        <v>0</v>
      </c>
      <c r="EE6" s="83">
        <f>SUMIFS(ACTUALS!$L$4:$L$75,ACTUALS!$D$4:$D$75,$BM6,ACTUALS!$C$4:$C$75,EE$3)+SUMIFS(ACTUALS!$K$4:$K$75,ACTUALS!$C$4:$C$75,$BM6,ACTUALS!$D$4:$D$75,EE$3)</f>
        <v>0</v>
      </c>
      <c r="EF6" s="83">
        <f>SUMIFS(ACTUALS!$N$4:$N$75,ACTUALS!$E$4:$E$75,$BM6,ACTUALS!$D$4:$D$75,EF$3)+SUMIFS(ACTUALS!$L$4:$L$75,ACTUALS!$D$4:$D$75,$BM6,ACTUALS!$E$4:$E$75,EF$3)</f>
        <v>0</v>
      </c>
      <c r="EG6" s="83">
        <f>SUMIFS(ACTUALS!$O$4:$O$75,ACTUALS!$F$4:$F$75,$BM6,ACTUALS!$E$4:$E$75,EG$3)+SUMIFS(ACTUALS!$N$4:$N$75,ACTUALS!$E$4:$E$75,$BM6,ACTUALS!$F$4:$F$75,EG$3)</f>
        <v>0</v>
      </c>
      <c r="EH6" s="83">
        <f>SUMIFS(ACTUALS!$P$4:$P$75,ACTUALS!$G$4:$G$75,$BM6,ACTUALS!$F$4:$F$75,EH$3)+SUMIFS(ACTUALS!$O$4:$O$75,ACTUALS!$F$4:$F$75,$BM6,ACTUALS!$G$4:$G$75,EH$3)</f>
        <v>0</v>
      </c>
      <c r="EI6" s="83">
        <f>SUMIFS(ACTUALS!$Q$4:$Q$75,ACTUALS!$J$4:$J$75,$BM6,ACTUALS!$G$4:$G$75,EI$3)+SUMIFS(ACTUALS!$P$4:$P$75,ACTUALS!$G$4:$G$75,$BM6,ACTUALS!$J$4:$J$75,EI$3)</f>
        <v>0</v>
      </c>
      <c r="EJ6" s="83">
        <f>SUMIFS(ACTUALS!$R$4:$R$75,ACTUALS!$K$4:$K$75,$BM6,ACTUALS!$J$4:$J$75,EJ$3)+SUMIFS(ACTUALS!$Q$4:$Q$75,ACTUALS!$J$4:$J$75,$BM6,ACTUALS!$K$4:$K$75,EJ$3)</f>
        <v>0</v>
      </c>
      <c r="EK6" s="83">
        <f>SUMIFS(ACTUALS!$S$4:$S$75,ACTUALS!$L$4:$L$75,$BM6,ACTUALS!$K$4:$K$75,EK$3)+SUMIFS(ACTUALS!$R$4:$R$75,ACTUALS!$K$4:$K$75,$BM6,ACTUALS!$L$4:$L$75,EK$3)</f>
        <v>0</v>
      </c>
      <c r="EL6" s="83">
        <f>SUMIFS(ACTUALS!$T$4:$T$75,ACTUALS!$N$4:$N$75,$BM6,ACTUALS!$L$4:$L$75,EL$3)+SUMIFS(ACTUALS!$S$4:$S$75,ACTUALS!$L$4:$L$75,$BM6,ACTUALS!$N$4:$N$75,EL$3)</f>
        <v>0</v>
      </c>
      <c r="EM6" s="83">
        <f>SUMIFS(ACTUALS!$U$4:$U$75,ACTUALS!$O$4:$O$75,$BM6,ACTUALS!$N$4:$N$75,EM$3)+SUMIFS(ACTUALS!$T$4:$T$75,ACTUALS!$N$4:$N$75,$BM6,ACTUALS!$O$4:$O$75,EM$3)</f>
        <v>0</v>
      </c>
      <c r="EN6" s="83">
        <f>SUMIFS(ACTUALS!$V$4:$V$75,ACTUALS!$P$4:$P$75,$BM6,ACTUALS!$O$4:$O$75,EN$3)+SUMIFS(ACTUALS!$U$4:$U$75,ACTUALS!$O$4:$O$75,$BM6,ACTUALS!$P$4:$P$75,EN$3)</f>
        <v>0</v>
      </c>
      <c r="EO6" s="83">
        <f>SUMIFS(ACTUALS!$W$4:$W$75,ACTUALS!$Q$4:$Q$75,$BM6,ACTUALS!$P$4:$P$75,EO$3)+SUMIFS(ACTUALS!$V$4:$V$75,ACTUALS!$P$4:$P$75,$BM6,ACTUALS!$Q$4:$Q$75,EO$3)</f>
        <v>0</v>
      </c>
      <c r="EP6" s="83">
        <f>SUMIFS(ACTUALS!$B$4:$B$75,ACTUALS!$R$4:$R$75,$BM6,ACTUALS!$Q$4:$Q$75,EP$3)+SUMIFS(ACTUALS!$W$4:$W$75,ACTUALS!$Q$4:$Q$75,$BM6,ACTUALS!$R$4:$R$75,EP$3)</f>
        <v>0</v>
      </c>
      <c r="EQ6" s="83">
        <f>SUMIFS(ACTUALS!$C$4:$C$75,ACTUALS!$S$4:$S$75,$BM6,ACTUALS!$R$4:$R$75,EQ$3)+SUMIFS(ACTUALS!$B$4:$B$75,ACTUALS!$R$4:$R$75,$BM6,ACTUALS!$S$4:$S$75,EQ$3)</f>
        <v>0</v>
      </c>
      <c r="ER6" s="83">
        <f>SUMIFS(ACTUALS!$D$4:$D$75,ACTUALS!$T$4:$T$75,$BM6,ACTUALS!$S$4:$S$75,ER$3)+SUMIFS(ACTUALS!$C$4:$C$75,ACTUALS!$S$4:$S$75,$BM6,ACTUALS!$T$4:$T$75,ER$3)</f>
        <v>0</v>
      </c>
      <c r="ES6" s="83">
        <f>SUMIFS(ACTUALS!$E$4:$E$75,ACTUALS!$U$4:$U$75,$BM6,ACTUALS!$T$4:$T$75,ES$3)+SUMIFS(ACTUALS!$D$4:$D$75,ACTUALS!$T$4:$T$75,$BM6,ACTUALS!$U$4:$U$75,ES$3)</f>
        <v>0</v>
      </c>
      <c r="ET6" s="83">
        <f>SUMIFS(ACTUALS!$F$4:$F$75,ACTUALS!$V$4:$V$75,$BM6,ACTUALS!$U$4:$U$75,ET$3)+SUMIFS(ACTUALS!$E$4:$E$75,ACTUALS!$U$4:$U$75,$BM6,ACTUALS!$V$4:$V$75,ET$3)</f>
        <v>0</v>
      </c>
      <c r="EU6" s="83">
        <f>SUMIFS(ACTUALS!$G$4:$G$75,ACTUALS!$W$4:$W$75,$BM6,ACTUALS!$V$4:$V$75,EU$3)+SUMIFS(ACTUALS!$F$4:$F$75,ACTUALS!$V$4:$V$75,$BM6,ACTUALS!$W$4:$W$75,EU$3)</f>
        <v>0</v>
      </c>
      <c r="EV6" s="83">
        <f>SUMIFS(ACTUALS!$U$4:$U$75,ACTUALS!$O$4:$O$75,$BM6,ACTUALS!$N$4:$N$75,EV$3)+SUMIFS(ACTUALS!$T$4:$T$75,ACTUALS!$N$4:$N$75,$BM6,ACTUALS!$O$4:$O$75,EV$3)</f>
        <v>0</v>
      </c>
      <c r="EW6" s="83">
        <f>SUMIFS(ACTUALS!$U$4:$U$75,ACTUALS!$O$4:$O$75,$BM6,ACTUALS!$N$4:$N$75,EW$3)+SUMIFS(ACTUALS!$T$4:$T$75,ACTUALS!$N$4:$N$75,$BM6,ACTUALS!$O$4:$O$75,EW$3)</f>
        <v>0</v>
      </c>
      <c r="EX6" s="83">
        <f>SUMIFS(ACTUALS!$U$4:$U$75,ACTUALS!$O$4:$O$75,$BM6,ACTUALS!$N$4:$N$75,EX$3)+SUMIFS(ACTUALS!$T$4:$T$75,ACTUALS!$N$4:$N$75,$BM6,ACTUALS!$O$4:$O$75,EX$3)</f>
        <v>0</v>
      </c>
      <c r="EY6" s="83">
        <f>SUMIFS(ACTUALS!$U$4:$U$75,ACTUALS!$O$4:$O$75,$BM6,ACTUALS!$N$4:$N$75,EY$3)+SUMIFS(ACTUALS!$T$4:$T$75,ACTUALS!$N$4:$N$75,$BM6,ACTUALS!$O$4:$O$75,EY$3)</f>
        <v>0</v>
      </c>
      <c r="EZ6" s="83">
        <f>SUMIFS(ACTUALS!$U$4:$U$75,ACTUALS!$O$4:$O$75,$BM6,ACTUALS!$N$4:$N$75,EZ$3)+SUMIFS(ACTUALS!$T$4:$T$75,ACTUALS!$N$4:$N$75,$BM6,ACTUALS!$O$4:$O$75,EZ$3)</f>
        <v>0</v>
      </c>
      <c r="FA6" s="83">
        <f>SUMIFS(ACTUALS!$U$4:$U$75,ACTUALS!$O$4:$O$75,$BM6,ACTUALS!$N$4:$N$75,FA$3)+SUMIFS(ACTUALS!$T$4:$T$75,ACTUALS!$N$4:$N$75,$BM6,ACTUALS!$O$4:$O$75,FA$3)</f>
        <v>0</v>
      </c>
      <c r="FB6" s="83">
        <f>SUMIFS(ACTUALS!$U$4:$U$75,ACTUALS!$O$4:$O$75,$BM6,ACTUALS!$N$4:$N$75,FB$3)+SUMIFS(ACTUALS!$T$4:$T$75,ACTUALS!$N$4:$N$75,$BM6,ACTUALS!$O$4:$O$75,FB$3)</f>
        <v>0</v>
      </c>
      <c r="FC6" s="83">
        <f>SUMIFS(ACTUALS!$U$4:$U$75,ACTUALS!$O$4:$O$75,$BM6,ACTUALS!$N$4:$N$75,FC$3)+SUMIFS(ACTUALS!$T$4:$T$75,ACTUALS!$N$4:$N$75,$BM6,ACTUALS!$O$4:$O$75,FC$3)</f>
        <v>0</v>
      </c>
      <c r="FD6" s="83">
        <f>SUMIFS(ACTUALS!$U$4:$U$75,ACTUALS!$O$4:$O$75,$BM6,ACTUALS!$N$4:$N$75,FD$3)+SUMIFS(ACTUALS!$T$4:$T$75,ACTUALS!$N$4:$N$75,$BM6,ACTUALS!$O$4:$O$75,FD$3)</f>
        <v>0</v>
      </c>
      <c r="FE6" s="83">
        <f>SUMIFS(ACTUALS!$U$4:$U$75,ACTUALS!$O$4:$O$75,$BM6,ACTUALS!$N$4:$N$75,FE$3)+SUMIFS(ACTUALS!$T$4:$T$75,ACTUALS!$N$4:$N$75,$BM6,ACTUALS!$O$4:$O$75,FE$3)</f>
        <v>0</v>
      </c>
      <c r="FF6" s="83">
        <f>SUMIFS(ACTUALS!$U$4:$U$75,ACTUALS!$O$4:$O$75,$BM6,ACTUALS!$N$4:$N$75,FF$3)+SUMIFS(ACTUALS!$T$4:$T$75,ACTUALS!$N$4:$N$75,$BM6,ACTUALS!$O$4:$O$75,FF$3)</f>
        <v>0</v>
      </c>
      <c r="FG6" s="83">
        <f>SUMIFS(ACTUALS!$U$4:$U$75,ACTUALS!$O$4:$O$75,$BM6,ACTUALS!$N$4:$N$75,FG$3)+SUMIFS(ACTUALS!$T$4:$T$75,ACTUALS!$N$4:$N$75,$BM6,ACTUALS!$O$4:$O$75,FG$3)</f>
        <v>0</v>
      </c>
      <c r="FH6" s="51"/>
      <c r="FI6" s="51" t="s">
        <v>48</v>
      </c>
      <c r="FJ6" s="83">
        <f>SUMIFS(ACTUALS!$S$4:$S$75,ACTUALS!$O$4:$O$75,$BM6,ACTUALS!$N$4:$N$75,FJ$3)+SUMIFS(ACTUALS!$R$4:$R$75,ACTUALS!$N$4:$N$75,$BM6,ACTUALS!$O$4:$O$75,FJ$3)</f>
        <v>0</v>
      </c>
      <c r="FK6" s="83">
        <f>SUMIFS(ACTUALS!$S$4:$S$75,ACTUALS!$O$4:$O$75,$BM6,ACTUALS!$N$4:$N$75,FK$3)+SUMIFS(ACTUALS!$R$4:$R$75,ACTUALS!$N$4:$N$75,$BM6,ACTUALS!$O$4:$O$75,FK$3)</f>
        <v>0</v>
      </c>
      <c r="FL6" s="83">
        <f>SUMIFS(ACTUALS!$S$4:$S$75,ACTUALS!$O$4:$O$75,$BM6,ACTUALS!$N$4:$N$75,FL$3)+SUMIFS(ACTUALS!$R$4:$R$75,ACTUALS!$N$4:$N$75,$BM6,ACTUALS!$O$4:$O$75,FL$3)</f>
        <v>0</v>
      </c>
      <c r="FM6" s="83">
        <f>SUMIFS(ACTUALS!$S$4:$S$75,ACTUALS!$O$4:$O$75,$BM6,ACTUALS!$N$4:$N$75,FM$3)+SUMIFS(ACTUALS!$R$4:$R$75,ACTUALS!$N$4:$N$75,$BM6,ACTUALS!$O$4:$O$75,FM$3)</f>
        <v>0</v>
      </c>
      <c r="FN6" s="83">
        <f>SUMIFS(ACTUALS!$S$4:$S$75,ACTUALS!$O$4:$O$75,$BM6,ACTUALS!$N$4:$N$75,FN$3)+SUMIFS(ACTUALS!$R$4:$R$75,ACTUALS!$N$4:$N$75,$BM6,ACTUALS!$O$4:$O$75,FN$3)</f>
        <v>0</v>
      </c>
      <c r="FO6" s="83">
        <f>SUMIFS(ACTUALS!$S$4:$S$75,ACTUALS!$O$4:$O$75,$BM6,ACTUALS!$N$4:$N$75,FO$3)+SUMIFS(ACTUALS!$R$4:$R$75,ACTUALS!$N$4:$N$75,$BM6,ACTUALS!$O$4:$O$75,FO$3)</f>
        <v>0</v>
      </c>
      <c r="FP6" s="83">
        <f>SUMIFS(ACTUALS!$T$4:$T$75,ACTUALS!$P$4:$P$75,$BM6,ACTUALS!$O$4:$O$75,FP$3)+SUMIFS(ACTUALS!$S$4:$S$75,ACTUALS!$O$4:$O$75,$BM6,ACTUALS!$P$4:$P$75,FP$3)</f>
        <v>0</v>
      </c>
      <c r="FQ6" s="83">
        <f>SUMIFS(ACTUALS!$U$4:$U$75,ACTUALS!$Q$4:$Q$75,$BM6,ACTUALS!$P$4:$P$75,FQ$3)+SUMIFS(ACTUALS!$T$4:$T$75,ACTUALS!$P$4:$P$75,$BM6,ACTUALS!$Q$4:$Q$75,FQ$3)</f>
        <v>0</v>
      </c>
      <c r="FR6" s="83">
        <f>SUMIFS(ACTUALS!$V$4:$V$75,ACTUALS!$R$4:$R$75,$BM6,ACTUALS!$Q$4:$Q$75,FR$3)+SUMIFS(ACTUALS!$U$4:$U$75,ACTUALS!$Q$4:$Q$75,$BM6,ACTUALS!$R$4:$R$75,FR$3)</f>
        <v>0</v>
      </c>
      <c r="FS6" s="83">
        <f>SUMIFS(ACTUALS!$W$4:$W$75,ACTUALS!$S$4:$S$75,$BM6,ACTUALS!$R$4:$R$75,FS$3)+SUMIFS(ACTUALS!$V$4:$V$75,ACTUALS!$R$4:$R$75,$BM6,ACTUALS!$S$4:$S$75,FS$3)</f>
        <v>0</v>
      </c>
      <c r="FT6" s="83">
        <f>SUMIFS(ACTUALS!$B$4:$B$75,ACTUALS!$T$4:$T$75,$BM6,ACTUALS!$S$4:$S$75,FT$3)+SUMIFS(ACTUALS!$W$4:$W$75,ACTUALS!$S$4:$S$75,$BM6,ACTUALS!$T$4:$T$75,FT$3)</f>
        <v>0</v>
      </c>
      <c r="FU6" s="83">
        <f>SUMIFS(ACTUALS!$C$4:$C$75,ACTUALS!$U$4:$U$75,$BM6,ACTUALS!$T$4:$T$75,FU$3)+SUMIFS(ACTUALS!$B$4:$B$75,ACTUALS!$T$4:$T$75,$BM6,ACTUALS!$U$4:$U$75,FU$3)</f>
        <v>0</v>
      </c>
      <c r="FV6" s="83">
        <f>SUMIFS(ACTUALS!$D$4:$D$75,ACTUALS!$V$4:$V$75,$BM6,ACTUALS!$U$4:$U$75,FV$3)+SUMIFS(ACTUALS!$C$4:$C$75,ACTUALS!$U$4:$U$75,$BM6,ACTUALS!$V$4:$V$75,FV$3)</f>
        <v>0</v>
      </c>
      <c r="FW6" s="83">
        <f>SUMIFS(ACTUALS!$E$4:$E$75,ACTUALS!$W$4:$W$75,$BM6,ACTUALS!$V$4:$V$75,FW$3)+SUMIFS(ACTUALS!$D$4:$D$75,ACTUALS!$V$4:$V$75,$BM6,ACTUALS!$W$4:$W$75,FW$3)</f>
        <v>0</v>
      </c>
      <c r="FX6" s="83">
        <f>SUMIFS(ACTUALS!$F$4:$F$75,ACTUALS!$B$4:$B$75,$BM6,ACTUALS!$W$4:$W$75,FX$3)+SUMIFS(ACTUALS!$E$4:$E$75,ACTUALS!$W$4:$W$75,$BM6,ACTUALS!$B$4:$B$75,FX$3)</f>
        <v>0</v>
      </c>
      <c r="FY6" s="83">
        <f>SUMIFS(ACTUALS!$G$4:$G$75,ACTUALS!$C$4:$C$75,$BM6,ACTUALS!$B$4:$B$75,FY$3)+SUMIFS(ACTUALS!$F$4:$F$75,ACTUALS!$B$4:$B$75,$BM6,ACTUALS!$C$4:$C$75,FY$3)</f>
        <v>0</v>
      </c>
      <c r="FZ6" s="83">
        <f>SUMIFS(ACTUALS!$J$4:$J$75,ACTUALS!$D$4:$D$75,$BM6,ACTUALS!$C$4:$C$75,FZ$3)+SUMIFS(ACTUALS!$G$4:$G$75,ACTUALS!$C$4:$C$75,$BM6,ACTUALS!$D$4:$D$75,FZ$3)</f>
        <v>0</v>
      </c>
      <c r="GA6" s="83">
        <f>SUMIFS(ACTUALS!$K$4:$K$75,ACTUALS!$E$4:$E$75,$BM6,ACTUALS!$D$4:$D$75,GA$3)+SUMIFS(ACTUALS!$J$4:$J$75,ACTUALS!$D$4:$D$75,$BM6,ACTUALS!$E$4:$E$75,GA$3)</f>
        <v>0</v>
      </c>
      <c r="GB6" s="83">
        <f>SUMIFS(ACTUALS!$L$4:$L$75,ACTUALS!$F$4:$F$75,$BM6,ACTUALS!$E$4:$E$75,GB$3)+SUMIFS(ACTUALS!$K$4:$K$75,ACTUALS!$E$4:$E$75,$BM6,ACTUALS!$F$4:$F$75,GB$3)</f>
        <v>0</v>
      </c>
      <c r="GC6" s="83">
        <f>SUMIFS(ACTUALS!$N$4:$N$75,ACTUALS!$G$4:$G$75,$BM6,ACTUALS!$F$4:$F$75,GC$3)+SUMIFS(ACTUALS!$L$4:$L$75,ACTUALS!$F$4:$F$75,$BM6,ACTUALS!$G$4:$G$75,GC$3)</f>
        <v>0</v>
      </c>
      <c r="GD6" s="83">
        <f>SUMIFS(ACTUALS!$O$4:$O$75,ACTUALS!$J$4:$J$75,$BM6,ACTUALS!$G$4:$G$75,GD$3)+SUMIFS(ACTUALS!$N$4:$N$75,ACTUALS!$G$4:$G$75,$BM6,ACTUALS!$J$4:$J$75,GD$3)</f>
        <v>0</v>
      </c>
      <c r="GE6" s="83">
        <f>SUMIFS(ACTUALS!$P$4:$P$75,ACTUALS!$K$4:$K$75,$BM6,ACTUALS!$J$4:$J$75,GE$3)+SUMIFS(ACTUALS!$O$4:$O$75,ACTUALS!$J$4:$J$75,$BM6,ACTUALS!$K$4:$K$75,GE$3)</f>
        <v>0</v>
      </c>
      <c r="GF6" s="83">
        <f>SUMIFS(ACTUALS!$Q$4:$Q$75,ACTUALS!$L$4:$L$75,$BM6,ACTUALS!$K$4:$K$75,GF$3)+SUMIFS(ACTUALS!$P$4:$P$75,ACTUALS!$K$4:$K$75,$BM6,ACTUALS!$L$4:$L$75,GF$3)</f>
        <v>0</v>
      </c>
      <c r="GG6" s="83">
        <f>SUMIFS(ACTUALS!$R$4:$R$75,ACTUALS!$N$4:$N$75,$BM6,ACTUALS!$L$4:$L$75,GG$3)+SUMIFS(ACTUALS!$Q$4:$Q$75,ACTUALS!$L$4:$L$75,$BM6,ACTUALS!$N$4:$N$75,GG$3)</f>
        <v>0</v>
      </c>
      <c r="GH6" s="83">
        <f>SUMIFS(ACTUALS!$S$4:$S$75,ACTUALS!$O$4:$O$75,$BM6,ACTUALS!$N$4:$N$75,GH$3)+SUMIFS(ACTUALS!$R$4:$R$75,ACTUALS!$N$4:$N$75,$BM6,ACTUALS!$O$4:$O$75,GH$3)</f>
        <v>0</v>
      </c>
      <c r="GI6" s="83">
        <f>SUMIFS(ACTUALS!$T$4:$T$75,ACTUALS!$P$4:$P$75,$BM6,ACTUALS!$O$4:$O$75,GI$3)+SUMIFS(ACTUALS!$S$4:$S$75,ACTUALS!$O$4:$O$75,$BM6,ACTUALS!$P$4:$P$75,GI$3)</f>
        <v>0</v>
      </c>
      <c r="GJ6" s="83">
        <f>SUMIFS(ACTUALS!$U$4:$U$75,ACTUALS!$Q$4:$Q$75,$BM6,ACTUALS!$P$4:$P$75,GJ$3)+SUMIFS(ACTUALS!$T$4:$T$75,ACTUALS!$P$4:$P$75,$BM6,ACTUALS!$Q$4:$Q$75,GJ$3)</f>
        <v>0</v>
      </c>
      <c r="GK6" s="83">
        <f>SUMIFS(ACTUALS!$V$4:$V$75,ACTUALS!$R$4:$R$75,$BM6,ACTUALS!$Q$4:$Q$75,GK$3)+SUMIFS(ACTUALS!$U$4:$U$75,ACTUALS!$Q$4:$Q$75,$BM6,ACTUALS!$R$4:$R$75,GK$3)</f>
        <v>0</v>
      </c>
      <c r="GL6" s="83">
        <f>SUMIFS(ACTUALS!$W$4:$W$75,ACTUALS!$S$4:$S$75,$BM6,ACTUALS!$R$4:$R$75,GL$3)+SUMIFS(ACTUALS!$V$4:$V$75,ACTUALS!$R$4:$R$75,$BM6,ACTUALS!$S$4:$S$75,GL$3)</f>
        <v>0</v>
      </c>
      <c r="GM6" s="83">
        <f>SUMIFS(ACTUALS!$B$4:$B$75,ACTUALS!$T$4:$T$75,$BM6,ACTUALS!$S$4:$S$75,GM$3)+SUMIFS(ACTUALS!$W$4:$W$75,ACTUALS!$S$4:$S$75,$BM6,ACTUALS!$T$4:$T$75,GM$3)</f>
        <v>0</v>
      </c>
      <c r="GN6" s="83">
        <f>SUMIFS(ACTUALS!$C$4:$C$75,ACTUALS!$U$4:$U$75,$BM6,ACTUALS!$T$4:$T$75,GN$3)+SUMIFS(ACTUALS!$B$4:$B$75,ACTUALS!$T$4:$T$75,$BM6,ACTUALS!$U$4:$U$75,GN$3)</f>
        <v>0</v>
      </c>
      <c r="GO6" s="83">
        <f>SUMIFS(ACTUALS!$S$4:$S$75,ACTUALS!$O$4:$O$75,$BM6,ACTUALS!$N$4:$N$75,GO$3)+SUMIFS(ACTUALS!$R$4:$R$75,ACTUALS!$N$4:$N$75,$BM6,ACTUALS!$O$4:$O$75,GO$3)</f>
        <v>0</v>
      </c>
      <c r="GP6" s="83">
        <f>SUMIFS(ACTUALS!$S$4:$S$75,ACTUALS!$O$4:$O$75,$BM6,ACTUALS!$N$4:$N$75,GP$3)+SUMIFS(ACTUALS!$R$4:$R$75,ACTUALS!$N$4:$N$75,$BM6,ACTUALS!$O$4:$O$75,GP$3)</f>
        <v>0</v>
      </c>
      <c r="GQ6" s="83">
        <f>SUMIFS(ACTUALS!$S$4:$S$75,ACTUALS!$O$4:$O$75,$BM6,ACTUALS!$N$4:$N$75,GQ$3)+SUMIFS(ACTUALS!$R$4:$R$75,ACTUALS!$N$4:$N$75,$BM6,ACTUALS!$O$4:$O$75,GQ$3)</f>
        <v>0</v>
      </c>
      <c r="GR6" s="83">
        <f>SUMIFS(ACTUALS!$S$4:$S$75,ACTUALS!$O$4:$O$75,$BM6,ACTUALS!$N$4:$N$75,GR$3)+SUMIFS(ACTUALS!$R$4:$R$75,ACTUALS!$N$4:$N$75,$BM6,ACTUALS!$O$4:$O$75,GR$3)</f>
        <v>0</v>
      </c>
      <c r="GS6" s="83">
        <f>SUMIFS(ACTUALS!$S$4:$S$75,ACTUALS!$O$4:$O$75,$BM6,ACTUALS!$N$4:$N$75,GS$3)+SUMIFS(ACTUALS!$R$4:$R$75,ACTUALS!$N$4:$N$75,$BM6,ACTUALS!$O$4:$O$75,GS$3)</f>
        <v>0</v>
      </c>
      <c r="GT6" s="83">
        <f>SUMIFS(ACTUALS!$S$4:$S$75,ACTUALS!$O$4:$O$75,$BM6,ACTUALS!$N$4:$N$75,GT$3)+SUMIFS(ACTUALS!$R$4:$R$75,ACTUALS!$N$4:$N$75,$BM6,ACTUALS!$O$4:$O$75,GT$3)</f>
        <v>0</v>
      </c>
      <c r="GU6" s="83">
        <f>SUMIFS(ACTUALS!$S$4:$S$75,ACTUALS!$O$4:$O$75,$BM6,ACTUALS!$N$4:$N$75,GU$3)+SUMIFS(ACTUALS!$R$4:$R$75,ACTUALS!$N$4:$N$75,$BM6,ACTUALS!$O$4:$O$75,GU$3)</f>
        <v>0</v>
      </c>
      <c r="GV6" s="83">
        <f>SUMIFS(ACTUALS!$S$4:$S$75,ACTUALS!$O$4:$O$75,$BM6,ACTUALS!$N$4:$N$75,GV$3)+SUMIFS(ACTUALS!$R$4:$R$75,ACTUALS!$N$4:$N$75,$BM6,ACTUALS!$O$4:$O$75,GV$3)</f>
        <v>0</v>
      </c>
      <c r="GW6" s="83">
        <f>SUMIFS(ACTUALS!$S$4:$S$75,ACTUALS!$O$4:$O$75,$BM6,ACTUALS!$N$4:$N$75,GW$3)+SUMIFS(ACTUALS!$R$4:$R$75,ACTUALS!$N$4:$N$75,$BM6,ACTUALS!$O$4:$O$75,GW$3)</f>
        <v>0</v>
      </c>
      <c r="GX6" s="83">
        <f>SUMIFS(ACTUALS!$S$4:$S$75,ACTUALS!$O$4:$O$75,$BM6,ACTUALS!$N$4:$N$75,GX$3)+SUMIFS(ACTUALS!$R$4:$R$75,ACTUALS!$N$4:$N$75,$BM6,ACTUALS!$O$4:$O$75,GX$3)</f>
        <v>0</v>
      </c>
      <c r="GY6" s="83">
        <f>SUMIFS(ACTUALS!$S$4:$S$75,ACTUALS!$O$4:$O$75,$BM6,ACTUALS!$N$4:$N$75,GY$3)+SUMIFS(ACTUALS!$R$4:$R$75,ACTUALS!$N$4:$N$75,$BM6,ACTUALS!$O$4:$O$75,GY$3)</f>
        <v>0</v>
      </c>
      <c r="GZ6" s="83">
        <f>SUMIFS(ACTUALS!$S$4:$S$75,ACTUALS!$O$4:$O$75,$BM6,ACTUALS!$N$4:$N$75,GZ$3)+SUMIFS(ACTUALS!$R$4:$R$75,ACTUALS!$N$4:$N$75,$BM6,ACTUALS!$O$4:$O$75,GZ$3)</f>
        <v>0</v>
      </c>
      <c r="HA6" s="83">
        <f>SUMIFS(ACTUALS!$S$4:$S$75,ACTUALS!$O$4:$O$75,$BM6,ACTUALS!$N$4:$N$75,HA$3)+SUMIFS(ACTUALS!$R$4:$R$75,ACTUALS!$N$4:$N$75,$BM6,ACTUALS!$O$4:$O$75,HA$3)</f>
        <v>0</v>
      </c>
      <c r="HB6" s="83">
        <f>SUMIFS(ACTUALS!$S$4:$S$75,ACTUALS!$O$4:$O$75,$BM6,ACTUALS!$N$4:$N$75,HB$3)+SUMIFS(ACTUALS!$R$4:$R$75,ACTUALS!$N$4:$N$75,$BM6,ACTUALS!$O$4:$O$75,HB$3)</f>
        <v>0</v>
      </c>
      <c r="HC6" s="83">
        <f>SUMIFS(ACTUALS!$S$4:$S$75,ACTUALS!$O$4:$O$75,$BM6,ACTUALS!$N$4:$N$75,HC$3)+SUMIFS(ACTUALS!$R$4:$R$75,ACTUALS!$N$4:$N$75,$BM6,ACTUALS!$O$4:$O$75,HC$3)</f>
        <v>0</v>
      </c>
      <c r="HD6" s="83">
        <f>SUMIFS(ACTUALS!$S$4:$S$75,ACTUALS!$O$4:$O$75,$BM6,ACTUALS!$N$4:$N$75,HD$3)+SUMIFS(ACTUALS!$R$4:$R$75,ACTUALS!$N$4:$N$75,$BM6,ACTUALS!$O$4:$O$75,HD$3)</f>
        <v>0</v>
      </c>
      <c r="HE6" s="83">
        <f>SUMIFS(ACTUALS!$S$4:$S$75,ACTUALS!$O$4:$O$75,$BM6,ACTUALS!$N$4:$N$75,HE$3)+SUMIFS(ACTUALS!$R$4:$R$75,ACTUALS!$N$4:$N$75,$BM6,ACTUALS!$O$4:$O$75,HE$3)</f>
        <v>0</v>
      </c>
      <c r="HF6" s="51"/>
      <c r="HG6" s="71"/>
      <c r="HH6" s="71"/>
      <c r="HI6" s="71"/>
      <c r="HJ6" s="71"/>
      <c r="HK6" s="71"/>
      <c r="HL6" s="71"/>
      <c r="HM6" s="71"/>
      <c r="HN6" s="71"/>
      <c r="HO6" s="71"/>
      <c r="HP6" s="71"/>
      <c r="HQ6" s="71"/>
      <c r="HR6" s="71"/>
      <c r="HS6" s="71"/>
      <c r="HT6" s="71"/>
      <c r="HU6" s="71"/>
      <c r="HV6" s="71"/>
      <c r="HW6" s="71"/>
      <c r="HX6" s="71"/>
      <c r="HY6" s="71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IM6" s="71"/>
      <c r="IN6" s="71"/>
      <c r="IO6" s="71"/>
      <c r="IP6" s="71"/>
      <c r="IQ6" s="71"/>
      <c r="IR6" s="71"/>
      <c r="IS6" s="71"/>
      <c r="IT6" s="71"/>
      <c r="IU6" s="71"/>
      <c r="IV6" s="71"/>
      <c r="IW6" s="71"/>
      <c r="IX6" s="71"/>
      <c r="IY6" s="71"/>
      <c r="IZ6" s="71"/>
      <c r="JA6" s="71"/>
      <c r="JB6" s="71"/>
      <c r="JC6" s="71"/>
      <c r="JD6" s="71"/>
      <c r="JE6" s="71"/>
      <c r="JF6" s="71"/>
      <c r="JG6" s="71"/>
      <c r="JH6" s="71"/>
      <c r="JI6" s="71"/>
      <c r="JJ6" s="71"/>
      <c r="JK6" s="71"/>
      <c r="JL6" s="71"/>
      <c r="JM6" s="71"/>
    </row>
    <row r="7" spans="1:273" s="78" customFormat="1" ht="30" customHeight="1" x14ac:dyDescent="0.3">
      <c r="A7" s="87">
        <f>A6--4</f>
        <v>0</v>
      </c>
      <c r="B7" s="72">
        <f t="shared" si="6"/>
        <v>4</v>
      </c>
      <c r="C7" s="73" t="s">
        <v>7</v>
      </c>
      <c r="D7" s="74">
        <v>46185</v>
      </c>
      <c r="E7" s="73" t="s">
        <v>128</v>
      </c>
      <c r="F7" s="180">
        <v>0.875</v>
      </c>
      <c r="G7" s="75">
        <f t="shared" si="0"/>
        <v>46185.875</v>
      </c>
      <c r="H7" s="148" t="s">
        <v>134</v>
      </c>
      <c r="I7" s="149"/>
      <c r="J7" s="150"/>
      <c r="K7" s="151"/>
      <c r="L7" s="73" t="str">
        <f t="shared" si="1"/>
        <v/>
      </c>
      <c r="M7" s="76" t="s">
        <v>723</v>
      </c>
      <c r="N7" s="77" t="str">
        <f t="shared" si="2"/>
        <v>USA</v>
      </c>
      <c r="O7" s="78" t="str">
        <f t="shared" si="3"/>
        <v>Paraguay</v>
      </c>
      <c r="P7" s="78" t="str">
        <f>IF(ACTUALS!$R7&gt;ACTUALS!$S7,ACTUALS!$N7,IF(ACTUALS!$S7&gt;ACTUALS!$R7,ACTUALS!$O7,""))</f>
        <v/>
      </c>
      <c r="Q7" s="78" t="str">
        <f>IF(ACTUALS!$P7=ACTUALS!$N7,ACTUALS!$O7,IF(ACTUALS!$P7=ACTUALS!$O7,ACTUALS!$N7,""))</f>
        <v/>
      </c>
      <c r="R7" s="79">
        <f t="shared" si="4"/>
        <v>0</v>
      </c>
      <c r="S7" s="80">
        <f t="shared" si="5"/>
        <v>0</v>
      </c>
      <c r="T7" s="78">
        <f>IF(OR(ACTUALS!$R7="",ACTUALS!$S7=""),"",ACTUALS!$R7-ACTUALS!$S7)</f>
        <v>0</v>
      </c>
      <c r="U7" s="78">
        <f>IF(OR(ACTUALS!$R7="",ACTUALS!$S7=""),"",ACTUALS!$S7-ACTUALS!$R7)</f>
        <v>0</v>
      </c>
      <c r="V7" s="78" t="str">
        <f>IF(ACTUALS!$K7="","",IF(ACTUALS!$L7="Draw",1,IF(ACTUALS!$L7=ACTUALS!$N7,3,0)))</f>
        <v/>
      </c>
      <c r="W7" s="78" t="str">
        <f>IF(ACTUALS!$K7="","",IF(ACTUALS!$L7="Draw",1,IF(ACTUALS!$L7=ACTUALS!$O7,3,0)))</f>
        <v/>
      </c>
      <c r="AC7" s="78" t="s">
        <v>114</v>
      </c>
      <c r="AG7" s="78" t="s">
        <v>1</v>
      </c>
      <c r="AH7" s="51"/>
      <c r="AI7" s="88">
        <v>2</v>
      </c>
      <c r="AJ7" s="88" t="str">
        <f ca="1">IFERROR(INDEX(AT:AT,MATCH("2"&amp;AG7,BD:BD,0),1),"")</f>
        <v>South Korea</v>
      </c>
      <c r="AK7" s="88" t="str">
        <f ca="1">IF(AJ7="","",VLOOKUP(AJ7,AT:AY,2,FALSE)&amp;"-"&amp;VLOOKUP(AJ7,AT:AY,3,FALSE)&amp;"-"&amp;VLOOKUP(AJ7,AT:AY,4,FALSE))</f>
        <v>0-0-0</v>
      </c>
      <c r="AL7" s="88">
        <f ca="1">IF(AJ7="","",VLOOKUP(AJ7,AT:BA,8,FALSE))</f>
        <v>0</v>
      </c>
      <c r="AM7" s="88">
        <f ca="1">IF(AJ7="","",VLOOKUP(AJ7,AT:BD,5,FALSE))</f>
        <v>0</v>
      </c>
      <c r="AN7" s="51"/>
      <c r="AO7" s="197"/>
      <c r="AP7" s="197"/>
      <c r="AQ7" s="51"/>
      <c r="AR7" s="51"/>
      <c r="AS7" s="51" t="s">
        <v>1</v>
      </c>
      <c r="AT7" s="51" t="s">
        <v>743</v>
      </c>
      <c r="AU7" s="51">
        <f>COUNTIF(ACTUALS!$P$4:$P$75,AT7)</f>
        <v>0</v>
      </c>
      <c r="AV7" s="51">
        <f>COUNTIFS(ACTUALS!$O$4:$O$75,AT7,ACTUALS!$L$4:$L$75,"Draw")+COUNTIFS(ACTUALS!$N$4:$N$75,AT7,ACTUALS!$L$4:$L$75,"Draw")</f>
        <v>0</v>
      </c>
      <c r="AW7" s="51">
        <f>COUNTIF(ACTUALS!$Q$4:$Q$75,AT7)</f>
        <v>0</v>
      </c>
      <c r="AX7" s="51">
        <f>AV7+(3*AU7)</f>
        <v>0</v>
      </c>
      <c r="AY7" s="51">
        <f>SUMIFS(ACTUALS!$R$4:$R$75,ACTUALS!$N$4:$N$75,AT7)+SUMIFS(ACTUALS!$S$4:$S$75,ACTUALS!$O$4:$O$75,AT7)</f>
        <v>0</v>
      </c>
      <c r="AZ7" s="51">
        <f>SUMIFS(ACTUALS!$S$4:$S$75,ACTUALS!$N$4:$N$75,AT7)+SUMIFS(ACTUALS!$R$4:$R$75,ACTUALS!$O$4:$O$75,AT7)</f>
        <v>0</v>
      </c>
      <c r="BA7" s="51">
        <f>AY7-AZ7</f>
        <v>0</v>
      </c>
      <c r="BB7" s="51">
        <f ca="1">RANK(BK7,BK4:BK7,1)</f>
        <v>1</v>
      </c>
      <c r="BC7" s="51" t="str">
        <f>IFERROR(VLOOKUP(AT7,AO:AP,2,FALSE),"")</f>
        <v/>
      </c>
      <c r="BD7" s="51" t="str">
        <f ca="1">IF(BC7="",BB7&amp;AS7,BC7&amp;AS7)</f>
        <v>1A</v>
      </c>
      <c r="BE7" s="51">
        <f>RANK(AX7,AX4:AX7)+(RANK(BA7,BA4:BA7)/10)+(RANK(AY7,AY4:AY7)/100)</f>
        <v>1.1100000000000001</v>
      </c>
      <c r="BF7" s="51">
        <f>RANK(BE7,BE4:BE7,1)</f>
        <v>1</v>
      </c>
      <c r="BG7" s="51" cm="1">
        <f t="array" aca="1" ref="BG7" ca="1">SUMPRODUCT((OFFSET($BN$3:$DI$3,MATCH($AT7,$BM$4:$BM$51,0),0))*((IF($BF5=$BF7,$BN$3:$DI$3=$AT5,0))+(IF($BF4=$BF7,$BN$3:$DI$3=$AT4,0))+(IF($BF6=$BF7,$BN$3:$DI$3=$AT6,0))))</f>
        <v>0</v>
      </c>
      <c r="BH7" s="51" cm="1">
        <f t="array" aca="1" ref="BH7" ca="1">SUMPRODUCT((OFFSET($DL$3:$FG$3,MATCH($AT7,$DK$4:$DK$51,0),0))*((IF($BF5=$BF7,$DL$3:$FG$3=$AT5,0))+(IF($BF4=$BF7,$DL$3:$FG$3=$AT4,0))+(IF($BF6=$BF7,$DL$3:$FG$3=$AT6,0))))</f>
        <v>0</v>
      </c>
      <c r="BI7" s="51" cm="1">
        <f t="array" aca="1" ref="BI7" ca="1">SUMPRODUCT((OFFSET($FJ$3:$HE$3,MATCH($AT7,$FI$4:$FI$51,0),0))*((IF($BF5=$BF7,$FJ$3:$HE$3=$AT5,0))+(IF($BF4=$BF7,$FJ$3:$HE$3=$AT4,0))+(IF($BF6=$BF7,$FJ$3:$HE$3=$AT6,0))))</f>
        <v>0</v>
      </c>
      <c r="BJ7" s="51">
        <f ca="1">(BG7/1000)+(BH7/10000)+(BI7/100000)+(ROW(BI10)/10000000)</f>
        <v>9.9999999999999995E-7</v>
      </c>
      <c r="BK7" s="51">
        <f ca="1">+BE7-BJ7</f>
        <v>1.1099990000000002</v>
      </c>
      <c r="BL7" s="51"/>
      <c r="BM7" s="51" t="s">
        <v>107</v>
      </c>
      <c r="BN7" s="83">
        <f>SUMIFS(ACTUALS!$W$4:$W$75,ACTUALS!$O$4:$O$75,$BM7,ACTUALS!$N$4:$N$75,BN$3)+SUMIFS(ACTUALS!$V$4:$V$75,ACTUALS!$N$4:$N$75,$BM7,ACTUALS!$O$4:$O$75,BN$3)</f>
        <v>0</v>
      </c>
      <c r="BO7" s="83">
        <f>SUMIFS(ACTUALS!$W$4:$W$75,ACTUALS!$O$4:$O$75,$BM7,ACTUALS!$N$4:$N$75,BO$3)+SUMIFS(ACTUALS!$V$4:$V$75,ACTUALS!$N$4:$N$75,$BM7,ACTUALS!$O$4:$O$75,BO$3)</f>
        <v>0</v>
      </c>
      <c r="BP7" s="83">
        <f>SUMIFS(ACTUALS!$W$4:$W$75,ACTUALS!$O$4:$O$75,$BM7,ACTUALS!$N$4:$N$75,BP$3)+SUMIFS(ACTUALS!$V$4:$V$75,ACTUALS!$N$4:$N$75,$BM7,ACTUALS!$O$4:$O$75,BP$3)</f>
        <v>0</v>
      </c>
      <c r="BQ7" s="83">
        <f>SUMIFS(ACTUALS!$W$4:$W$75,ACTUALS!$O$4:$O$75,$BM7,ACTUALS!$N$4:$N$75,BQ$3)+SUMIFS(ACTUALS!$V$4:$V$75,ACTUALS!$N$4:$N$75,$BM7,ACTUALS!$O$4:$O$75,BQ$3)</f>
        <v>0</v>
      </c>
      <c r="BR7" s="83">
        <f>SUMIFS(ACTUALS!$W$4:$W$75,ACTUALS!$O$4:$O$75,$BM7,ACTUALS!$N$4:$N$75,BR$3)+SUMIFS(ACTUALS!$V$4:$V$75,ACTUALS!$N$4:$N$75,$BM7,ACTUALS!$O$4:$O$75,BR$3)</f>
        <v>0</v>
      </c>
      <c r="BS7" s="83">
        <f>SUMIFS(ACTUALS!$W$4:$W$75,ACTUALS!$O$4:$O$75,$BM7,ACTUALS!$N$4:$N$75,BS$3)+SUMIFS(ACTUALS!$V$4:$V$75,ACTUALS!$N$4:$N$75,$BM7,ACTUALS!$O$4:$O$75,BS$3)</f>
        <v>0</v>
      </c>
      <c r="BT7" s="83">
        <f>SUMIFS(ACTUALS!$W$4:$W$75,ACTUALS!$O$4:$O$75,$BM7,ACTUALS!$N$4:$N$75,BT$3)+SUMIFS(ACTUALS!$V$4:$V$75,ACTUALS!$N$4:$N$75,$BM7,ACTUALS!$O$4:$O$75,BT$3)</f>
        <v>0</v>
      </c>
      <c r="BU7" s="83">
        <f>SUMIFS(ACTUALS!$W$4:$W$75,ACTUALS!$O$4:$O$75,$BM7,ACTUALS!$N$4:$N$75,BU$3)+SUMIFS(ACTUALS!$V$4:$V$75,ACTUALS!$N$4:$N$75,$BM7,ACTUALS!$O$4:$O$75,BU$3)</f>
        <v>0</v>
      </c>
      <c r="BV7" s="83">
        <f>SUMIFS(ACTUALS!$W$4:$W$75,ACTUALS!$O$4:$O$75,$BM7,ACTUALS!$N$4:$N$75,BV$3)+SUMIFS(ACTUALS!$V$4:$V$75,ACTUALS!$N$4:$N$75,$BM7,ACTUALS!$O$4:$O$75,BV$3)</f>
        <v>0</v>
      </c>
      <c r="BW7" s="83">
        <f>SUMIFS(ACTUALS!$W$4:$W$75,ACTUALS!$O$4:$O$75,$BM7,ACTUALS!$N$4:$N$75,BW$3)+SUMIFS(ACTUALS!$V$4:$V$75,ACTUALS!$N$4:$N$75,$BM7,ACTUALS!$O$4:$O$75,BW$3)</f>
        <v>0</v>
      </c>
      <c r="BX7" s="83">
        <f>SUMIFS(ACTUALS!$W$4:$W$75,ACTUALS!$O$4:$O$75,$BM7,ACTUALS!$N$4:$N$75,BX$3)+SUMIFS(ACTUALS!$V$4:$V$75,ACTUALS!$N$4:$N$75,$BM7,ACTUALS!$O$4:$O$75,BX$3)</f>
        <v>0</v>
      </c>
      <c r="BY7" s="83">
        <f>SUMIFS(ACTUALS!$W$4:$W$75,ACTUALS!$O$4:$O$75,$BM7,ACTUALS!$N$4:$N$75,BY$3)+SUMIFS(ACTUALS!$V$4:$V$75,ACTUALS!$N$4:$N$75,$BM7,ACTUALS!$O$4:$O$75,BY$3)</f>
        <v>0</v>
      </c>
      <c r="BZ7" s="83">
        <f>SUMIFS(ACTUALS!$W$4:$W$75,ACTUALS!$O$4:$O$75,$BM7,ACTUALS!$N$4:$N$75,BZ$3)+SUMIFS(ACTUALS!$V$4:$V$75,ACTUALS!$N$4:$N$75,$BM7,ACTUALS!$O$4:$O$75,BZ$3)</f>
        <v>0</v>
      </c>
      <c r="CA7" s="83">
        <f>SUMIFS(ACTUALS!$W$4:$W$75,ACTUALS!$O$4:$O$75,$BM7,ACTUALS!$N$4:$N$75,CA$3)+SUMIFS(ACTUALS!$V$4:$V$75,ACTUALS!$N$4:$N$75,$BM7,ACTUALS!$O$4:$O$75,CA$3)</f>
        <v>0</v>
      </c>
      <c r="CB7" s="83">
        <f>SUMIFS(ACTUALS!$W$4:$W$75,ACTUALS!$O$4:$O$75,$BM7,ACTUALS!$N$4:$N$75,CB$3)+SUMIFS(ACTUALS!$V$4:$V$75,ACTUALS!$N$4:$N$75,$BM7,ACTUALS!$O$4:$O$75,CB$3)</f>
        <v>0</v>
      </c>
      <c r="CC7" s="83">
        <f>SUMIFS(ACTUALS!$W$4:$W$75,ACTUALS!$O$4:$O$75,$BM7,ACTUALS!$N$4:$N$75,CC$3)+SUMIFS(ACTUALS!$V$4:$V$75,ACTUALS!$N$4:$N$75,$BM7,ACTUALS!$O$4:$O$75,CC$3)</f>
        <v>0</v>
      </c>
      <c r="CD7" s="83">
        <f>SUMIFS(ACTUALS!$W$4:$W$75,ACTUALS!$O$4:$O$75,$BM7,ACTUALS!$N$4:$N$75,CD$3)+SUMIFS(ACTUALS!$V$4:$V$75,ACTUALS!$N$4:$N$75,$BM7,ACTUALS!$O$4:$O$75,CD$3)</f>
        <v>0</v>
      </c>
      <c r="CE7" s="83">
        <f>SUMIFS(ACTUALS!$W$4:$W$75,ACTUALS!$O$4:$O$75,$BM7,ACTUALS!$N$4:$N$75,CE$3)+SUMIFS(ACTUALS!$V$4:$V$75,ACTUALS!$N$4:$N$75,$BM7,ACTUALS!$O$4:$O$75,CE$3)</f>
        <v>0</v>
      </c>
      <c r="CF7" s="83">
        <f>SUMIFS(ACTUALS!$W$4:$W$75,ACTUALS!$O$4:$O$75,$BM7,ACTUALS!$N$4:$N$75,CF$3)+SUMIFS(ACTUALS!$V$4:$V$75,ACTUALS!$N$4:$N$75,$BM7,ACTUALS!$O$4:$O$75,CF$3)</f>
        <v>0</v>
      </c>
      <c r="CG7" s="83">
        <f>SUMIFS(ACTUALS!$W$4:$W$75,ACTUALS!$O$4:$O$75,$BM7,ACTUALS!$N$4:$N$75,CG$3)+SUMIFS(ACTUALS!$V$4:$V$75,ACTUALS!$N$4:$N$75,$BM7,ACTUALS!$O$4:$O$75,CG$3)</f>
        <v>0</v>
      </c>
      <c r="CH7" s="83">
        <f>SUMIFS(ACTUALS!$W$4:$W$75,ACTUALS!$O$4:$O$75,$BM7,ACTUALS!$N$4:$N$75,CH$3)+SUMIFS(ACTUALS!$V$4:$V$75,ACTUALS!$N$4:$N$75,$BM7,ACTUALS!$O$4:$O$75,CH$3)</f>
        <v>0</v>
      </c>
      <c r="CI7" s="83">
        <f>SUMIFS(ACTUALS!$W$4:$W$75,ACTUALS!$O$4:$O$75,$BM7,ACTUALS!$N$4:$N$75,CI$3)+SUMIFS(ACTUALS!$V$4:$V$75,ACTUALS!$N$4:$N$75,$BM7,ACTUALS!$O$4:$O$75,CI$3)</f>
        <v>0</v>
      </c>
      <c r="CJ7" s="83">
        <f>SUMIFS(ACTUALS!$B$4:$B$75,ACTUALS!$P$4:$P$75,$BM7,ACTUALS!$O$4:$O$75,CJ$3)+SUMIFS(ACTUALS!$W$4:$W$75,ACTUALS!$O$4:$O$75,$BM7,ACTUALS!$P$4:$P$75,CJ$3)</f>
        <v>0</v>
      </c>
      <c r="CK7" s="83">
        <f>SUMIFS(ACTUALS!$C$4:$C$75,ACTUALS!$Q$4:$Q$75,$BM7,ACTUALS!$P$4:$P$75,CK$3)+SUMIFS(ACTUALS!$B$4:$B$75,ACTUALS!$P$4:$P$75,$BM7,ACTUALS!$Q$4:$Q$75,CK$3)</f>
        <v>0</v>
      </c>
      <c r="CL7" s="83">
        <f>SUMIFS(ACTUALS!$D$4:$D$75,ACTUALS!$R$4:$R$75,$BM7,ACTUALS!$Q$4:$Q$75,CL$3)+SUMIFS(ACTUALS!$C$4:$C$75,ACTUALS!$Q$4:$Q$75,$BM7,ACTUALS!$R$4:$R$75,CL$3)</f>
        <v>0</v>
      </c>
      <c r="CM7" s="83">
        <f>SUMIFS(ACTUALS!$E$4:$E$75,ACTUALS!$S$4:$S$75,$BM7,ACTUALS!$R$4:$R$75,CM$3)+SUMIFS(ACTUALS!$D$4:$D$75,ACTUALS!$R$4:$R$75,$BM7,ACTUALS!$S$4:$S$75,CM$3)</f>
        <v>0</v>
      </c>
      <c r="CN7" s="83">
        <f>SUMIFS(ACTUALS!$F$4:$F$75,ACTUALS!$T$4:$T$75,$BM7,ACTUALS!$S$4:$S$75,CN$3)+SUMIFS(ACTUALS!$E$4:$E$75,ACTUALS!$S$4:$S$75,$BM7,ACTUALS!$T$4:$T$75,CN$3)</f>
        <v>0</v>
      </c>
      <c r="CO7" s="83">
        <f>SUMIFS(ACTUALS!$G$4:$G$75,ACTUALS!$U$4:$U$75,$BM7,ACTUALS!$T$4:$T$75,CO$3)+SUMIFS(ACTUALS!$F$4:$F$75,ACTUALS!$T$4:$T$75,$BM7,ACTUALS!$U$4:$U$75,CO$3)</f>
        <v>0</v>
      </c>
      <c r="CP7" s="83">
        <f>SUMIFS(ACTUALS!$J$4:$J$75,ACTUALS!$V$4:$V$75,$BM7,ACTUALS!$U$4:$U$75,CP$3)+SUMIFS(ACTUALS!$G$4:$G$75,ACTUALS!$U$4:$U$75,$BM7,ACTUALS!$V$4:$V$75,CP$3)</f>
        <v>0</v>
      </c>
      <c r="CQ7" s="83">
        <f>SUMIFS(ACTUALS!$K$4:$K$75,ACTUALS!$W$4:$W$75,$BM7,ACTUALS!$V$4:$V$75,CQ$3)+SUMIFS(ACTUALS!$J$4:$J$75,ACTUALS!$V$4:$V$75,$BM7,ACTUALS!$W$4:$W$75,CQ$3)</f>
        <v>0</v>
      </c>
      <c r="CR7" s="83">
        <f>SUMIFS(ACTUALS!$L$4:$L$75,ACTUALS!$B$4:$B$75,$BM7,ACTUALS!$W$4:$W$75,CR$3)+SUMIFS(ACTUALS!$K$4:$K$75,ACTUALS!$W$4:$W$75,$BM7,ACTUALS!$B$4:$B$75,CR$3)</f>
        <v>0</v>
      </c>
      <c r="CS7" s="83">
        <f>SUMIFS(ACTUALS!$N$4:$N$75,ACTUALS!$C$4:$C$75,$BM7,ACTUALS!$B$4:$B$75,CS$3)+SUMIFS(ACTUALS!$L$4:$L$75,ACTUALS!$B$4:$B$75,$BM7,ACTUALS!$C$4:$C$75,CS$3)</f>
        <v>0</v>
      </c>
      <c r="CT7" s="83">
        <f>SUMIFS(ACTUALS!$O$4:$O$75,ACTUALS!$D$4:$D$75,$BM7,ACTUALS!$C$4:$C$75,CT$3)+SUMIFS(ACTUALS!$N$4:$N$75,ACTUALS!$C$4:$C$75,$BM7,ACTUALS!$D$4:$D$75,CT$3)</f>
        <v>0</v>
      </c>
      <c r="CU7" s="83">
        <f>SUMIFS(ACTUALS!$P$4:$P$75,ACTUALS!$E$4:$E$75,$BM7,ACTUALS!$D$4:$D$75,CU$3)+SUMIFS(ACTUALS!$O$4:$O$75,ACTUALS!$D$4:$D$75,$BM7,ACTUALS!$E$4:$E$75,CU$3)</f>
        <v>0</v>
      </c>
      <c r="CV7" s="83">
        <f>SUMIFS(ACTUALS!$Q$4:$Q$75,ACTUALS!$F$4:$F$75,$BM7,ACTUALS!$E$4:$E$75,CV$3)+SUMIFS(ACTUALS!$P$4:$P$75,ACTUALS!$E$4:$E$75,$BM7,ACTUALS!$F$4:$F$75,CV$3)</f>
        <v>0</v>
      </c>
      <c r="CW7" s="83">
        <f>SUMIFS(ACTUALS!$R$4:$R$75,ACTUALS!$G$4:$G$75,$BM7,ACTUALS!$F$4:$F$75,CW$3)+SUMIFS(ACTUALS!$Q$4:$Q$75,ACTUALS!$F$4:$F$75,$BM7,ACTUALS!$G$4:$G$75,CW$3)</f>
        <v>0</v>
      </c>
      <c r="CX7" s="83">
        <f>SUMIFS(ACTUALS!$S$4:$S$75,ACTUALS!$J$4:$J$75,$BM7,ACTUALS!$G$4:$G$75,CX$3)+SUMIFS(ACTUALS!$R$4:$R$75,ACTUALS!$G$4:$G$75,$BM7,ACTUALS!$J$4:$J$75,CX$3)</f>
        <v>0</v>
      </c>
      <c r="CY7" s="83">
        <f>SUMIFS(ACTUALS!$T$4:$T$75,ACTUALS!$K$4:$K$75,$BM7,ACTUALS!$J$4:$J$75,CY$3)+SUMIFS(ACTUALS!$S$4:$S$75,ACTUALS!$J$4:$J$75,$BM7,ACTUALS!$K$4:$K$75,CY$3)</f>
        <v>0</v>
      </c>
      <c r="CZ7" s="83">
        <f>SUMIFS(ACTUALS!$U$4:$U$75,ACTUALS!$L$4:$L$75,$BM7,ACTUALS!$K$4:$K$75,CZ$3)+SUMIFS(ACTUALS!$T$4:$T$75,ACTUALS!$K$4:$K$75,$BM7,ACTUALS!$L$4:$L$75,CZ$3)</f>
        <v>0</v>
      </c>
      <c r="DA7" s="83">
        <f>SUMIFS(ACTUALS!$V$4:$V$75,ACTUALS!$N$4:$N$75,$BM7,ACTUALS!$L$4:$L$75,DA$3)+SUMIFS(ACTUALS!$U$4:$U$75,ACTUALS!$L$4:$L$75,$BM7,ACTUALS!$N$4:$N$75,DA$3)</f>
        <v>0</v>
      </c>
      <c r="DB7" s="83">
        <f>SUMIFS(ACTUALS!$W$4:$W$75,ACTUALS!$O$4:$O$75,$BM7,ACTUALS!$N$4:$N$75,DB$3)+SUMIFS(ACTUALS!$V$4:$V$75,ACTUALS!$N$4:$N$75,$BM7,ACTUALS!$O$4:$O$75,DB$3)</f>
        <v>0</v>
      </c>
      <c r="DC7" s="83">
        <f>SUMIFS(ACTUALS!$B$4:$B$75,ACTUALS!$P$4:$P$75,$BM7,ACTUALS!$O$4:$O$75,DC$3)+SUMIFS(ACTUALS!$W$4:$W$75,ACTUALS!$O$4:$O$75,$BM7,ACTUALS!$P$4:$P$75,DC$3)</f>
        <v>0</v>
      </c>
      <c r="DD7" s="83">
        <f>SUMIFS(ACTUALS!$C$4:$C$75,ACTUALS!$Q$4:$Q$75,$BM7,ACTUALS!$P$4:$P$75,DD$3)+SUMIFS(ACTUALS!$B$4:$B$75,ACTUALS!$P$4:$P$75,$BM7,ACTUALS!$Q$4:$Q$75,DD$3)</f>
        <v>0</v>
      </c>
      <c r="DE7" s="83">
        <f>SUMIFS(ACTUALS!$D$4:$D$75,ACTUALS!$R$4:$R$75,$BM7,ACTUALS!$Q$4:$Q$75,DE$3)+SUMIFS(ACTUALS!$C$4:$C$75,ACTUALS!$Q$4:$Q$75,$BM7,ACTUALS!$R$4:$R$75,DE$3)</f>
        <v>0</v>
      </c>
      <c r="DF7" s="83">
        <f>SUMIFS(ACTUALS!$E$4:$E$75,ACTUALS!$S$4:$S$75,$BM7,ACTUALS!$R$4:$R$75,DF$3)+SUMIFS(ACTUALS!$D$4:$D$75,ACTUALS!$R$4:$R$75,$BM7,ACTUALS!$S$4:$S$75,DF$3)</f>
        <v>0</v>
      </c>
      <c r="DG7" s="83">
        <f>SUMIFS(ACTUALS!$W$4:$W$75,ACTUALS!$O$4:$O$75,$BM7,ACTUALS!$N$4:$N$75,DG$3)+SUMIFS(ACTUALS!$V$4:$V$75,ACTUALS!$N$4:$N$75,$BM7,ACTUALS!$O$4:$O$75,DG$3)</f>
        <v>0</v>
      </c>
      <c r="DH7" s="83">
        <f>SUMIFS(ACTUALS!$W$4:$W$75,ACTUALS!$O$4:$O$75,$BM7,ACTUALS!$N$4:$N$75,DH$3)+SUMIFS(ACTUALS!$V$4:$V$75,ACTUALS!$N$4:$N$75,$BM7,ACTUALS!$O$4:$O$75,DH$3)</f>
        <v>0</v>
      </c>
      <c r="DI7" s="83">
        <f>SUMIFS(ACTUALS!$W$4:$W$75,ACTUALS!$O$4:$O$75,$BM7,ACTUALS!$N$4:$N$75,DI$3)+SUMIFS(ACTUALS!$V$4:$V$75,ACTUALS!$N$4:$N$75,$BM7,ACTUALS!$O$4:$O$75,DI$3)</f>
        <v>0</v>
      </c>
      <c r="DJ7" s="51"/>
      <c r="DK7" s="51" t="s">
        <v>107</v>
      </c>
      <c r="DL7" s="83">
        <f>SUMIFS(ACTUALS!$U$4:$U$75,ACTUALS!$O$4:$O$75,$BM7,ACTUALS!$N$4:$N$75,DL$3)+SUMIFS(ACTUALS!$T$4:$T$75,ACTUALS!$N$4:$N$75,$BM7,ACTUALS!$O$4:$O$75,DL$3)</f>
        <v>0</v>
      </c>
      <c r="DM7" s="83">
        <f>SUMIFS(ACTUALS!$U$4:$U$75,ACTUALS!$O$4:$O$75,$BM7,ACTUALS!$N$4:$N$75,DM$3)+SUMIFS(ACTUALS!$T$4:$T$75,ACTUALS!$N$4:$N$75,$BM7,ACTUALS!$O$4:$O$75,DM$3)</f>
        <v>0</v>
      </c>
      <c r="DN7" s="83">
        <f>SUMIFS(ACTUALS!$U$4:$U$75,ACTUALS!$O$4:$O$75,$BM7,ACTUALS!$N$4:$N$75,DN$3)+SUMIFS(ACTUALS!$T$4:$T$75,ACTUALS!$N$4:$N$75,$BM7,ACTUALS!$O$4:$O$75,DN$3)</f>
        <v>0</v>
      </c>
      <c r="DO7" s="83">
        <f>SUMIFS(ACTUALS!$U$4:$U$75,ACTUALS!$O$4:$O$75,$BM7,ACTUALS!$N$4:$N$75,DO$3)+SUMIFS(ACTUALS!$T$4:$T$75,ACTUALS!$N$4:$N$75,$BM7,ACTUALS!$O$4:$O$75,DO$3)</f>
        <v>0</v>
      </c>
      <c r="DP7" s="83">
        <f>SUMIFS(ACTUALS!$U$4:$U$75,ACTUALS!$O$4:$O$75,$BM7,ACTUALS!$N$4:$N$75,DP$3)+SUMIFS(ACTUALS!$T$4:$T$75,ACTUALS!$N$4:$N$75,$BM7,ACTUALS!$O$4:$O$75,DP$3)</f>
        <v>0</v>
      </c>
      <c r="DQ7" s="83">
        <f>SUMIFS(ACTUALS!$U$4:$U$75,ACTUALS!$O$4:$O$75,$BM7,ACTUALS!$N$4:$N$75,DQ$3)+SUMIFS(ACTUALS!$T$4:$T$75,ACTUALS!$N$4:$N$75,$BM7,ACTUALS!$O$4:$O$75,DQ$3)</f>
        <v>0</v>
      </c>
      <c r="DR7" s="83">
        <f>SUMIFS(ACTUALS!$U$4:$U$75,ACTUALS!$O$4:$O$75,$BM7,ACTUALS!$N$4:$N$75,DR$3)+SUMIFS(ACTUALS!$T$4:$T$75,ACTUALS!$N$4:$N$75,$BM7,ACTUALS!$O$4:$O$75,DR$3)</f>
        <v>0</v>
      </c>
      <c r="DS7" s="83">
        <f>SUMIFS(ACTUALS!$U$4:$U$75,ACTUALS!$O$4:$O$75,$BM7,ACTUALS!$N$4:$N$75,DS$3)+SUMIFS(ACTUALS!$T$4:$T$75,ACTUALS!$N$4:$N$75,$BM7,ACTUALS!$O$4:$O$75,DS$3)</f>
        <v>0</v>
      </c>
      <c r="DT7" s="83">
        <f>SUMIFS(ACTUALS!$U$4:$U$75,ACTUALS!$O$4:$O$75,$BM7,ACTUALS!$N$4:$N$75,DT$3)+SUMIFS(ACTUALS!$T$4:$T$75,ACTUALS!$N$4:$N$75,$BM7,ACTUALS!$O$4:$O$75,DT$3)</f>
        <v>0</v>
      </c>
      <c r="DU7" s="83">
        <f>SUMIFS(ACTUALS!$V$4:$V$75,ACTUALS!$P$4:$P$75,$BM7,ACTUALS!$O$4:$O$75,DU$3)+SUMIFS(ACTUALS!$U$4:$U$75,ACTUALS!$O$4:$O$75,$BM7,ACTUALS!$P$4:$P$75,DU$3)</f>
        <v>0</v>
      </c>
      <c r="DV7" s="83">
        <f>SUMIFS(ACTUALS!$W$4:$W$75,ACTUALS!$Q$4:$Q$75,$BM7,ACTUALS!$P$4:$P$75,DV$3)+SUMIFS(ACTUALS!$V$4:$V$75,ACTUALS!$P$4:$P$75,$BM7,ACTUALS!$Q$4:$Q$75,DV$3)</f>
        <v>0</v>
      </c>
      <c r="DW7" s="83">
        <f>SUMIFS(ACTUALS!$B$4:$B$75,ACTUALS!$R$4:$R$75,$BM7,ACTUALS!$Q$4:$Q$75,DW$3)+SUMIFS(ACTUALS!$W$4:$W$75,ACTUALS!$Q$4:$Q$75,$BM7,ACTUALS!$R$4:$R$75,DW$3)</f>
        <v>0</v>
      </c>
      <c r="DX7" s="83">
        <f>SUMIFS(ACTUALS!$C$4:$C$75,ACTUALS!$S$4:$S$75,$BM7,ACTUALS!$R$4:$R$75,DX$3)+SUMIFS(ACTUALS!$B$4:$B$75,ACTUALS!$R$4:$R$75,$BM7,ACTUALS!$S$4:$S$75,DX$3)</f>
        <v>0</v>
      </c>
      <c r="DY7" s="83">
        <f>SUMIFS(ACTUALS!$D$4:$D$75,ACTUALS!$T$4:$T$75,$BM7,ACTUALS!$S$4:$S$75,DY$3)+SUMIFS(ACTUALS!$C$4:$C$75,ACTUALS!$S$4:$S$75,$BM7,ACTUALS!$T$4:$T$75,DY$3)</f>
        <v>0</v>
      </c>
      <c r="DZ7" s="83">
        <f>SUMIFS(ACTUALS!$E$4:$E$75,ACTUALS!$U$4:$U$75,$BM7,ACTUALS!$T$4:$T$75,DZ$3)+SUMIFS(ACTUALS!$D$4:$D$75,ACTUALS!$T$4:$T$75,$BM7,ACTUALS!$U$4:$U$75,DZ$3)</f>
        <v>0</v>
      </c>
      <c r="EA7" s="83">
        <f>SUMIFS(ACTUALS!$F$4:$F$75,ACTUALS!$V$4:$V$75,$BM7,ACTUALS!$U$4:$U$75,EA$3)+SUMIFS(ACTUALS!$E$4:$E$75,ACTUALS!$U$4:$U$75,$BM7,ACTUALS!$V$4:$V$75,EA$3)</f>
        <v>0</v>
      </c>
      <c r="EB7" s="83">
        <f>SUMIFS(ACTUALS!$G$4:$G$75,ACTUALS!$W$4:$W$75,$BM7,ACTUALS!$V$4:$V$75,EB$3)+SUMIFS(ACTUALS!$F$4:$F$75,ACTUALS!$V$4:$V$75,$BM7,ACTUALS!$W$4:$W$75,EB$3)</f>
        <v>0</v>
      </c>
      <c r="EC7" s="83">
        <f>SUMIFS(ACTUALS!$J$4:$J$75,ACTUALS!$B$4:$B$75,$BM7,ACTUALS!$W$4:$W$75,EC$3)+SUMIFS(ACTUALS!$G$4:$G$75,ACTUALS!$W$4:$W$75,$BM7,ACTUALS!$B$4:$B$75,EC$3)</f>
        <v>0</v>
      </c>
      <c r="ED7" s="83">
        <f>SUMIFS(ACTUALS!$K$4:$K$75,ACTUALS!$C$4:$C$75,$BM7,ACTUALS!$B$4:$B$75,ED$3)+SUMIFS(ACTUALS!$J$4:$J$75,ACTUALS!$B$4:$B$75,$BM7,ACTUALS!$C$4:$C$75,ED$3)</f>
        <v>0</v>
      </c>
      <c r="EE7" s="83">
        <f>SUMIFS(ACTUALS!$L$4:$L$75,ACTUALS!$D$4:$D$75,$BM7,ACTUALS!$C$4:$C$75,EE$3)+SUMIFS(ACTUALS!$K$4:$K$75,ACTUALS!$C$4:$C$75,$BM7,ACTUALS!$D$4:$D$75,EE$3)</f>
        <v>0</v>
      </c>
      <c r="EF7" s="83">
        <f>SUMIFS(ACTUALS!$N$4:$N$75,ACTUALS!$E$4:$E$75,$BM7,ACTUALS!$D$4:$D$75,EF$3)+SUMIFS(ACTUALS!$L$4:$L$75,ACTUALS!$D$4:$D$75,$BM7,ACTUALS!$E$4:$E$75,EF$3)</f>
        <v>0</v>
      </c>
      <c r="EG7" s="83">
        <f>SUMIFS(ACTUALS!$O$4:$O$75,ACTUALS!$F$4:$F$75,$BM7,ACTUALS!$E$4:$E$75,EG$3)+SUMIFS(ACTUALS!$N$4:$N$75,ACTUALS!$E$4:$E$75,$BM7,ACTUALS!$F$4:$F$75,EG$3)</f>
        <v>0</v>
      </c>
      <c r="EH7" s="83">
        <f>SUMIFS(ACTUALS!$P$4:$P$75,ACTUALS!$G$4:$G$75,$BM7,ACTUALS!$F$4:$F$75,EH$3)+SUMIFS(ACTUALS!$O$4:$O$75,ACTUALS!$F$4:$F$75,$BM7,ACTUALS!$G$4:$G$75,EH$3)</f>
        <v>0</v>
      </c>
      <c r="EI7" s="83">
        <f>SUMIFS(ACTUALS!$Q$4:$Q$75,ACTUALS!$J$4:$J$75,$BM7,ACTUALS!$G$4:$G$75,EI$3)+SUMIFS(ACTUALS!$P$4:$P$75,ACTUALS!$G$4:$G$75,$BM7,ACTUALS!$J$4:$J$75,EI$3)</f>
        <v>0</v>
      </c>
      <c r="EJ7" s="83">
        <f>SUMIFS(ACTUALS!$R$4:$R$75,ACTUALS!$K$4:$K$75,$BM7,ACTUALS!$J$4:$J$75,EJ$3)+SUMIFS(ACTUALS!$Q$4:$Q$75,ACTUALS!$J$4:$J$75,$BM7,ACTUALS!$K$4:$K$75,EJ$3)</f>
        <v>0</v>
      </c>
      <c r="EK7" s="83">
        <f>SUMIFS(ACTUALS!$S$4:$S$75,ACTUALS!$L$4:$L$75,$BM7,ACTUALS!$K$4:$K$75,EK$3)+SUMIFS(ACTUALS!$R$4:$R$75,ACTUALS!$K$4:$K$75,$BM7,ACTUALS!$L$4:$L$75,EK$3)</f>
        <v>0</v>
      </c>
      <c r="EL7" s="83">
        <f>SUMIFS(ACTUALS!$T$4:$T$75,ACTUALS!$N$4:$N$75,$BM7,ACTUALS!$L$4:$L$75,EL$3)+SUMIFS(ACTUALS!$S$4:$S$75,ACTUALS!$L$4:$L$75,$BM7,ACTUALS!$N$4:$N$75,EL$3)</f>
        <v>0</v>
      </c>
      <c r="EM7" s="83">
        <f>SUMIFS(ACTUALS!$U$4:$U$75,ACTUALS!$O$4:$O$75,$BM7,ACTUALS!$N$4:$N$75,EM$3)+SUMIFS(ACTUALS!$T$4:$T$75,ACTUALS!$N$4:$N$75,$BM7,ACTUALS!$O$4:$O$75,EM$3)</f>
        <v>0</v>
      </c>
      <c r="EN7" s="83">
        <f>SUMIFS(ACTUALS!$V$4:$V$75,ACTUALS!$P$4:$P$75,$BM7,ACTUALS!$O$4:$O$75,EN$3)+SUMIFS(ACTUALS!$U$4:$U$75,ACTUALS!$O$4:$O$75,$BM7,ACTUALS!$P$4:$P$75,EN$3)</f>
        <v>0</v>
      </c>
      <c r="EO7" s="83">
        <f>SUMIFS(ACTUALS!$W$4:$W$75,ACTUALS!$Q$4:$Q$75,$BM7,ACTUALS!$P$4:$P$75,EO$3)+SUMIFS(ACTUALS!$V$4:$V$75,ACTUALS!$P$4:$P$75,$BM7,ACTUALS!$Q$4:$Q$75,EO$3)</f>
        <v>0</v>
      </c>
      <c r="EP7" s="83">
        <f>SUMIFS(ACTUALS!$B$4:$B$75,ACTUALS!$R$4:$R$75,$BM7,ACTUALS!$Q$4:$Q$75,EP$3)+SUMIFS(ACTUALS!$W$4:$W$75,ACTUALS!$Q$4:$Q$75,$BM7,ACTUALS!$R$4:$R$75,EP$3)</f>
        <v>0</v>
      </c>
      <c r="EQ7" s="83">
        <f>SUMIFS(ACTUALS!$C$4:$C$75,ACTUALS!$S$4:$S$75,$BM7,ACTUALS!$R$4:$R$75,EQ$3)+SUMIFS(ACTUALS!$B$4:$B$75,ACTUALS!$R$4:$R$75,$BM7,ACTUALS!$S$4:$S$75,EQ$3)</f>
        <v>0</v>
      </c>
      <c r="ER7" s="83">
        <f>SUMIFS(ACTUALS!$D$4:$D$75,ACTUALS!$T$4:$T$75,$BM7,ACTUALS!$S$4:$S$75,ER$3)+SUMIFS(ACTUALS!$C$4:$C$75,ACTUALS!$S$4:$S$75,$BM7,ACTUALS!$T$4:$T$75,ER$3)</f>
        <v>0</v>
      </c>
      <c r="ES7" s="83">
        <f>SUMIFS(ACTUALS!$E$4:$E$75,ACTUALS!$U$4:$U$75,$BM7,ACTUALS!$T$4:$T$75,ES$3)+SUMIFS(ACTUALS!$D$4:$D$75,ACTUALS!$T$4:$T$75,$BM7,ACTUALS!$U$4:$U$75,ES$3)</f>
        <v>0</v>
      </c>
      <c r="ET7" s="83">
        <f>SUMIFS(ACTUALS!$F$4:$F$75,ACTUALS!$V$4:$V$75,$BM7,ACTUALS!$U$4:$U$75,ET$3)+SUMIFS(ACTUALS!$E$4:$E$75,ACTUALS!$U$4:$U$75,$BM7,ACTUALS!$V$4:$V$75,ET$3)</f>
        <v>0</v>
      </c>
      <c r="EU7" s="83">
        <f>SUMIFS(ACTUALS!$G$4:$G$75,ACTUALS!$W$4:$W$75,$BM7,ACTUALS!$V$4:$V$75,EU$3)+SUMIFS(ACTUALS!$F$4:$F$75,ACTUALS!$V$4:$V$75,$BM7,ACTUALS!$W$4:$W$75,EU$3)</f>
        <v>0</v>
      </c>
      <c r="EV7" s="83">
        <f>SUMIFS(ACTUALS!$U$4:$U$75,ACTUALS!$O$4:$O$75,$BM7,ACTUALS!$N$4:$N$75,EV$3)+SUMIFS(ACTUALS!$T$4:$T$75,ACTUALS!$N$4:$N$75,$BM7,ACTUALS!$O$4:$O$75,EV$3)</f>
        <v>0</v>
      </c>
      <c r="EW7" s="83">
        <f>SUMIFS(ACTUALS!$U$4:$U$75,ACTUALS!$O$4:$O$75,$BM7,ACTUALS!$N$4:$N$75,EW$3)+SUMIFS(ACTUALS!$T$4:$T$75,ACTUALS!$N$4:$N$75,$BM7,ACTUALS!$O$4:$O$75,EW$3)</f>
        <v>0</v>
      </c>
      <c r="EX7" s="83">
        <f>SUMIFS(ACTUALS!$U$4:$U$75,ACTUALS!$O$4:$O$75,$BM7,ACTUALS!$N$4:$N$75,EX$3)+SUMIFS(ACTUALS!$T$4:$T$75,ACTUALS!$N$4:$N$75,$BM7,ACTUALS!$O$4:$O$75,EX$3)</f>
        <v>0</v>
      </c>
      <c r="EY7" s="83">
        <f>SUMIFS(ACTUALS!$U$4:$U$75,ACTUALS!$O$4:$O$75,$BM7,ACTUALS!$N$4:$N$75,EY$3)+SUMIFS(ACTUALS!$T$4:$T$75,ACTUALS!$N$4:$N$75,$BM7,ACTUALS!$O$4:$O$75,EY$3)</f>
        <v>0</v>
      </c>
      <c r="EZ7" s="83">
        <f>SUMIFS(ACTUALS!$U$4:$U$75,ACTUALS!$O$4:$O$75,$BM7,ACTUALS!$N$4:$N$75,EZ$3)+SUMIFS(ACTUALS!$T$4:$T$75,ACTUALS!$N$4:$N$75,$BM7,ACTUALS!$O$4:$O$75,EZ$3)</f>
        <v>0</v>
      </c>
      <c r="FA7" s="83">
        <f>SUMIFS(ACTUALS!$U$4:$U$75,ACTUALS!$O$4:$O$75,$BM7,ACTUALS!$N$4:$N$75,FA$3)+SUMIFS(ACTUALS!$T$4:$T$75,ACTUALS!$N$4:$N$75,$BM7,ACTUALS!$O$4:$O$75,FA$3)</f>
        <v>0</v>
      </c>
      <c r="FB7" s="83">
        <f>SUMIFS(ACTUALS!$U$4:$U$75,ACTUALS!$O$4:$O$75,$BM7,ACTUALS!$N$4:$N$75,FB$3)+SUMIFS(ACTUALS!$T$4:$T$75,ACTUALS!$N$4:$N$75,$BM7,ACTUALS!$O$4:$O$75,FB$3)</f>
        <v>0</v>
      </c>
      <c r="FC7" s="83">
        <f>SUMIFS(ACTUALS!$U$4:$U$75,ACTUALS!$O$4:$O$75,$BM7,ACTUALS!$N$4:$N$75,FC$3)+SUMIFS(ACTUALS!$T$4:$T$75,ACTUALS!$N$4:$N$75,$BM7,ACTUALS!$O$4:$O$75,FC$3)</f>
        <v>0</v>
      </c>
      <c r="FD7" s="83">
        <f>SUMIFS(ACTUALS!$U$4:$U$75,ACTUALS!$O$4:$O$75,$BM7,ACTUALS!$N$4:$N$75,FD$3)+SUMIFS(ACTUALS!$T$4:$T$75,ACTUALS!$N$4:$N$75,$BM7,ACTUALS!$O$4:$O$75,FD$3)</f>
        <v>0</v>
      </c>
      <c r="FE7" s="83">
        <f>SUMIFS(ACTUALS!$U$4:$U$75,ACTUALS!$O$4:$O$75,$BM7,ACTUALS!$N$4:$N$75,FE$3)+SUMIFS(ACTUALS!$T$4:$T$75,ACTUALS!$N$4:$N$75,$BM7,ACTUALS!$O$4:$O$75,FE$3)</f>
        <v>0</v>
      </c>
      <c r="FF7" s="83">
        <f>SUMIFS(ACTUALS!$U$4:$U$75,ACTUALS!$O$4:$O$75,$BM7,ACTUALS!$N$4:$N$75,FF$3)+SUMIFS(ACTUALS!$T$4:$T$75,ACTUALS!$N$4:$N$75,$BM7,ACTUALS!$O$4:$O$75,FF$3)</f>
        <v>0</v>
      </c>
      <c r="FG7" s="83">
        <f>SUMIFS(ACTUALS!$U$4:$U$75,ACTUALS!$O$4:$O$75,$BM7,ACTUALS!$N$4:$N$75,FG$3)+SUMIFS(ACTUALS!$T$4:$T$75,ACTUALS!$N$4:$N$75,$BM7,ACTUALS!$O$4:$O$75,FG$3)</f>
        <v>0</v>
      </c>
      <c r="FH7" s="51"/>
      <c r="FI7" s="51" t="s">
        <v>107</v>
      </c>
      <c r="FJ7" s="83">
        <f>SUMIFS(ACTUALS!$S$4:$S$75,ACTUALS!$O$4:$O$75,$BM7,ACTUALS!$N$4:$N$75,FJ$3)+SUMIFS(ACTUALS!$R$4:$R$75,ACTUALS!$N$4:$N$75,$BM7,ACTUALS!$O$4:$O$75,FJ$3)</f>
        <v>0</v>
      </c>
      <c r="FK7" s="83">
        <f>SUMIFS(ACTUALS!$S$4:$S$75,ACTUALS!$O$4:$O$75,$BM7,ACTUALS!$N$4:$N$75,FK$3)+SUMIFS(ACTUALS!$R$4:$R$75,ACTUALS!$N$4:$N$75,$BM7,ACTUALS!$O$4:$O$75,FK$3)</f>
        <v>0</v>
      </c>
      <c r="FL7" s="83">
        <f>SUMIFS(ACTUALS!$S$4:$S$75,ACTUALS!$O$4:$O$75,$BM7,ACTUALS!$N$4:$N$75,FL$3)+SUMIFS(ACTUALS!$R$4:$R$75,ACTUALS!$N$4:$N$75,$BM7,ACTUALS!$O$4:$O$75,FL$3)</f>
        <v>0</v>
      </c>
      <c r="FM7" s="83">
        <f>SUMIFS(ACTUALS!$S$4:$S$75,ACTUALS!$O$4:$O$75,$BM7,ACTUALS!$N$4:$N$75,FM$3)+SUMIFS(ACTUALS!$R$4:$R$75,ACTUALS!$N$4:$N$75,$BM7,ACTUALS!$O$4:$O$75,FM$3)</f>
        <v>0</v>
      </c>
      <c r="FN7" s="83">
        <f>SUMIFS(ACTUALS!$S$4:$S$75,ACTUALS!$O$4:$O$75,$BM7,ACTUALS!$N$4:$N$75,FN$3)+SUMIFS(ACTUALS!$R$4:$R$75,ACTUALS!$N$4:$N$75,$BM7,ACTUALS!$O$4:$O$75,FN$3)</f>
        <v>0</v>
      </c>
      <c r="FO7" s="83">
        <f>SUMIFS(ACTUALS!$S$4:$S$75,ACTUALS!$O$4:$O$75,$BM7,ACTUALS!$N$4:$N$75,FO$3)+SUMIFS(ACTUALS!$R$4:$R$75,ACTUALS!$N$4:$N$75,$BM7,ACTUALS!$O$4:$O$75,FO$3)</f>
        <v>0</v>
      </c>
      <c r="FP7" s="83">
        <f>SUMIFS(ACTUALS!$T$4:$T$75,ACTUALS!$P$4:$P$75,$BM7,ACTUALS!$O$4:$O$75,FP$3)+SUMIFS(ACTUALS!$S$4:$S$75,ACTUALS!$O$4:$O$75,$BM7,ACTUALS!$P$4:$P$75,FP$3)</f>
        <v>0</v>
      </c>
      <c r="FQ7" s="83">
        <f>SUMIFS(ACTUALS!$U$4:$U$75,ACTUALS!$Q$4:$Q$75,$BM7,ACTUALS!$P$4:$P$75,FQ$3)+SUMIFS(ACTUALS!$T$4:$T$75,ACTUALS!$P$4:$P$75,$BM7,ACTUALS!$Q$4:$Q$75,FQ$3)</f>
        <v>0</v>
      </c>
      <c r="FR7" s="83">
        <f>SUMIFS(ACTUALS!$V$4:$V$75,ACTUALS!$R$4:$R$75,$BM7,ACTUALS!$Q$4:$Q$75,FR$3)+SUMIFS(ACTUALS!$U$4:$U$75,ACTUALS!$Q$4:$Q$75,$BM7,ACTUALS!$R$4:$R$75,FR$3)</f>
        <v>0</v>
      </c>
      <c r="FS7" s="83">
        <f>SUMIFS(ACTUALS!$W$4:$W$75,ACTUALS!$S$4:$S$75,$BM7,ACTUALS!$R$4:$R$75,FS$3)+SUMIFS(ACTUALS!$V$4:$V$75,ACTUALS!$R$4:$R$75,$BM7,ACTUALS!$S$4:$S$75,FS$3)</f>
        <v>0</v>
      </c>
      <c r="FT7" s="83">
        <f>SUMIFS(ACTUALS!$B$4:$B$75,ACTUALS!$T$4:$T$75,$BM7,ACTUALS!$S$4:$S$75,FT$3)+SUMIFS(ACTUALS!$W$4:$W$75,ACTUALS!$S$4:$S$75,$BM7,ACTUALS!$T$4:$T$75,FT$3)</f>
        <v>0</v>
      </c>
      <c r="FU7" s="83">
        <f>SUMIFS(ACTUALS!$C$4:$C$75,ACTUALS!$U$4:$U$75,$BM7,ACTUALS!$T$4:$T$75,FU$3)+SUMIFS(ACTUALS!$B$4:$B$75,ACTUALS!$T$4:$T$75,$BM7,ACTUALS!$U$4:$U$75,FU$3)</f>
        <v>0</v>
      </c>
      <c r="FV7" s="83">
        <f>SUMIFS(ACTUALS!$D$4:$D$75,ACTUALS!$V$4:$V$75,$BM7,ACTUALS!$U$4:$U$75,FV$3)+SUMIFS(ACTUALS!$C$4:$C$75,ACTUALS!$U$4:$U$75,$BM7,ACTUALS!$V$4:$V$75,FV$3)</f>
        <v>0</v>
      </c>
      <c r="FW7" s="83">
        <f>SUMIFS(ACTUALS!$E$4:$E$75,ACTUALS!$W$4:$W$75,$BM7,ACTUALS!$V$4:$V$75,FW$3)+SUMIFS(ACTUALS!$D$4:$D$75,ACTUALS!$V$4:$V$75,$BM7,ACTUALS!$W$4:$W$75,FW$3)</f>
        <v>0</v>
      </c>
      <c r="FX7" s="83">
        <f>SUMIFS(ACTUALS!$F$4:$F$75,ACTUALS!$B$4:$B$75,$BM7,ACTUALS!$W$4:$W$75,FX$3)+SUMIFS(ACTUALS!$E$4:$E$75,ACTUALS!$W$4:$W$75,$BM7,ACTUALS!$B$4:$B$75,FX$3)</f>
        <v>0</v>
      </c>
      <c r="FY7" s="83">
        <f>SUMIFS(ACTUALS!$G$4:$G$75,ACTUALS!$C$4:$C$75,$BM7,ACTUALS!$B$4:$B$75,FY$3)+SUMIFS(ACTUALS!$F$4:$F$75,ACTUALS!$B$4:$B$75,$BM7,ACTUALS!$C$4:$C$75,FY$3)</f>
        <v>0</v>
      </c>
      <c r="FZ7" s="83">
        <f>SUMIFS(ACTUALS!$J$4:$J$75,ACTUALS!$D$4:$D$75,$BM7,ACTUALS!$C$4:$C$75,FZ$3)+SUMIFS(ACTUALS!$G$4:$G$75,ACTUALS!$C$4:$C$75,$BM7,ACTUALS!$D$4:$D$75,FZ$3)</f>
        <v>0</v>
      </c>
      <c r="GA7" s="83">
        <f>SUMIFS(ACTUALS!$K$4:$K$75,ACTUALS!$E$4:$E$75,$BM7,ACTUALS!$D$4:$D$75,GA$3)+SUMIFS(ACTUALS!$J$4:$J$75,ACTUALS!$D$4:$D$75,$BM7,ACTUALS!$E$4:$E$75,GA$3)</f>
        <v>0</v>
      </c>
      <c r="GB7" s="83">
        <f>SUMIFS(ACTUALS!$L$4:$L$75,ACTUALS!$F$4:$F$75,$BM7,ACTUALS!$E$4:$E$75,GB$3)+SUMIFS(ACTUALS!$K$4:$K$75,ACTUALS!$E$4:$E$75,$BM7,ACTUALS!$F$4:$F$75,GB$3)</f>
        <v>0</v>
      </c>
      <c r="GC7" s="83">
        <f>SUMIFS(ACTUALS!$N$4:$N$75,ACTUALS!$G$4:$G$75,$BM7,ACTUALS!$F$4:$F$75,GC$3)+SUMIFS(ACTUALS!$L$4:$L$75,ACTUALS!$F$4:$F$75,$BM7,ACTUALS!$G$4:$G$75,GC$3)</f>
        <v>0</v>
      </c>
      <c r="GD7" s="83">
        <f>SUMIFS(ACTUALS!$O$4:$O$75,ACTUALS!$J$4:$J$75,$BM7,ACTUALS!$G$4:$G$75,GD$3)+SUMIFS(ACTUALS!$N$4:$N$75,ACTUALS!$G$4:$G$75,$BM7,ACTUALS!$J$4:$J$75,GD$3)</f>
        <v>0</v>
      </c>
      <c r="GE7" s="83">
        <f>SUMIFS(ACTUALS!$P$4:$P$75,ACTUALS!$K$4:$K$75,$BM7,ACTUALS!$J$4:$J$75,GE$3)+SUMIFS(ACTUALS!$O$4:$O$75,ACTUALS!$J$4:$J$75,$BM7,ACTUALS!$K$4:$K$75,GE$3)</f>
        <v>0</v>
      </c>
      <c r="GF7" s="83">
        <f>SUMIFS(ACTUALS!$Q$4:$Q$75,ACTUALS!$L$4:$L$75,$BM7,ACTUALS!$K$4:$K$75,GF$3)+SUMIFS(ACTUALS!$P$4:$P$75,ACTUALS!$K$4:$K$75,$BM7,ACTUALS!$L$4:$L$75,GF$3)</f>
        <v>0</v>
      </c>
      <c r="GG7" s="83">
        <f>SUMIFS(ACTUALS!$R$4:$R$75,ACTUALS!$N$4:$N$75,$BM7,ACTUALS!$L$4:$L$75,GG$3)+SUMIFS(ACTUALS!$Q$4:$Q$75,ACTUALS!$L$4:$L$75,$BM7,ACTUALS!$N$4:$N$75,GG$3)</f>
        <v>0</v>
      </c>
      <c r="GH7" s="83">
        <f>SUMIFS(ACTUALS!$S$4:$S$75,ACTUALS!$O$4:$O$75,$BM7,ACTUALS!$N$4:$N$75,GH$3)+SUMIFS(ACTUALS!$R$4:$R$75,ACTUALS!$N$4:$N$75,$BM7,ACTUALS!$O$4:$O$75,GH$3)</f>
        <v>0</v>
      </c>
      <c r="GI7" s="83">
        <f>SUMIFS(ACTUALS!$T$4:$T$75,ACTUALS!$P$4:$P$75,$BM7,ACTUALS!$O$4:$O$75,GI$3)+SUMIFS(ACTUALS!$S$4:$S$75,ACTUALS!$O$4:$O$75,$BM7,ACTUALS!$P$4:$P$75,GI$3)</f>
        <v>0</v>
      </c>
      <c r="GJ7" s="83">
        <f>SUMIFS(ACTUALS!$U$4:$U$75,ACTUALS!$Q$4:$Q$75,$BM7,ACTUALS!$P$4:$P$75,GJ$3)+SUMIFS(ACTUALS!$T$4:$T$75,ACTUALS!$P$4:$P$75,$BM7,ACTUALS!$Q$4:$Q$75,GJ$3)</f>
        <v>0</v>
      </c>
      <c r="GK7" s="83">
        <f>SUMIFS(ACTUALS!$V$4:$V$75,ACTUALS!$R$4:$R$75,$BM7,ACTUALS!$Q$4:$Q$75,GK$3)+SUMIFS(ACTUALS!$U$4:$U$75,ACTUALS!$Q$4:$Q$75,$BM7,ACTUALS!$R$4:$R$75,GK$3)</f>
        <v>0</v>
      </c>
      <c r="GL7" s="83">
        <f>SUMIFS(ACTUALS!$W$4:$W$75,ACTUALS!$S$4:$S$75,$BM7,ACTUALS!$R$4:$R$75,GL$3)+SUMIFS(ACTUALS!$V$4:$V$75,ACTUALS!$R$4:$R$75,$BM7,ACTUALS!$S$4:$S$75,GL$3)</f>
        <v>0</v>
      </c>
      <c r="GM7" s="83">
        <f>SUMIFS(ACTUALS!$B$4:$B$75,ACTUALS!$T$4:$T$75,$BM7,ACTUALS!$S$4:$S$75,GM$3)+SUMIFS(ACTUALS!$W$4:$W$75,ACTUALS!$S$4:$S$75,$BM7,ACTUALS!$T$4:$T$75,GM$3)</f>
        <v>0</v>
      </c>
      <c r="GN7" s="83">
        <f>SUMIFS(ACTUALS!$C$4:$C$75,ACTUALS!$U$4:$U$75,$BM7,ACTUALS!$T$4:$T$75,GN$3)+SUMIFS(ACTUALS!$B$4:$B$75,ACTUALS!$T$4:$T$75,$BM7,ACTUALS!$U$4:$U$75,GN$3)</f>
        <v>0</v>
      </c>
      <c r="GO7" s="83">
        <f>SUMIFS(ACTUALS!$S$4:$S$75,ACTUALS!$O$4:$O$75,$BM7,ACTUALS!$N$4:$N$75,GO$3)+SUMIFS(ACTUALS!$R$4:$R$75,ACTUALS!$N$4:$N$75,$BM7,ACTUALS!$O$4:$O$75,GO$3)</f>
        <v>0</v>
      </c>
      <c r="GP7" s="83">
        <f>SUMIFS(ACTUALS!$S$4:$S$75,ACTUALS!$O$4:$O$75,$BM7,ACTUALS!$N$4:$N$75,GP$3)+SUMIFS(ACTUALS!$R$4:$R$75,ACTUALS!$N$4:$N$75,$BM7,ACTUALS!$O$4:$O$75,GP$3)</f>
        <v>0</v>
      </c>
      <c r="GQ7" s="83">
        <f>SUMIFS(ACTUALS!$S$4:$S$75,ACTUALS!$O$4:$O$75,$BM7,ACTUALS!$N$4:$N$75,GQ$3)+SUMIFS(ACTUALS!$R$4:$R$75,ACTUALS!$N$4:$N$75,$BM7,ACTUALS!$O$4:$O$75,GQ$3)</f>
        <v>0</v>
      </c>
      <c r="GR7" s="83">
        <f>SUMIFS(ACTUALS!$S$4:$S$75,ACTUALS!$O$4:$O$75,$BM7,ACTUALS!$N$4:$N$75,GR$3)+SUMIFS(ACTUALS!$R$4:$R$75,ACTUALS!$N$4:$N$75,$BM7,ACTUALS!$O$4:$O$75,GR$3)</f>
        <v>0</v>
      </c>
      <c r="GS7" s="83">
        <f>SUMIFS(ACTUALS!$S$4:$S$75,ACTUALS!$O$4:$O$75,$BM7,ACTUALS!$N$4:$N$75,GS$3)+SUMIFS(ACTUALS!$R$4:$R$75,ACTUALS!$N$4:$N$75,$BM7,ACTUALS!$O$4:$O$75,GS$3)</f>
        <v>0</v>
      </c>
      <c r="GT7" s="83">
        <f>SUMIFS(ACTUALS!$S$4:$S$75,ACTUALS!$O$4:$O$75,$BM7,ACTUALS!$N$4:$N$75,GT$3)+SUMIFS(ACTUALS!$R$4:$R$75,ACTUALS!$N$4:$N$75,$BM7,ACTUALS!$O$4:$O$75,GT$3)</f>
        <v>0</v>
      </c>
      <c r="GU7" s="83">
        <f>SUMIFS(ACTUALS!$S$4:$S$75,ACTUALS!$O$4:$O$75,$BM7,ACTUALS!$N$4:$N$75,GU$3)+SUMIFS(ACTUALS!$R$4:$R$75,ACTUALS!$N$4:$N$75,$BM7,ACTUALS!$O$4:$O$75,GU$3)</f>
        <v>0</v>
      </c>
      <c r="GV7" s="83">
        <f>SUMIFS(ACTUALS!$S$4:$S$75,ACTUALS!$O$4:$O$75,$BM7,ACTUALS!$N$4:$N$75,GV$3)+SUMIFS(ACTUALS!$R$4:$R$75,ACTUALS!$N$4:$N$75,$BM7,ACTUALS!$O$4:$O$75,GV$3)</f>
        <v>0</v>
      </c>
      <c r="GW7" s="83">
        <f>SUMIFS(ACTUALS!$S$4:$S$75,ACTUALS!$O$4:$O$75,$BM7,ACTUALS!$N$4:$N$75,GW$3)+SUMIFS(ACTUALS!$R$4:$R$75,ACTUALS!$N$4:$N$75,$BM7,ACTUALS!$O$4:$O$75,GW$3)</f>
        <v>0</v>
      </c>
      <c r="GX7" s="83">
        <f>SUMIFS(ACTUALS!$S$4:$S$75,ACTUALS!$O$4:$O$75,$BM7,ACTUALS!$N$4:$N$75,GX$3)+SUMIFS(ACTUALS!$R$4:$R$75,ACTUALS!$N$4:$N$75,$BM7,ACTUALS!$O$4:$O$75,GX$3)</f>
        <v>0</v>
      </c>
      <c r="GY7" s="83">
        <f>SUMIFS(ACTUALS!$S$4:$S$75,ACTUALS!$O$4:$O$75,$BM7,ACTUALS!$N$4:$N$75,GY$3)+SUMIFS(ACTUALS!$R$4:$R$75,ACTUALS!$N$4:$N$75,$BM7,ACTUALS!$O$4:$O$75,GY$3)</f>
        <v>0</v>
      </c>
      <c r="GZ7" s="83">
        <f>SUMIFS(ACTUALS!$S$4:$S$75,ACTUALS!$O$4:$O$75,$BM7,ACTUALS!$N$4:$N$75,GZ$3)+SUMIFS(ACTUALS!$R$4:$R$75,ACTUALS!$N$4:$N$75,$BM7,ACTUALS!$O$4:$O$75,GZ$3)</f>
        <v>0</v>
      </c>
      <c r="HA7" s="83">
        <f>SUMIFS(ACTUALS!$S$4:$S$75,ACTUALS!$O$4:$O$75,$BM7,ACTUALS!$N$4:$N$75,HA$3)+SUMIFS(ACTUALS!$R$4:$R$75,ACTUALS!$N$4:$N$75,$BM7,ACTUALS!$O$4:$O$75,HA$3)</f>
        <v>0</v>
      </c>
      <c r="HB7" s="83">
        <f>SUMIFS(ACTUALS!$S$4:$S$75,ACTUALS!$O$4:$O$75,$BM7,ACTUALS!$N$4:$N$75,HB$3)+SUMIFS(ACTUALS!$R$4:$R$75,ACTUALS!$N$4:$N$75,$BM7,ACTUALS!$O$4:$O$75,HB$3)</f>
        <v>0</v>
      </c>
      <c r="HC7" s="83">
        <f>SUMIFS(ACTUALS!$S$4:$S$75,ACTUALS!$O$4:$O$75,$BM7,ACTUALS!$N$4:$N$75,HC$3)+SUMIFS(ACTUALS!$R$4:$R$75,ACTUALS!$N$4:$N$75,$BM7,ACTUALS!$O$4:$O$75,HC$3)</f>
        <v>0</v>
      </c>
      <c r="HD7" s="83">
        <f>SUMIFS(ACTUALS!$S$4:$S$75,ACTUALS!$O$4:$O$75,$BM7,ACTUALS!$N$4:$N$75,HD$3)+SUMIFS(ACTUALS!$R$4:$R$75,ACTUALS!$N$4:$N$75,$BM7,ACTUALS!$O$4:$O$75,HD$3)</f>
        <v>0</v>
      </c>
      <c r="HE7" s="83">
        <f>SUMIFS(ACTUALS!$S$4:$S$75,ACTUALS!$O$4:$O$75,$BM7,ACTUALS!$N$4:$N$75,HE$3)+SUMIFS(ACTUALS!$R$4:$R$75,ACTUALS!$N$4:$N$75,$BM7,ACTUALS!$O$4:$O$75,HE$3)</f>
        <v>0</v>
      </c>
      <c r="HF7" s="5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  <c r="IU7" s="71"/>
      <c r="IV7" s="71"/>
      <c r="IW7" s="71"/>
      <c r="IX7" s="71"/>
      <c r="IY7" s="71"/>
      <c r="IZ7" s="71"/>
      <c r="JA7" s="71"/>
      <c r="JB7" s="71"/>
      <c r="JC7" s="71"/>
      <c r="JD7" s="71"/>
      <c r="JE7" s="71"/>
      <c r="JF7" s="71"/>
      <c r="JG7" s="71"/>
      <c r="JH7" s="71"/>
      <c r="JI7" s="71"/>
      <c r="JJ7" s="71"/>
      <c r="JK7" s="71"/>
      <c r="JL7" s="71"/>
      <c r="JM7" s="71"/>
    </row>
    <row r="8" spans="1:273" s="78" customFormat="1" ht="30" customHeight="1" x14ac:dyDescent="0.25">
      <c r="A8" s="89" t="s">
        <v>66</v>
      </c>
      <c r="B8" s="72">
        <f t="shared" si="6"/>
        <v>5</v>
      </c>
      <c r="C8" s="73" t="s">
        <v>7</v>
      </c>
      <c r="D8" s="74">
        <v>46187</v>
      </c>
      <c r="E8" s="73" t="s">
        <v>114</v>
      </c>
      <c r="F8" s="180">
        <v>0</v>
      </c>
      <c r="G8" s="75">
        <f t="shared" si="0"/>
        <v>46187</v>
      </c>
      <c r="H8" s="148" t="s">
        <v>755</v>
      </c>
      <c r="I8" s="149"/>
      <c r="J8" s="150"/>
      <c r="K8" s="151"/>
      <c r="L8" s="73" t="str">
        <f t="shared" si="1"/>
        <v/>
      </c>
      <c r="M8" s="76" t="s">
        <v>732</v>
      </c>
      <c r="N8" s="77" t="str">
        <f t="shared" si="2"/>
        <v>Australia</v>
      </c>
      <c r="O8" s="78" t="str">
        <f t="shared" si="3"/>
        <v>Turkey</v>
      </c>
      <c r="P8" s="78" t="str">
        <f>IF(ACTUALS!$R8&gt;ACTUALS!$S8,ACTUALS!$N8,IF(ACTUALS!$S8&gt;ACTUALS!$R8,ACTUALS!$O8,""))</f>
        <v/>
      </c>
      <c r="Q8" s="78" t="str">
        <f>IF(ACTUALS!$P8=ACTUALS!$N8,ACTUALS!$O8,IF(ACTUALS!$P8=ACTUALS!$O8,ACTUALS!$N8,""))</f>
        <v/>
      </c>
      <c r="R8" s="79">
        <f t="shared" si="4"/>
        <v>0</v>
      </c>
      <c r="S8" s="80">
        <f t="shared" si="5"/>
        <v>0</v>
      </c>
      <c r="T8" s="78">
        <f>IF(OR(ACTUALS!$R8="",ACTUALS!$S8=""),"",ACTUALS!$R8-ACTUALS!$S8)</f>
        <v>0</v>
      </c>
      <c r="U8" s="78">
        <f>IF(OR(ACTUALS!$R8="",ACTUALS!$S8=""),"",ACTUALS!$S8-ACTUALS!$R8)</f>
        <v>0</v>
      </c>
      <c r="V8" s="78" t="str">
        <f>IF(ACTUALS!$K8="","",IF(ACTUALS!$L8="Draw",1,IF(ACTUALS!$L8=ACTUALS!$N8,3,0)))</f>
        <v/>
      </c>
      <c r="W8" s="78" t="str">
        <f>IF(ACTUALS!$K8="","",IF(ACTUALS!$L8="Draw",1,IF(ACTUALS!$L8=ACTUALS!$O8,3,0)))</f>
        <v/>
      </c>
      <c r="AC8" s="78" t="s">
        <v>115</v>
      </c>
      <c r="AG8" s="78" t="s">
        <v>1</v>
      </c>
      <c r="AH8" s="51"/>
      <c r="AI8" s="90">
        <v>3</v>
      </c>
      <c r="AJ8" s="90" t="str">
        <f ca="1">IFERROR(INDEX(AT:AT,MATCH("3"&amp;AG8,BD:BD,0),1),"")</f>
        <v>South Africa</v>
      </c>
      <c r="AK8" s="90" t="str">
        <f ca="1">IF(AJ8="","",VLOOKUP(AJ8,AT:AY,2,FALSE)&amp;"-"&amp;VLOOKUP(AJ8,AT:AY,3,FALSE)&amp;"-"&amp;VLOOKUP(AJ8,AT:AY,4,FALSE))</f>
        <v>0-0-0</v>
      </c>
      <c r="AL8" s="90">
        <f ca="1">IF(AJ8="","",VLOOKUP(AJ8,AT:BA,8,FALSE))</f>
        <v>0</v>
      </c>
      <c r="AM8" s="90">
        <f ca="1">IF(AJ8="","",VLOOKUP(AJ8,AT:BD,5,FALSE))</f>
        <v>0</v>
      </c>
      <c r="AN8" s="51"/>
      <c r="AO8" s="197"/>
      <c r="AP8" s="197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 t="s">
        <v>38</v>
      </c>
      <c r="BN8" s="83">
        <f>SUMIFS(ACTUALS!$W$4:$W$75,ACTUALS!$O$4:$O$75,$BM8,ACTUALS!$N$4:$N$75,BN$3)+SUMIFS(ACTUALS!$V$4:$V$75,ACTUALS!$N$4:$N$75,$BM8,ACTUALS!$O$4:$O$75,BN$3)</f>
        <v>0</v>
      </c>
      <c r="BO8" s="83">
        <f>SUMIFS(ACTUALS!$W$4:$W$75,ACTUALS!$O$4:$O$75,$BM8,ACTUALS!$N$4:$N$75,BO$3)+SUMIFS(ACTUALS!$V$4:$V$75,ACTUALS!$N$4:$N$75,$BM8,ACTUALS!$O$4:$O$75,BO$3)</f>
        <v>0</v>
      </c>
      <c r="BP8" s="83">
        <f>SUMIFS(ACTUALS!$W$4:$W$75,ACTUALS!$O$4:$O$75,$BM8,ACTUALS!$N$4:$N$75,BP$3)+SUMIFS(ACTUALS!$V$4:$V$75,ACTUALS!$N$4:$N$75,$BM8,ACTUALS!$O$4:$O$75,BP$3)</f>
        <v>0</v>
      </c>
      <c r="BQ8" s="83">
        <f>SUMIFS(ACTUALS!$W$4:$W$75,ACTUALS!$O$4:$O$75,$BM8,ACTUALS!$N$4:$N$75,BQ$3)+SUMIFS(ACTUALS!$V$4:$V$75,ACTUALS!$N$4:$N$75,$BM8,ACTUALS!$O$4:$O$75,BQ$3)</f>
        <v>0</v>
      </c>
      <c r="BR8" s="83">
        <f>SUMIFS(ACTUALS!$W$4:$W$75,ACTUALS!$O$4:$O$75,$BM8,ACTUALS!$N$4:$N$75,BR$3)+SUMIFS(ACTUALS!$V$4:$V$75,ACTUALS!$N$4:$N$75,$BM8,ACTUALS!$O$4:$O$75,BR$3)</f>
        <v>0</v>
      </c>
      <c r="BS8" s="83">
        <f>SUMIFS(ACTUALS!$W$4:$W$75,ACTUALS!$O$4:$O$75,$BM8,ACTUALS!$N$4:$N$75,BS$3)+SUMIFS(ACTUALS!$V$4:$V$75,ACTUALS!$N$4:$N$75,$BM8,ACTUALS!$O$4:$O$75,BS$3)</f>
        <v>0</v>
      </c>
      <c r="BT8" s="83">
        <f>SUMIFS(ACTUALS!$W$4:$W$75,ACTUALS!$O$4:$O$75,$BM8,ACTUALS!$N$4:$N$75,BT$3)+SUMIFS(ACTUALS!$V$4:$V$75,ACTUALS!$N$4:$N$75,$BM8,ACTUALS!$O$4:$O$75,BT$3)</f>
        <v>0</v>
      </c>
      <c r="BU8" s="83">
        <f>SUMIFS(ACTUALS!$W$4:$W$75,ACTUALS!$O$4:$O$75,$BM8,ACTUALS!$N$4:$N$75,BU$3)+SUMIFS(ACTUALS!$V$4:$V$75,ACTUALS!$N$4:$N$75,$BM8,ACTUALS!$O$4:$O$75,BU$3)</f>
        <v>0</v>
      </c>
      <c r="BV8" s="83">
        <f>SUMIFS(ACTUALS!$W$4:$W$75,ACTUALS!$O$4:$O$75,$BM8,ACTUALS!$N$4:$N$75,BV$3)+SUMIFS(ACTUALS!$V$4:$V$75,ACTUALS!$N$4:$N$75,$BM8,ACTUALS!$O$4:$O$75,BV$3)</f>
        <v>0</v>
      </c>
      <c r="BW8" s="83">
        <f>SUMIFS(ACTUALS!$W$4:$W$75,ACTUALS!$O$4:$O$75,$BM8,ACTUALS!$N$4:$N$75,BW$3)+SUMIFS(ACTUALS!$V$4:$V$75,ACTUALS!$N$4:$N$75,$BM8,ACTUALS!$O$4:$O$75,BW$3)</f>
        <v>0</v>
      </c>
      <c r="BX8" s="83">
        <f>SUMIFS(ACTUALS!$W$4:$W$75,ACTUALS!$O$4:$O$75,$BM8,ACTUALS!$N$4:$N$75,BX$3)+SUMIFS(ACTUALS!$V$4:$V$75,ACTUALS!$N$4:$N$75,$BM8,ACTUALS!$O$4:$O$75,BX$3)</f>
        <v>0</v>
      </c>
      <c r="BY8" s="83">
        <f>SUMIFS(ACTUALS!$W$4:$W$75,ACTUALS!$O$4:$O$75,$BM8,ACTUALS!$N$4:$N$75,BY$3)+SUMIFS(ACTUALS!$V$4:$V$75,ACTUALS!$N$4:$N$75,$BM8,ACTUALS!$O$4:$O$75,BY$3)</f>
        <v>0</v>
      </c>
      <c r="BZ8" s="83">
        <f>SUMIFS(ACTUALS!$W$4:$W$75,ACTUALS!$O$4:$O$75,$BM8,ACTUALS!$N$4:$N$75,BZ$3)+SUMIFS(ACTUALS!$V$4:$V$75,ACTUALS!$N$4:$N$75,$BM8,ACTUALS!$O$4:$O$75,BZ$3)</f>
        <v>0</v>
      </c>
      <c r="CA8" s="83">
        <f>SUMIFS(ACTUALS!$W$4:$W$75,ACTUALS!$O$4:$O$75,$BM8,ACTUALS!$N$4:$N$75,CA$3)+SUMIFS(ACTUALS!$V$4:$V$75,ACTUALS!$N$4:$N$75,$BM8,ACTUALS!$O$4:$O$75,CA$3)</f>
        <v>0</v>
      </c>
      <c r="CB8" s="83">
        <f>SUMIFS(ACTUALS!$W$4:$W$75,ACTUALS!$O$4:$O$75,$BM8,ACTUALS!$N$4:$N$75,CB$3)+SUMIFS(ACTUALS!$V$4:$V$75,ACTUALS!$N$4:$N$75,$BM8,ACTUALS!$O$4:$O$75,CB$3)</f>
        <v>0</v>
      </c>
      <c r="CC8" s="83">
        <f>SUMIFS(ACTUALS!$W$4:$W$75,ACTUALS!$O$4:$O$75,$BM8,ACTUALS!$N$4:$N$75,CC$3)+SUMIFS(ACTUALS!$V$4:$V$75,ACTUALS!$N$4:$N$75,$BM8,ACTUALS!$O$4:$O$75,CC$3)</f>
        <v>0</v>
      </c>
      <c r="CD8" s="83">
        <f>SUMIFS(ACTUALS!$W$4:$W$75,ACTUALS!$O$4:$O$75,$BM8,ACTUALS!$N$4:$N$75,CD$3)+SUMIFS(ACTUALS!$V$4:$V$75,ACTUALS!$N$4:$N$75,$BM8,ACTUALS!$O$4:$O$75,CD$3)</f>
        <v>0</v>
      </c>
      <c r="CE8" s="83">
        <f>SUMIFS(ACTUALS!$W$4:$W$75,ACTUALS!$O$4:$O$75,$BM8,ACTUALS!$N$4:$N$75,CE$3)+SUMIFS(ACTUALS!$V$4:$V$75,ACTUALS!$N$4:$N$75,$BM8,ACTUALS!$O$4:$O$75,CE$3)</f>
        <v>0</v>
      </c>
      <c r="CF8" s="83">
        <f>SUMIFS(ACTUALS!$W$4:$W$75,ACTUALS!$O$4:$O$75,$BM8,ACTUALS!$N$4:$N$75,CF$3)+SUMIFS(ACTUALS!$V$4:$V$75,ACTUALS!$N$4:$N$75,$BM8,ACTUALS!$O$4:$O$75,CF$3)</f>
        <v>0</v>
      </c>
      <c r="CG8" s="83">
        <f>SUMIFS(ACTUALS!$W$4:$W$75,ACTUALS!$O$4:$O$75,$BM8,ACTUALS!$N$4:$N$75,CG$3)+SUMIFS(ACTUALS!$V$4:$V$75,ACTUALS!$N$4:$N$75,$BM8,ACTUALS!$O$4:$O$75,CG$3)</f>
        <v>0</v>
      </c>
      <c r="CH8" s="83">
        <f>SUMIFS(ACTUALS!$W$4:$W$75,ACTUALS!$O$4:$O$75,$BM8,ACTUALS!$N$4:$N$75,CH$3)+SUMIFS(ACTUALS!$V$4:$V$75,ACTUALS!$N$4:$N$75,$BM8,ACTUALS!$O$4:$O$75,CH$3)</f>
        <v>0</v>
      </c>
      <c r="CI8" s="83">
        <f>SUMIFS(ACTUALS!$W$4:$W$75,ACTUALS!$O$4:$O$75,$BM8,ACTUALS!$N$4:$N$75,CI$3)+SUMIFS(ACTUALS!$V$4:$V$75,ACTUALS!$N$4:$N$75,$BM8,ACTUALS!$O$4:$O$75,CI$3)</f>
        <v>0</v>
      </c>
      <c r="CJ8" s="83">
        <f>SUMIFS(ACTUALS!$B$4:$B$75,ACTUALS!$P$4:$P$75,$BM8,ACTUALS!$O$4:$O$75,CJ$3)+SUMIFS(ACTUALS!$W$4:$W$75,ACTUALS!$O$4:$O$75,$BM8,ACTUALS!$P$4:$P$75,CJ$3)</f>
        <v>0</v>
      </c>
      <c r="CK8" s="83">
        <f>SUMIFS(ACTUALS!$C$4:$C$75,ACTUALS!$Q$4:$Q$75,$BM8,ACTUALS!$P$4:$P$75,CK$3)+SUMIFS(ACTUALS!$B$4:$B$75,ACTUALS!$P$4:$P$75,$BM8,ACTUALS!$Q$4:$Q$75,CK$3)</f>
        <v>0</v>
      </c>
      <c r="CL8" s="83">
        <f>SUMIFS(ACTUALS!$D$4:$D$75,ACTUALS!$R$4:$R$75,$BM8,ACTUALS!$Q$4:$Q$75,CL$3)+SUMIFS(ACTUALS!$C$4:$C$75,ACTUALS!$Q$4:$Q$75,$BM8,ACTUALS!$R$4:$R$75,CL$3)</f>
        <v>0</v>
      </c>
      <c r="CM8" s="83">
        <f>SUMIFS(ACTUALS!$E$4:$E$75,ACTUALS!$S$4:$S$75,$BM8,ACTUALS!$R$4:$R$75,CM$3)+SUMIFS(ACTUALS!$D$4:$D$75,ACTUALS!$R$4:$R$75,$BM8,ACTUALS!$S$4:$S$75,CM$3)</f>
        <v>0</v>
      </c>
      <c r="CN8" s="83">
        <f>SUMIFS(ACTUALS!$F$4:$F$75,ACTUALS!$T$4:$T$75,$BM8,ACTUALS!$S$4:$S$75,CN$3)+SUMIFS(ACTUALS!$E$4:$E$75,ACTUALS!$S$4:$S$75,$BM8,ACTUALS!$T$4:$T$75,CN$3)</f>
        <v>0</v>
      </c>
      <c r="CO8" s="83">
        <f>SUMIFS(ACTUALS!$G$4:$G$75,ACTUALS!$U$4:$U$75,$BM8,ACTUALS!$T$4:$T$75,CO$3)+SUMIFS(ACTUALS!$F$4:$F$75,ACTUALS!$T$4:$T$75,$BM8,ACTUALS!$U$4:$U$75,CO$3)</f>
        <v>0</v>
      </c>
      <c r="CP8" s="83">
        <f>SUMIFS(ACTUALS!$J$4:$J$75,ACTUALS!$V$4:$V$75,$BM8,ACTUALS!$U$4:$U$75,CP$3)+SUMIFS(ACTUALS!$G$4:$G$75,ACTUALS!$U$4:$U$75,$BM8,ACTUALS!$V$4:$V$75,CP$3)</f>
        <v>0</v>
      </c>
      <c r="CQ8" s="83">
        <f>SUMIFS(ACTUALS!$K$4:$K$75,ACTUALS!$W$4:$W$75,$BM8,ACTUALS!$V$4:$V$75,CQ$3)+SUMIFS(ACTUALS!$J$4:$J$75,ACTUALS!$V$4:$V$75,$BM8,ACTUALS!$W$4:$W$75,CQ$3)</f>
        <v>0</v>
      </c>
      <c r="CR8" s="83">
        <f>SUMIFS(ACTUALS!$L$4:$L$75,ACTUALS!$B$4:$B$75,$BM8,ACTUALS!$W$4:$W$75,CR$3)+SUMIFS(ACTUALS!$K$4:$K$75,ACTUALS!$W$4:$W$75,$BM8,ACTUALS!$B$4:$B$75,CR$3)</f>
        <v>0</v>
      </c>
      <c r="CS8" s="83">
        <f>SUMIFS(ACTUALS!$N$4:$N$75,ACTUALS!$C$4:$C$75,$BM8,ACTUALS!$B$4:$B$75,CS$3)+SUMIFS(ACTUALS!$L$4:$L$75,ACTUALS!$B$4:$B$75,$BM8,ACTUALS!$C$4:$C$75,CS$3)</f>
        <v>0</v>
      </c>
      <c r="CT8" s="83">
        <f>SUMIFS(ACTUALS!$O$4:$O$75,ACTUALS!$D$4:$D$75,$BM8,ACTUALS!$C$4:$C$75,CT$3)+SUMIFS(ACTUALS!$N$4:$N$75,ACTUALS!$C$4:$C$75,$BM8,ACTUALS!$D$4:$D$75,CT$3)</f>
        <v>0</v>
      </c>
      <c r="CU8" s="83">
        <f>SUMIFS(ACTUALS!$P$4:$P$75,ACTUALS!$E$4:$E$75,$BM8,ACTUALS!$D$4:$D$75,CU$3)+SUMIFS(ACTUALS!$O$4:$O$75,ACTUALS!$D$4:$D$75,$BM8,ACTUALS!$E$4:$E$75,CU$3)</f>
        <v>0</v>
      </c>
      <c r="CV8" s="83">
        <f>SUMIFS(ACTUALS!$Q$4:$Q$75,ACTUALS!$F$4:$F$75,$BM8,ACTUALS!$E$4:$E$75,CV$3)+SUMIFS(ACTUALS!$P$4:$P$75,ACTUALS!$E$4:$E$75,$BM8,ACTUALS!$F$4:$F$75,CV$3)</f>
        <v>0</v>
      </c>
      <c r="CW8" s="83">
        <f>SUMIFS(ACTUALS!$R$4:$R$75,ACTUALS!$G$4:$G$75,$BM8,ACTUALS!$F$4:$F$75,CW$3)+SUMIFS(ACTUALS!$Q$4:$Q$75,ACTUALS!$F$4:$F$75,$BM8,ACTUALS!$G$4:$G$75,CW$3)</f>
        <v>0</v>
      </c>
      <c r="CX8" s="83">
        <f>SUMIFS(ACTUALS!$S$4:$S$75,ACTUALS!$J$4:$J$75,$BM8,ACTUALS!$G$4:$G$75,CX$3)+SUMIFS(ACTUALS!$R$4:$R$75,ACTUALS!$G$4:$G$75,$BM8,ACTUALS!$J$4:$J$75,CX$3)</f>
        <v>0</v>
      </c>
      <c r="CY8" s="83">
        <f>SUMIFS(ACTUALS!$T$4:$T$75,ACTUALS!$K$4:$K$75,$BM8,ACTUALS!$J$4:$J$75,CY$3)+SUMIFS(ACTUALS!$S$4:$S$75,ACTUALS!$J$4:$J$75,$BM8,ACTUALS!$K$4:$K$75,CY$3)</f>
        <v>0</v>
      </c>
      <c r="CZ8" s="83">
        <f>SUMIFS(ACTUALS!$U$4:$U$75,ACTUALS!$L$4:$L$75,$BM8,ACTUALS!$K$4:$K$75,CZ$3)+SUMIFS(ACTUALS!$T$4:$T$75,ACTUALS!$K$4:$K$75,$BM8,ACTUALS!$L$4:$L$75,CZ$3)</f>
        <v>0</v>
      </c>
      <c r="DA8" s="83">
        <f>SUMIFS(ACTUALS!$V$4:$V$75,ACTUALS!$N$4:$N$75,$BM8,ACTUALS!$L$4:$L$75,DA$3)+SUMIFS(ACTUALS!$U$4:$U$75,ACTUALS!$L$4:$L$75,$BM8,ACTUALS!$N$4:$N$75,DA$3)</f>
        <v>0</v>
      </c>
      <c r="DB8" s="83">
        <f>SUMIFS(ACTUALS!$W$4:$W$75,ACTUALS!$O$4:$O$75,$BM8,ACTUALS!$N$4:$N$75,DB$3)+SUMIFS(ACTUALS!$V$4:$V$75,ACTUALS!$N$4:$N$75,$BM8,ACTUALS!$O$4:$O$75,DB$3)</f>
        <v>0</v>
      </c>
      <c r="DC8" s="83">
        <f>SUMIFS(ACTUALS!$B$4:$B$75,ACTUALS!$P$4:$P$75,$BM8,ACTUALS!$O$4:$O$75,DC$3)+SUMIFS(ACTUALS!$W$4:$W$75,ACTUALS!$O$4:$O$75,$BM8,ACTUALS!$P$4:$P$75,DC$3)</f>
        <v>0</v>
      </c>
      <c r="DD8" s="83">
        <f>SUMIFS(ACTUALS!$C$4:$C$75,ACTUALS!$Q$4:$Q$75,$BM8,ACTUALS!$P$4:$P$75,DD$3)+SUMIFS(ACTUALS!$B$4:$B$75,ACTUALS!$P$4:$P$75,$BM8,ACTUALS!$Q$4:$Q$75,DD$3)</f>
        <v>0</v>
      </c>
      <c r="DE8" s="83">
        <f>SUMIFS(ACTUALS!$D$4:$D$75,ACTUALS!$R$4:$R$75,$BM8,ACTUALS!$Q$4:$Q$75,DE$3)+SUMIFS(ACTUALS!$C$4:$C$75,ACTUALS!$Q$4:$Q$75,$BM8,ACTUALS!$R$4:$R$75,DE$3)</f>
        <v>0</v>
      </c>
      <c r="DF8" s="83">
        <f>SUMIFS(ACTUALS!$E$4:$E$75,ACTUALS!$S$4:$S$75,$BM8,ACTUALS!$R$4:$R$75,DF$3)+SUMIFS(ACTUALS!$D$4:$D$75,ACTUALS!$R$4:$R$75,$BM8,ACTUALS!$S$4:$S$75,DF$3)</f>
        <v>0</v>
      </c>
      <c r="DG8" s="83">
        <f>SUMIFS(ACTUALS!$W$4:$W$75,ACTUALS!$O$4:$O$75,$BM8,ACTUALS!$N$4:$N$75,DG$3)+SUMIFS(ACTUALS!$V$4:$V$75,ACTUALS!$N$4:$N$75,$BM8,ACTUALS!$O$4:$O$75,DG$3)</f>
        <v>0</v>
      </c>
      <c r="DH8" s="83">
        <f>SUMIFS(ACTUALS!$W$4:$W$75,ACTUALS!$O$4:$O$75,$BM8,ACTUALS!$N$4:$N$75,DH$3)+SUMIFS(ACTUALS!$V$4:$V$75,ACTUALS!$N$4:$N$75,$BM8,ACTUALS!$O$4:$O$75,DH$3)</f>
        <v>0</v>
      </c>
      <c r="DI8" s="83">
        <f>SUMIFS(ACTUALS!$W$4:$W$75,ACTUALS!$O$4:$O$75,$BM8,ACTUALS!$N$4:$N$75,DI$3)+SUMIFS(ACTUALS!$V$4:$V$75,ACTUALS!$N$4:$N$75,$BM8,ACTUALS!$O$4:$O$75,DI$3)</f>
        <v>0</v>
      </c>
      <c r="DJ8" s="51"/>
      <c r="DK8" s="51" t="s">
        <v>38</v>
      </c>
      <c r="DL8" s="83">
        <f>SUMIFS(ACTUALS!$U$4:$U$75,ACTUALS!$O$4:$O$75,$BM8,ACTUALS!$N$4:$N$75,DL$3)+SUMIFS(ACTUALS!$T$4:$T$75,ACTUALS!$N$4:$N$75,$BM8,ACTUALS!$O$4:$O$75,DL$3)</f>
        <v>0</v>
      </c>
      <c r="DM8" s="83">
        <f>SUMIFS(ACTUALS!$U$4:$U$75,ACTUALS!$O$4:$O$75,$BM8,ACTUALS!$N$4:$N$75,DM$3)+SUMIFS(ACTUALS!$T$4:$T$75,ACTUALS!$N$4:$N$75,$BM8,ACTUALS!$O$4:$O$75,DM$3)</f>
        <v>0</v>
      </c>
      <c r="DN8" s="83">
        <f>SUMIFS(ACTUALS!$U$4:$U$75,ACTUALS!$O$4:$O$75,$BM8,ACTUALS!$N$4:$N$75,DN$3)+SUMIFS(ACTUALS!$T$4:$T$75,ACTUALS!$N$4:$N$75,$BM8,ACTUALS!$O$4:$O$75,DN$3)</f>
        <v>0</v>
      </c>
      <c r="DO8" s="83">
        <f>SUMIFS(ACTUALS!$U$4:$U$75,ACTUALS!$O$4:$O$75,$BM8,ACTUALS!$N$4:$N$75,DO$3)+SUMIFS(ACTUALS!$T$4:$T$75,ACTUALS!$N$4:$N$75,$BM8,ACTUALS!$O$4:$O$75,DO$3)</f>
        <v>0</v>
      </c>
      <c r="DP8" s="83">
        <f>SUMIFS(ACTUALS!$U$4:$U$75,ACTUALS!$O$4:$O$75,$BM8,ACTUALS!$N$4:$N$75,DP$3)+SUMIFS(ACTUALS!$T$4:$T$75,ACTUALS!$N$4:$N$75,$BM8,ACTUALS!$O$4:$O$75,DP$3)</f>
        <v>0</v>
      </c>
      <c r="DQ8" s="83">
        <f>SUMIFS(ACTUALS!$U$4:$U$75,ACTUALS!$O$4:$O$75,$BM8,ACTUALS!$N$4:$N$75,DQ$3)+SUMIFS(ACTUALS!$T$4:$T$75,ACTUALS!$N$4:$N$75,$BM8,ACTUALS!$O$4:$O$75,DQ$3)</f>
        <v>0</v>
      </c>
      <c r="DR8" s="83">
        <f>SUMIFS(ACTUALS!$U$4:$U$75,ACTUALS!$O$4:$O$75,$BM8,ACTUALS!$N$4:$N$75,DR$3)+SUMIFS(ACTUALS!$T$4:$T$75,ACTUALS!$N$4:$N$75,$BM8,ACTUALS!$O$4:$O$75,DR$3)</f>
        <v>0</v>
      </c>
      <c r="DS8" s="83">
        <f>SUMIFS(ACTUALS!$U$4:$U$75,ACTUALS!$O$4:$O$75,$BM8,ACTUALS!$N$4:$N$75,DS$3)+SUMIFS(ACTUALS!$T$4:$T$75,ACTUALS!$N$4:$N$75,$BM8,ACTUALS!$O$4:$O$75,DS$3)</f>
        <v>0</v>
      </c>
      <c r="DT8" s="83">
        <f>SUMIFS(ACTUALS!$U$4:$U$75,ACTUALS!$O$4:$O$75,$BM8,ACTUALS!$N$4:$N$75,DT$3)+SUMIFS(ACTUALS!$T$4:$T$75,ACTUALS!$N$4:$N$75,$BM8,ACTUALS!$O$4:$O$75,DT$3)</f>
        <v>0</v>
      </c>
      <c r="DU8" s="83">
        <f>SUMIFS(ACTUALS!$V$4:$V$75,ACTUALS!$P$4:$P$75,$BM8,ACTUALS!$O$4:$O$75,DU$3)+SUMIFS(ACTUALS!$U$4:$U$75,ACTUALS!$O$4:$O$75,$BM8,ACTUALS!$P$4:$P$75,DU$3)</f>
        <v>0</v>
      </c>
      <c r="DV8" s="83">
        <f>SUMIFS(ACTUALS!$W$4:$W$75,ACTUALS!$Q$4:$Q$75,$BM8,ACTUALS!$P$4:$P$75,DV$3)+SUMIFS(ACTUALS!$V$4:$V$75,ACTUALS!$P$4:$P$75,$BM8,ACTUALS!$Q$4:$Q$75,DV$3)</f>
        <v>0</v>
      </c>
      <c r="DW8" s="83">
        <f>SUMIFS(ACTUALS!$B$4:$B$75,ACTUALS!$R$4:$R$75,$BM8,ACTUALS!$Q$4:$Q$75,DW$3)+SUMIFS(ACTUALS!$W$4:$W$75,ACTUALS!$Q$4:$Q$75,$BM8,ACTUALS!$R$4:$R$75,DW$3)</f>
        <v>0</v>
      </c>
      <c r="DX8" s="83">
        <f>SUMIFS(ACTUALS!$C$4:$C$75,ACTUALS!$S$4:$S$75,$BM8,ACTUALS!$R$4:$R$75,DX$3)+SUMIFS(ACTUALS!$B$4:$B$75,ACTUALS!$R$4:$R$75,$BM8,ACTUALS!$S$4:$S$75,DX$3)</f>
        <v>0</v>
      </c>
      <c r="DY8" s="83">
        <f>SUMIFS(ACTUALS!$D$4:$D$75,ACTUALS!$T$4:$T$75,$BM8,ACTUALS!$S$4:$S$75,DY$3)+SUMIFS(ACTUALS!$C$4:$C$75,ACTUALS!$S$4:$S$75,$BM8,ACTUALS!$T$4:$T$75,DY$3)</f>
        <v>0</v>
      </c>
      <c r="DZ8" s="83">
        <f>SUMIFS(ACTUALS!$E$4:$E$75,ACTUALS!$U$4:$U$75,$BM8,ACTUALS!$T$4:$T$75,DZ$3)+SUMIFS(ACTUALS!$D$4:$D$75,ACTUALS!$T$4:$T$75,$BM8,ACTUALS!$U$4:$U$75,DZ$3)</f>
        <v>0</v>
      </c>
      <c r="EA8" s="83">
        <f>SUMIFS(ACTUALS!$F$4:$F$75,ACTUALS!$V$4:$V$75,$BM8,ACTUALS!$U$4:$U$75,EA$3)+SUMIFS(ACTUALS!$E$4:$E$75,ACTUALS!$U$4:$U$75,$BM8,ACTUALS!$V$4:$V$75,EA$3)</f>
        <v>0</v>
      </c>
      <c r="EB8" s="83">
        <f>SUMIFS(ACTUALS!$G$4:$G$75,ACTUALS!$W$4:$W$75,$BM8,ACTUALS!$V$4:$V$75,EB$3)+SUMIFS(ACTUALS!$F$4:$F$75,ACTUALS!$V$4:$V$75,$BM8,ACTUALS!$W$4:$W$75,EB$3)</f>
        <v>0</v>
      </c>
      <c r="EC8" s="83">
        <f>SUMIFS(ACTUALS!$J$4:$J$75,ACTUALS!$B$4:$B$75,$BM8,ACTUALS!$W$4:$W$75,EC$3)+SUMIFS(ACTUALS!$G$4:$G$75,ACTUALS!$W$4:$W$75,$BM8,ACTUALS!$B$4:$B$75,EC$3)</f>
        <v>0</v>
      </c>
      <c r="ED8" s="83">
        <f>SUMIFS(ACTUALS!$K$4:$K$75,ACTUALS!$C$4:$C$75,$BM8,ACTUALS!$B$4:$B$75,ED$3)+SUMIFS(ACTUALS!$J$4:$J$75,ACTUALS!$B$4:$B$75,$BM8,ACTUALS!$C$4:$C$75,ED$3)</f>
        <v>0</v>
      </c>
      <c r="EE8" s="83">
        <f>SUMIFS(ACTUALS!$L$4:$L$75,ACTUALS!$D$4:$D$75,$BM8,ACTUALS!$C$4:$C$75,EE$3)+SUMIFS(ACTUALS!$K$4:$K$75,ACTUALS!$C$4:$C$75,$BM8,ACTUALS!$D$4:$D$75,EE$3)</f>
        <v>0</v>
      </c>
      <c r="EF8" s="83">
        <f>SUMIFS(ACTUALS!$N$4:$N$75,ACTUALS!$E$4:$E$75,$BM8,ACTUALS!$D$4:$D$75,EF$3)+SUMIFS(ACTUALS!$L$4:$L$75,ACTUALS!$D$4:$D$75,$BM8,ACTUALS!$E$4:$E$75,EF$3)</f>
        <v>0</v>
      </c>
      <c r="EG8" s="83">
        <f>SUMIFS(ACTUALS!$O$4:$O$75,ACTUALS!$F$4:$F$75,$BM8,ACTUALS!$E$4:$E$75,EG$3)+SUMIFS(ACTUALS!$N$4:$N$75,ACTUALS!$E$4:$E$75,$BM8,ACTUALS!$F$4:$F$75,EG$3)</f>
        <v>0</v>
      </c>
      <c r="EH8" s="83">
        <f>SUMIFS(ACTUALS!$P$4:$P$75,ACTUALS!$G$4:$G$75,$BM8,ACTUALS!$F$4:$F$75,EH$3)+SUMIFS(ACTUALS!$O$4:$O$75,ACTUALS!$F$4:$F$75,$BM8,ACTUALS!$G$4:$G$75,EH$3)</f>
        <v>0</v>
      </c>
      <c r="EI8" s="83">
        <f>SUMIFS(ACTUALS!$Q$4:$Q$75,ACTUALS!$J$4:$J$75,$BM8,ACTUALS!$G$4:$G$75,EI$3)+SUMIFS(ACTUALS!$P$4:$P$75,ACTUALS!$G$4:$G$75,$BM8,ACTUALS!$J$4:$J$75,EI$3)</f>
        <v>0</v>
      </c>
      <c r="EJ8" s="83">
        <f>SUMIFS(ACTUALS!$R$4:$R$75,ACTUALS!$K$4:$K$75,$BM8,ACTUALS!$J$4:$J$75,EJ$3)+SUMIFS(ACTUALS!$Q$4:$Q$75,ACTUALS!$J$4:$J$75,$BM8,ACTUALS!$K$4:$K$75,EJ$3)</f>
        <v>0</v>
      </c>
      <c r="EK8" s="83">
        <f>SUMIFS(ACTUALS!$S$4:$S$75,ACTUALS!$L$4:$L$75,$BM8,ACTUALS!$K$4:$K$75,EK$3)+SUMIFS(ACTUALS!$R$4:$R$75,ACTUALS!$K$4:$K$75,$BM8,ACTUALS!$L$4:$L$75,EK$3)</f>
        <v>0</v>
      </c>
      <c r="EL8" s="83">
        <f>SUMIFS(ACTUALS!$T$4:$T$75,ACTUALS!$N$4:$N$75,$BM8,ACTUALS!$L$4:$L$75,EL$3)+SUMIFS(ACTUALS!$S$4:$S$75,ACTUALS!$L$4:$L$75,$BM8,ACTUALS!$N$4:$N$75,EL$3)</f>
        <v>0</v>
      </c>
      <c r="EM8" s="83">
        <f>SUMIFS(ACTUALS!$U$4:$U$75,ACTUALS!$O$4:$O$75,$BM8,ACTUALS!$N$4:$N$75,EM$3)+SUMIFS(ACTUALS!$T$4:$T$75,ACTUALS!$N$4:$N$75,$BM8,ACTUALS!$O$4:$O$75,EM$3)</f>
        <v>0</v>
      </c>
      <c r="EN8" s="83">
        <f>SUMIFS(ACTUALS!$V$4:$V$75,ACTUALS!$P$4:$P$75,$BM8,ACTUALS!$O$4:$O$75,EN$3)+SUMIFS(ACTUALS!$U$4:$U$75,ACTUALS!$O$4:$O$75,$BM8,ACTUALS!$P$4:$P$75,EN$3)</f>
        <v>0</v>
      </c>
      <c r="EO8" s="83">
        <f>SUMIFS(ACTUALS!$W$4:$W$75,ACTUALS!$Q$4:$Q$75,$BM8,ACTUALS!$P$4:$P$75,EO$3)+SUMIFS(ACTUALS!$V$4:$V$75,ACTUALS!$P$4:$P$75,$BM8,ACTUALS!$Q$4:$Q$75,EO$3)</f>
        <v>0</v>
      </c>
      <c r="EP8" s="83">
        <f>SUMIFS(ACTUALS!$B$4:$B$75,ACTUALS!$R$4:$R$75,$BM8,ACTUALS!$Q$4:$Q$75,EP$3)+SUMIFS(ACTUALS!$W$4:$W$75,ACTUALS!$Q$4:$Q$75,$BM8,ACTUALS!$R$4:$R$75,EP$3)</f>
        <v>0</v>
      </c>
      <c r="EQ8" s="83">
        <f>SUMIFS(ACTUALS!$C$4:$C$75,ACTUALS!$S$4:$S$75,$BM8,ACTUALS!$R$4:$R$75,EQ$3)+SUMIFS(ACTUALS!$B$4:$B$75,ACTUALS!$R$4:$R$75,$BM8,ACTUALS!$S$4:$S$75,EQ$3)</f>
        <v>0</v>
      </c>
      <c r="ER8" s="83">
        <f>SUMIFS(ACTUALS!$D$4:$D$75,ACTUALS!$T$4:$T$75,$BM8,ACTUALS!$S$4:$S$75,ER$3)+SUMIFS(ACTUALS!$C$4:$C$75,ACTUALS!$S$4:$S$75,$BM8,ACTUALS!$T$4:$T$75,ER$3)</f>
        <v>0</v>
      </c>
      <c r="ES8" s="83">
        <f>SUMIFS(ACTUALS!$E$4:$E$75,ACTUALS!$U$4:$U$75,$BM8,ACTUALS!$T$4:$T$75,ES$3)+SUMIFS(ACTUALS!$D$4:$D$75,ACTUALS!$T$4:$T$75,$BM8,ACTUALS!$U$4:$U$75,ES$3)</f>
        <v>0</v>
      </c>
      <c r="ET8" s="83">
        <f>SUMIFS(ACTUALS!$F$4:$F$75,ACTUALS!$V$4:$V$75,$BM8,ACTUALS!$U$4:$U$75,ET$3)+SUMIFS(ACTUALS!$E$4:$E$75,ACTUALS!$U$4:$U$75,$BM8,ACTUALS!$V$4:$V$75,ET$3)</f>
        <v>0</v>
      </c>
      <c r="EU8" s="83">
        <f>SUMIFS(ACTUALS!$G$4:$G$75,ACTUALS!$W$4:$W$75,$BM8,ACTUALS!$V$4:$V$75,EU$3)+SUMIFS(ACTUALS!$F$4:$F$75,ACTUALS!$V$4:$V$75,$BM8,ACTUALS!$W$4:$W$75,EU$3)</f>
        <v>0</v>
      </c>
      <c r="EV8" s="83">
        <f>SUMIFS(ACTUALS!$U$4:$U$75,ACTUALS!$O$4:$O$75,$BM8,ACTUALS!$N$4:$N$75,EV$3)+SUMIFS(ACTUALS!$T$4:$T$75,ACTUALS!$N$4:$N$75,$BM8,ACTUALS!$O$4:$O$75,EV$3)</f>
        <v>0</v>
      </c>
      <c r="EW8" s="83">
        <f>SUMIFS(ACTUALS!$U$4:$U$75,ACTUALS!$O$4:$O$75,$BM8,ACTUALS!$N$4:$N$75,EW$3)+SUMIFS(ACTUALS!$T$4:$T$75,ACTUALS!$N$4:$N$75,$BM8,ACTUALS!$O$4:$O$75,EW$3)</f>
        <v>0</v>
      </c>
      <c r="EX8" s="83">
        <f>SUMIFS(ACTUALS!$U$4:$U$75,ACTUALS!$O$4:$O$75,$BM8,ACTUALS!$N$4:$N$75,EX$3)+SUMIFS(ACTUALS!$T$4:$T$75,ACTUALS!$N$4:$N$75,$BM8,ACTUALS!$O$4:$O$75,EX$3)</f>
        <v>0</v>
      </c>
      <c r="EY8" s="83">
        <f>SUMIFS(ACTUALS!$U$4:$U$75,ACTUALS!$O$4:$O$75,$BM8,ACTUALS!$N$4:$N$75,EY$3)+SUMIFS(ACTUALS!$T$4:$T$75,ACTUALS!$N$4:$N$75,$BM8,ACTUALS!$O$4:$O$75,EY$3)</f>
        <v>0</v>
      </c>
      <c r="EZ8" s="83">
        <f>SUMIFS(ACTUALS!$U$4:$U$75,ACTUALS!$O$4:$O$75,$BM8,ACTUALS!$N$4:$N$75,EZ$3)+SUMIFS(ACTUALS!$T$4:$T$75,ACTUALS!$N$4:$N$75,$BM8,ACTUALS!$O$4:$O$75,EZ$3)</f>
        <v>0</v>
      </c>
      <c r="FA8" s="83">
        <f>SUMIFS(ACTUALS!$U$4:$U$75,ACTUALS!$O$4:$O$75,$BM8,ACTUALS!$N$4:$N$75,FA$3)+SUMIFS(ACTUALS!$T$4:$T$75,ACTUALS!$N$4:$N$75,$BM8,ACTUALS!$O$4:$O$75,FA$3)</f>
        <v>0</v>
      </c>
      <c r="FB8" s="83">
        <f>SUMIFS(ACTUALS!$U$4:$U$75,ACTUALS!$O$4:$O$75,$BM8,ACTUALS!$N$4:$N$75,FB$3)+SUMIFS(ACTUALS!$T$4:$T$75,ACTUALS!$N$4:$N$75,$BM8,ACTUALS!$O$4:$O$75,FB$3)</f>
        <v>0</v>
      </c>
      <c r="FC8" s="83">
        <f>SUMIFS(ACTUALS!$U$4:$U$75,ACTUALS!$O$4:$O$75,$BM8,ACTUALS!$N$4:$N$75,FC$3)+SUMIFS(ACTUALS!$T$4:$T$75,ACTUALS!$N$4:$N$75,$BM8,ACTUALS!$O$4:$O$75,FC$3)</f>
        <v>0</v>
      </c>
      <c r="FD8" s="83">
        <f>SUMIFS(ACTUALS!$U$4:$U$75,ACTUALS!$O$4:$O$75,$BM8,ACTUALS!$N$4:$N$75,FD$3)+SUMIFS(ACTUALS!$T$4:$T$75,ACTUALS!$N$4:$N$75,$BM8,ACTUALS!$O$4:$O$75,FD$3)</f>
        <v>0</v>
      </c>
      <c r="FE8" s="83">
        <f>SUMIFS(ACTUALS!$U$4:$U$75,ACTUALS!$O$4:$O$75,$BM8,ACTUALS!$N$4:$N$75,FE$3)+SUMIFS(ACTUALS!$T$4:$T$75,ACTUALS!$N$4:$N$75,$BM8,ACTUALS!$O$4:$O$75,FE$3)</f>
        <v>0</v>
      </c>
      <c r="FF8" s="83">
        <f>SUMIFS(ACTUALS!$U$4:$U$75,ACTUALS!$O$4:$O$75,$BM8,ACTUALS!$N$4:$N$75,FF$3)+SUMIFS(ACTUALS!$T$4:$T$75,ACTUALS!$N$4:$N$75,$BM8,ACTUALS!$O$4:$O$75,FF$3)</f>
        <v>0</v>
      </c>
      <c r="FG8" s="83">
        <f>SUMIFS(ACTUALS!$U$4:$U$75,ACTUALS!$O$4:$O$75,$BM8,ACTUALS!$N$4:$N$75,FG$3)+SUMIFS(ACTUALS!$T$4:$T$75,ACTUALS!$N$4:$N$75,$BM8,ACTUALS!$O$4:$O$75,FG$3)</f>
        <v>0</v>
      </c>
      <c r="FH8" s="51"/>
      <c r="FI8" s="51" t="s">
        <v>38</v>
      </c>
      <c r="FJ8" s="83">
        <f>SUMIFS(ACTUALS!$S$4:$S$75,ACTUALS!$O$4:$O$75,$BM8,ACTUALS!$N$4:$N$75,FJ$3)+SUMIFS(ACTUALS!$R$4:$R$75,ACTUALS!$N$4:$N$75,$BM8,ACTUALS!$O$4:$O$75,FJ$3)</f>
        <v>0</v>
      </c>
      <c r="FK8" s="83">
        <f>SUMIFS(ACTUALS!$S$4:$S$75,ACTUALS!$O$4:$O$75,$BM8,ACTUALS!$N$4:$N$75,FK$3)+SUMIFS(ACTUALS!$R$4:$R$75,ACTUALS!$N$4:$N$75,$BM8,ACTUALS!$O$4:$O$75,FK$3)</f>
        <v>0</v>
      </c>
      <c r="FL8" s="83">
        <f>SUMIFS(ACTUALS!$S$4:$S$75,ACTUALS!$O$4:$O$75,$BM8,ACTUALS!$N$4:$N$75,FL$3)+SUMIFS(ACTUALS!$R$4:$R$75,ACTUALS!$N$4:$N$75,$BM8,ACTUALS!$O$4:$O$75,FL$3)</f>
        <v>0</v>
      </c>
      <c r="FM8" s="83">
        <f>SUMIFS(ACTUALS!$S$4:$S$75,ACTUALS!$O$4:$O$75,$BM8,ACTUALS!$N$4:$N$75,FM$3)+SUMIFS(ACTUALS!$R$4:$R$75,ACTUALS!$N$4:$N$75,$BM8,ACTUALS!$O$4:$O$75,FM$3)</f>
        <v>0</v>
      </c>
      <c r="FN8" s="83">
        <f>SUMIFS(ACTUALS!$S$4:$S$75,ACTUALS!$O$4:$O$75,$BM8,ACTUALS!$N$4:$N$75,FN$3)+SUMIFS(ACTUALS!$R$4:$R$75,ACTUALS!$N$4:$N$75,$BM8,ACTUALS!$O$4:$O$75,FN$3)</f>
        <v>0</v>
      </c>
      <c r="FO8" s="83">
        <f>SUMIFS(ACTUALS!$S$4:$S$75,ACTUALS!$O$4:$O$75,$BM8,ACTUALS!$N$4:$N$75,FO$3)+SUMIFS(ACTUALS!$R$4:$R$75,ACTUALS!$N$4:$N$75,$BM8,ACTUALS!$O$4:$O$75,FO$3)</f>
        <v>0</v>
      </c>
      <c r="FP8" s="83">
        <f>SUMIFS(ACTUALS!$T$4:$T$75,ACTUALS!$P$4:$P$75,$BM8,ACTUALS!$O$4:$O$75,FP$3)+SUMIFS(ACTUALS!$S$4:$S$75,ACTUALS!$O$4:$O$75,$BM8,ACTUALS!$P$4:$P$75,FP$3)</f>
        <v>0</v>
      </c>
      <c r="FQ8" s="83">
        <f>SUMIFS(ACTUALS!$U$4:$U$75,ACTUALS!$Q$4:$Q$75,$BM8,ACTUALS!$P$4:$P$75,FQ$3)+SUMIFS(ACTUALS!$T$4:$T$75,ACTUALS!$P$4:$P$75,$BM8,ACTUALS!$Q$4:$Q$75,FQ$3)</f>
        <v>0</v>
      </c>
      <c r="FR8" s="83">
        <f>SUMIFS(ACTUALS!$V$4:$V$75,ACTUALS!$R$4:$R$75,$BM8,ACTUALS!$Q$4:$Q$75,FR$3)+SUMIFS(ACTUALS!$U$4:$U$75,ACTUALS!$Q$4:$Q$75,$BM8,ACTUALS!$R$4:$R$75,FR$3)</f>
        <v>0</v>
      </c>
      <c r="FS8" s="83">
        <f>SUMIFS(ACTUALS!$W$4:$W$75,ACTUALS!$S$4:$S$75,$BM8,ACTUALS!$R$4:$R$75,FS$3)+SUMIFS(ACTUALS!$V$4:$V$75,ACTUALS!$R$4:$R$75,$BM8,ACTUALS!$S$4:$S$75,FS$3)</f>
        <v>0</v>
      </c>
      <c r="FT8" s="83">
        <f>SUMIFS(ACTUALS!$B$4:$B$75,ACTUALS!$T$4:$T$75,$BM8,ACTUALS!$S$4:$S$75,FT$3)+SUMIFS(ACTUALS!$W$4:$W$75,ACTUALS!$S$4:$S$75,$BM8,ACTUALS!$T$4:$T$75,FT$3)</f>
        <v>0</v>
      </c>
      <c r="FU8" s="83">
        <f>SUMIFS(ACTUALS!$C$4:$C$75,ACTUALS!$U$4:$U$75,$BM8,ACTUALS!$T$4:$T$75,FU$3)+SUMIFS(ACTUALS!$B$4:$B$75,ACTUALS!$T$4:$T$75,$BM8,ACTUALS!$U$4:$U$75,FU$3)</f>
        <v>0</v>
      </c>
      <c r="FV8" s="83">
        <f>SUMIFS(ACTUALS!$D$4:$D$75,ACTUALS!$V$4:$V$75,$BM8,ACTUALS!$U$4:$U$75,FV$3)+SUMIFS(ACTUALS!$C$4:$C$75,ACTUALS!$U$4:$U$75,$BM8,ACTUALS!$V$4:$V$75,FV$3)</f>
        <v>0</v>
      </c>
      <c r="FW8" s="83">
        <f>SUMIFS(ACTUALS!$E$4:$E$75,ACTUALS!$W$4:$W$75,$BM8,ACTUALS!$V$4:$V$75,FW$3)+SUMIFS(ACTUALS!$D$4:$D$75,ACTUALS!$V$4:$V$75,$BM8,ACTUALS!$W$4:$W$75,FW$3)</f>
        <v>0</v>
      </c>
      <c r="FX8" s="83">
        <f>SUMIFS(ACTUALS!$F$4:$F$75,ACTUALS!$B$4:$B$75,$BM8,ACTUALS!$W$4:$W$75,FX$3)+SUMIFS(ACTUALS!$E$4:$E$75,ACTUALS!$W$4:$W$75,$BM8,ACTUALS!$B$4:$B$75,FX$3)</f>
        <v>0</v>
      </c>
      <c r="FY8" s="83">
        <f>SUMIFS(ACTUALS!$G$4:$G$75,ACTUALS!$C$4:$C$75,$BM8,ACTUALS!$B$4:$B$75,FY$3)+SUMIFS(ACTUALS!$F$4:$F$75,ACTUALS!$B$4:$B$75,$BM8,ACTUALS!$C$4:$C$75,FY$3)</f>
        <v>0</v>
      </c>
      <c r="FZ8" s="83">
        <f>SUMIFS(ACTUALS!$J$4:$J$75,ACTUALS!$D$4:$D$75,$BM8,ACTUALS!$C$4:$C$75,FZ$3)+SUMIFS(ACTUALS!$G$4:$G$75,ACTUALS!$C$4:$C$75,$BM8,ACTUALS!$D$4:$D$75,FZ$3)</f>
        <v>0</v>
      </c>
      <c r="GA8" s="83">
        <f>SUMIFS(ACTUALS!$K$4:$K$75,ACTUALS!$E$4:$E$75,$BM8,ACTUALS!$D$4:$D$75,GA$3)+SUMIFS(ACTUALS!$J$4:$J$75,ACTUALS!$D$4:$D$75,$BM8,ACTUALS!$E$4:$E$75,GA$3)</f>
        <v>0</v>
      </c>
      <c r="GB8" s="83">
        <f>SUMIFS(ACTUALS!$L$4:$L$75,ACTUALS!$F$4:$F$75,$BM8,ACTUALS!$E$4:$E$75,GB$3)+SUMIFS(ACTUALS!$K$4:$K$75,ACTUALS!$E$4:$E$75,$BM8,ACTUALS!$F$4:$F$75,GB$3)</f>
        <v>0</v>
      </c>
      <c r="GC8" s="83">
        <f>SUMIFS(ACTUALS!$N$4:$N$75,ACTUALS!$G$4:$G$75,$BM8,ACTUALS!$F$4:$F$75,GC$3)+SUMIFS(ACTUALS!$L$4:$L$75,ACTUALS!$F$4:$F$75,$BM8,ACTUALS!$G$4:$G$75,GC$3)</f>
        <v>0</v>
      </c>
      <c r="GD8" s="83">
        <f>SUMIFS(ACTUALS!$O$4:$O$75,ACTUALS!$J$4:$J$75,$BM8,ACTUALS!$G$4:$G$75,GD$3)+SUMIFS(ACTUALS!$N$4:$N$75,ACTUALS!$G$4:$G$75,$BM8,ACTUALS!$J$4:$J$75,GD$3)</f>
        <v>0</v>
      </c>
      <c r="GE8" s="83">
        <f>SUMIFS(ACTUALS!$P$4:$P$75,ACTUALS!$K$4:$K$75,$BM8,ACTUALS!$J$4:$J$75,GE$3)+SUMIFS(ACTUALS!$O$4:$O$75,ACTUALS!$J$4:$J$75,$BM8,ACTUALS!$K$4:$K$75,GE$3)</f>
        <v>0</v>
      </c>
      <c r="GF8" s="83">
        <f>SUMIFS(ACTUALS!$Q$4:$Q$75,ACTUALS!$L$4:$L$75,$BM8,ACTUALS!$K$4:$K$75,GF$3)+SUMIFS(ACTUALS!$P$4:$P$75,ACTUALS!$K$4:$K$75,$BM8,ACTUALS!$L$4:$L$75,GF$3)</f>
        <v>0</v>
      </c>
      <c r="GG8" s="83">
        <f>SUMIFS(ACTUALS!$R$4:$R$75,ACTUALS!$N$4:$N$75,$BM8,ACTUALS!$L$4:$L$75,GG$3)+SUMIFS(ACTUALS!$Q$4:$Q$75,ACTUALS!$L$4:$L$75,$BM8,ACTUALS!$N$4:$N$75,GG$3)</f>
        <v>0</v>
      </c>
      <c r="GH8" s="83">
        <f>SUMIFS(ACTUALS!$S$4:$S$75,ACTUALS!$O$4:$O$75,$BM8,ACTUALS!$N$4:$N$75,GH$3)+SUMIFS(ACTUALS!$R$4:$R$75,ACTUALS!$N$4:$N$75,$BM8,ACTUALS!$O$4:$O$75,GH$3)</f>
        <v>0</v>
      </c>
      <c r="GI8" s="83">
        <f>SUMIFS(ACTUALS!$T$4:$T$75,ACTUALS!$P$4:$P$75,$BM8,ACTUALS!$O$4:$O$75,GI$3)+SUMIFS(ACTUALS!$S$4:$S$75,ACTUALS!$O$4:$O$75,$BM8,ACTUALS!$P$4:$P$75,GI$3)</f>
        <v>0</v>
      </c>
      <c r="GJ8" s="83">
        <f>SUMIFS(ACTUALS!$U$4:$U$75,ACTUALS!$Q$4:$Q$75,$BM8,ACTUALS!$P$4:$P$75,GJ$3)+SUMIFS(ACTUALS!$T$4:$T$75,ACTUALS!$P$4:$P$75,$BM8,ACTUALS!$Q$4:$Q$75,GJ$3)</f>
        <v>0</v>
      </c>
      <c r="GK8" s="83">
        <f>SUMIFS(ACTUALS!$V$4:$V$75,ACTUALS!$R$4:$R$75,$BM8,ACTUALS!$Q$4:$Q$75,GK$3)+SUMIFS(ACTUALS!$U$4:$U$75,ACTUALS!$Q$4:$Q$75,$BM8,ACTUALS!$R$4:$R$75,GK$3)</f>
        <v>0</v>
      </c>
      <c r="GL8" s="83">
        <f>SUMIFS(ACTUALS!$W$4:$W$75,ACTUALS!$S$4:$S$75,$BM8,ACTUALS!$R$4:$R$75,GL$3)+SUMIFS(ACTUALS!$V$4:$V$75,ACTUALS!$R$4:$R$75,$BM8,ACTUALS!$S$4:$S$75,GL$3)</f>
        <v>0</v>
      </c>
      <c r="GM8" s="83">
        <f>SUMIFS(ACTUALS!$B$4:$B$75,ACTUALS!$T$4:$T$75,$BM8,ACTUALS!$S$4:$S$75,GM$3)+SUMIFS(ACTUALS!$W$4:$W$75,ACTUALS!$S$4:$S$75,$BM8,ACTUALS!$T$4:$T$75,GM$3)</f>
        <v>0</v>
      </c>
      <c r="GN8" s="83">
        <f>SUMIFS(ACTUALS!$C$4:$C$75,ACTUALS!$U$4:$U$75,$BM8,ACTUALS!$T$4:$T$75,GN$3)+SUMIFS(ACTUALS!$B$4:$B$75,ACTUALS!$T$4:$T$75,$BM8,ACTUALS!$U$4:$U$75,GN$3)</f>
        <v>0</v>
      </c>
      <c r="GO8" s="83">
        <f>SUMIFS(ACTUALS!$S$4:$S$75,ACTUALS!$O$4:$O$75,$BM8,ACTUALS!$N$4:$N$75,GO$3)+SUMIFS(ACTUALS!$R$4:$R$75,ACTUALS!$N$4:$N$75,$BM8,ACTUALS!$O$4:$O$75,GO$3)</f>
        <v>0</v>
      </c>
      <c r="GP8" s="83">
        <f>SUMIFS(ACTUALS!$S$4:$S$75,ACTUALS!$O$4:$O$75,$BM8,ACTUALS!$N$4:$N$75,GP$3)+SUMIFS(ACTUALS!$R$4:$R$75,ACTUALS!$N$4:$N$75,$BM8,ACTUALS!$O$4:$O$75,GP$3)</f>
        <v>0</v>
      </c>
      <c r="GQ8" s="83">
        <f>SUMIFS(ACTUALS!$S$4:$S$75,ACTUALS!$O$4:$O$75,$BM8,ACTUALS!$N$4:$N$75,GQ$3)+SUMIFS(ACTUALS!$R$4:$R$75,ACTUALS!$N$4:$N$75,$BM8,ACTUALS!$O$4:$O$75,GQ$3)</f>
        <v>0</v>
      </c>
      <c r="GR8" s="83">
        <f>SUMIFS(ACTUALS!$S$4:$S$75,ACTUALS!$O$4:$O$75,$BM8,ACTUALS!$N$4:$N$75,GR$3)+SUMIFS(ACTUALS!$R$4:$R$75,ACTUALS!$N$4:$N$75,$BM8,ACTUALS!$O$4:$O$75,GR$3)</f>
        <v>0</v>
      </c>
      <c r="GS8" s="83">
        <f>SUMIFS(ACTUALS!$S$4:$S$75,ACTUALS!$O$4:$O$75,$BM8,ACTUALS!$N$4:$N$75,GS$3)+SUMIFS(ACTUALS!$R$4:$R$75,ACTUALS!$N$4:$N$75,$BM8,ACTUALS!$O$4:$O$75,GS$3)</f>
        <v>0</v>
      </c>
      <c r="GT8" s="83">
        <f>SUMIFS(ACTUALS!$S$4:$S$75,ACTUALS!$O$4:$O$75,$BM8,ACTUALS!$N$4:$N$75,GT$3)+SUMIFS(ACTUALS!$R$4:$R$75,ACTUALS!$N$4:$N$75,$BM8,ACTUALS!$O$4:$O$75,GT$3)</f>
        <v>0</v>
      </c>
      <c r="GU8" s="83">
        <f>SUMIFS(ACTUALS!$S$4:$S$75,ACTUALS!$O$4:$O$75,$BM8,ACTUALS!$N$4:$N$75,GU$3)+SUMIFS(ACTUALS!$R$4:$R$75,ACTUALS!$N$4:$N$75,$BM8,ACTUALS!$O$4:$O$75,GU$3)</f>
        <v>0</v>
      </c>
      <c r="GV8" s="83">
        <f>SUMIFS(ACTUALS!$S$4:$S$75,ACTUALS!$O$4:$O$75,$BM8,ACTUALS!$N$4:$N$75,GV$3)+SUMIFS(ACTUALS!$R$4:$R$75,ACTUALS!$N$4:$N$75,$BM8,ACTUALS!$O$4:$O$75,GV$3)</f>
        <v>0</v>
      </c>
      <c r="GW8" s="83">
        <f>SUMIFS(ACTUALS!$S$4:$S$75,ACTUALS!$O$4:$O$75,$BM8,ACTUALS!$N$4:$N$75,GW$3)+SUMIFS(ACTUALS!$R$4:$R$75,ACTUALS!$N$4:$N$75,$BM8,ACTUALS!$O$4:$O$75,GW$3)</f>
        <v>0</v>
      </c>
      <c r="GX8" s="83">
        <f>SUMIFS(ACTUALS!$S$4:$S$75,ACTUALS!$O$4:$O$75,$BM8,ACTUALS!$N$4:$N$75,GX$3)+SUMIFS(ACTUALS!$R$4:$R$75,ACTUALS!$N$4:$N$75,$BM8,ACTUALS!$O$4:$O$75,GX$3)</f>
        <v>0</v>
      </c>
      <c r="GY8" s="83">
        <f>SUMIFS(ACTUALS!$S$4:$S$75,ACTUALS!$O$4:$O$75,$BM8,ACTUALS!$N$4:$N$75,GY$3)+SUMIFS(ACTUALS!$R$4:$R$75,ACTUALS!$N$4:$N$75,$BM8,ACTUALS!$O$4:$O$75,GY$3)</f>
        <v>0</v>
      </c>
      <c r="GZ8" s="83">
        <f>SUMIFS(ACTUALS!$S$4:$S$75,ACTUALS!$O$4:$O$75,$BM8,ACTUALS!$N$4:$N$75,GZ$3)+SUMIFS(ACTUALS!$R$4:$R$75,ACTUALS!$N$4:$N$75,$BM8,ACTUALS!$O$4:$O$75,GZ$3)</f>
        <v>0</v>
      </c>
      <c r="HA8" s="83">
        <f>SUMIFS(ACTUALS!$S$4:$S$75,ACTUALS!$O$4:$O$75,$BM8,ACTUALS!$N$4:$N$75,HA$3)+SUMIFS(ACTUALS!$R$4:$R$75,ACTUALS!$N$4:$N$75,$BM8,ACTUALS!$O$4:$O$75,HA$3)</f>
        <v>0</v>
      </c>
      <c r="HB8" s="83">
        <f>SUMIFS(ACTUALS!$S$4:$S$75,ACTUALS!$O$4:$O$75,$BM8,ACTUALS!$N$4:$N$75,HB$3)+SUMIFS(ACTUALS!$R$4:$R$75,ACTUALS!$N$4:$N$75,$BM8,ACTUALS!$O$4:$O$75,HB$3)</f>
        <v>0</v>
      </c>
      <c r="HC8" s="83">
        <f>SUMIFS(ACTUALS!$S$4:$S$75,ACTUALS!$O$4:$O$75,$BM8,ACTUALS!$N$4:$N$75,HC$3)+SUMIFS(ACTUALS!$R$4:$R$75,ACTUALS!$N$4:$N$75,$BM8,ACTUALS!$O$4:$O$75,HC$3)</f>
        <v>0</v>
      </c>
      <c r="HD8" s="83">
        <f>SUMIFS(ACTUALS!$S$4:$S$75,ACTUALS!$O$4:$O$75,$BM8,ACTUALS!$N$4:$N$75,HD$3)+SUMIFS(ACTUALS!$R$4:$R$75,ACTUALS!$N$4:$N$75,$BM8,ACTUALS!$O$4:$O$75,HD$3)</f>
        <v>0</v>
      </c>
      <c r="HE8" s="83">
        <f>SUMIFS(ACTUALS!$S$4:$S$75,ACTUALS!$O$4:$O$75,$BM8,ACTUALS!$N$4:$N$75,HE$3)+SUMIFS(ACTUALS!$R$4:$R$75,ACTUALS!$N$4:$N$75,$BM8,ACTUALS!$O$4:$O$75,HE$3)</f>
        <v>0</v>
      </c>
      <c r="HF8" s="51"/>
      <c r="HG8" s="71"/>
      <c r="HH8" s="71"/>
      <c r="HI8" s="71"/>
      <c r="HJ8" s="71"/>
      <c r="HK8" s="71"/>
      <c r="HL8" s="71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1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1"/>
      <c r="IN8" s="71"/>
      <c r="IO8" s="71"/>
      <c r="IP8" s="71"/>
      <c r="IQ8" s="71"/>
      <c r="IR8" s="71"/>
      <c r="IS8" s="71"/>
      <c r="IT8" s="71"/>
      <c r="IU8" s="71"/>
      <c r="IV8" s="71"/>
      <c r="IW8" s="71"/>
      <c r="IX8" s="71"/>
      <c r="IY8" s="71"/>
      <c r="IZ8" s="71"/>
      <c r="JA8" s="71"/>
      <c r="JB8" s="71"/>
      <c r="JC8" s="71"/>
      <c r="JD8" s="71"/>
      <c r="JE8" s="71"/>
      <c r="JF8" s="71"/>
      <c r="JG8" s="71"/>
      <c r="JH8" s="71"/>
      <c r="JI8" s="71"/>
      <c r="JJ8" s="71"/>
      <c r="JK8" s="71"/>
      <c r="JL8" s="71"/>
      <c r="JM8" s="71"/>
    </row>
    <row r="9" spans="1:273" s="78" customFormat="1" ht="30" customHeight="1" x14ac:dyDescent="0.25">
      <c r="A9" s="194"/>
      <c r="B9" s="72">
        <f t="shared" si="6"/>
        <v>6</v>
      </c>
      <c r="C9" s="73" t="s">
        <v>5</v>
      </c>
      <c r="D9" s="74">
        <v>46186</v>
      </c>
      <c r="E9" s="73" t="s">
        <v>122</v>
      </c>
      <c r="F9" s="180">
        <v>0.625</v>
      </c>
      <c r="G9" s="75">
        <f t="shared" si="0"/>
        <v>46186.625</v>
      </c>
      <c r="H9" s="148" t="s">
        <v>137</v>
      </c>
      <c r="I9" s="149"/>
      <c r="J9" s="150"/>
      <c r="K9" s="151"/>
      <c r="L9" s="73" t="str">
        <f t="shared" si="1"/>
        <v/>
      </c>
      <c r="M9" s="76" t="s">
        <v>729</v>
      </c>
      <c r="N9" s="77" t="str">
        <f t="shared" si="2"/>
        <v>Qatar</v>
      </c>
      <c r="O9" s="78" t="str">
        <f t="shared" si="3"/>
        <v>Switzerland</v>
      </c>
      <c r="P9" s="78" t="str">
        <f>IF(ACTUALS!$R9&gt;ACTUALS!$S9,ACTUALS!$N9,IF(ACTUALS!$S9&gt;ACTUALS!$R9,ACTUALS!$O9,""))</f>
        <v/>
      </c>
      <c r="Q9" s="78" t="str">
        <f>IF(ACTUALS!$P9=ACTUALS!$N9,ACTUALS!$O9,IF(ACTUALS!$P9=ACTUALS!$O9,ACTUALS!$N9,""))</f>
        <v/>
      </c>
      <c r="R9" s="79">
        <f t="shared" si="4"/>
        <v>0</v>
      </c>
      <c r="S9" s="80">
        <f t="shared" si="5"/>
        <v>0</v>
      </c>
      <c r="T9" s="78">
        <f>IF(OR(ACTUALS!$R9="",ACTUALS!$S9=""),"",ACTUALS!$R9-ACTUALS!$S9)</f>
        <v>0</v>
      </c>
      <c r="U9" s="78">
        <f>IF(OR(ACTUALS!$R9="",ACTUALS!$S9=""),"",ACTUALS!$S9-ACTUALS!$R9)</f>
        <v>0</v>
      </c>
      <c r="V9" s="78" t="str">
        <f>IF(ACTUALS!$K9="","",IF(ACTUALS!$L9="Draw",1,IF(ACTUALS!$L9=ACTUALS!$N9,3,0)))</f>
        <v/>
      </c>
      <c r="W9" s="78" t="str">
        <f>IF(ACTUALS!$K9="","",IF(ACTUALS!$L9="Draw",1,IF(ACTUALS!$L9=ACTUALS!$O9,3,0)))</f>
        <v/>
      </c>
      <c r="AC9" s="78" t="s">
        <v>116</v>
      </c>
      <c r="AG9" s="78" t="s">
        <v>1</v>
      </c>
      <c r="AH9" s="51"/>
      <c r="AI9" s="90">
        <v>4</v>
      </c>
      <c r="AJ9" s="90" t="str">
        <f ca="1">IFERROR(INDEX(AT:AT,MATCH("4"&amp;AG9,BD:BD,0),1),"")</f>
        <v>Mexico</v>
      </c>
      <c r="AK9" s="90" t="str">
        <f ca="1">IF(AJ9="","",VLOOKUP(AJ9,AT:AY,2,FALSE)&amp;"-"&amp;VLOOKUP(AJ9,AT:AY,3,FALSE)&amp;"-"&amp;VLOOKUP(AJ9,AT:AY,4,FALSE))</f>
        <v>0-0-0</v>
      </c>
      <c r="AL9" s="90">
        <f ca="1">IF(AJ9="","",VLOOKUP(AJ9,AT:BA,8,FALSE))</f>
        <v>0</v>
      </c>
      <c r="AM9" s="90">
        <f ca="1">IF(AJ9="","",VLOOKUP(AJ9,AT:BD,5,FALSE))</f>
        <v>0</v>
      </c>
      <c r="AN9" s="51"/>
      <c r="AO9" s="197"/>
      <c r="AP9" s="197"/>
      <c r="AQ9" s="51"/>
      <c r="AR9" s="51"/>
      <c r="AS9" s="51" t="s">
        <v>5</v>
      </c>
      <c r="AT9" s="51" t="s">
        <v>49</v>
      </c>
      <c r="AU9" s="51">
        <f>COUNTIF(ACTUALS!$P$4:$P$75,AT9)</f>
        <v>0</v>
      </c>
      <c r="AV9" s="51">
        <f>COUNTIFS(ACTUALS!$O$4:$O$75,AT9,ACTUALS!$L$4:$L$75,"Draw")+COUNTIFS(ACTUALS!$N$4:$N$75,AT9,ACTUALS!$L$4:$L$75,"Draw")</f>
        <v>0</v>
      </c>
      <c r="AW9" s="51">
        <f>COUNTIF(ACTUALS!$Q$4:$Q$75,AT9)</f>
        <v>0</v>
      </c>
      <c r="AX9" s="51">
        <f>AV9+(3*AU9)</f>
        <v>0</v>
      </c>
      <c r="AY9" s="51">
        <f>SUMIFS(ACTUALS!$R$4:$R$75,ACTUALS!$N$4:$N$75,AT9)+SUMIFS(ACTUALS!$S$4:$S$75,ACTUALS!$O$4:$O$75,AT9)</f>
        <v>0</v>
      </c>
      <c r="AZ9" s="51">
        <f>SUMIFS(ACTUALS!$S$4:$S$75,ACTUALS!$N$4:$N$75,AT9)+SUMIFS(ACTUALS!$R$4:$R$75,ACTUALS!$O$4:$O$75,AT9)</f>
        <v>0</v>
      </c>
      <c r="BA9" s="51">
        <f>AY9-AZ9</f>
        <v>0</v>
      </c>
      <c r="BB9" s="51">
        <f ca="1">RANK(BK9,BK9:BK12,1)</f>
        <v>4</v>
      </c>
      <c r="BC9" s="51" t="str">
        <f>IFERROR(VLOOKUP(AT9,AO:AP,2,FALSE),"")</f>
        <v/>
      </c>
      <c r="BD9" s="51" t="str">
        <f ca="1">IF(BC9="",BB9&amp;AS9,BC9&amp;AS9)</f>
        <v>4B</v>
      </c>
      <c r="BE9" s="51">
        <f>RANK(AX9,AX9:AX12)+(RANK(BA9,BA9:BA12)/10)+(RANK(AY9,AY9:AY12)/100)</f>
        <v>1.1100000000000001</v>
      </c>
      <c r="BF9" s="51">
        <f>RANK(BE9,BE9:BE12,1)</f>
        <v>1</v>
      </c>
      <c r="BG9" s="51" cm="1">
        <f t="array" aca="1" ref="BG9" ca="1">SUMPRODUCT((OFFSET($BN$3:$DI$3,MATCH($AT9,$BM$4:$BM$51,0),0))*((IF($BF11=$BF9,$BN$3:$DI$3=$AT11,0))+(IF($BF12=$BF9,$BN$3:$DI$3=$AT12,0))+(IF($BF10=$BF9,$BN$3:$DI$3=$AT10,0))))</f>
        <v>0</v>
      </c>
      <c r="BH9" s="51" cm="1">
        <f t="array" aca="1" ref="BH9" ca="1">SUMPRODUCT((OFFSET($DL$3:$FG$3,MATCH($AT9,$DK$4:$DK$51,0),0))*((IF($BF11=$BF9,$DL$3:$FG$3=$AT11,0))+(IF($BF12=$BF9,$DL$3:$FG$3=$AT12,0))+(IF($BF10=$BF9,$DL$3:$FG$3=$AT10,0))))</f>
        <v>0</v>
      </c>
      <c r="BI9" s="51" cm="1">
        <f t="array" aca="1" ref="BI9" ca="1">SUMPRODUCT((OFFSET($FJ$3:$HE$3,MATCH($AT9,$FI$4:$FI$51,0),0))*((IF($BF11=$BF9,$FJ$3:$HE$3=$AT11,0))+(IF($BF12=$BF9,$FJ$3:$HE$3=$AT12,0))+(IF($BF10=$BF9,$FJ$3:$HE$3=$AT10,0))))</f>
        <v>0</v>
      </c>
      <c r="BJ9" s="51">
        <f ca="1">(BG9/1000)+(BH9/10000)+(BI9/100000)+(ROW(BI12)/10000000)</f>
        <v>1.1999999999999999E-6</v>
      </c>
      <c r="BK9" s="51">
        <f ca="1">+BE9-BJ9</f>
        <v>1.1099988000000001</v>
      </c>
      <c r="BL9" s="51"/>
      <c r="BM9" s="51" t="s">
        <v>39</v>
      </c>
      <c r="BN9" s="83">
        <f>SUMIFS(ACTUALS!$W$4:$W$75,ACTUALS!$O$4:$O$75,$BM9,ACTUALS!$N$4:$N$75,BN$3)+SUMIFS(ACTUALS!$V$4:$V$75,ACTUALS!$N$4:$N$75,$BM9,ACTUALS!$O$4:$O$75,BN$3)</f>
        <v>0</v>
      </c>
      <c r="BO9" s="83">
        <f>SUMIFS(ACTUALS!$W$4:$W$75,ACTUALS!$O$4:$O$75,$BM9,ACTUALS!$N$4:$N$75,BO$3)+SUMIFS(ACTUALS!$V$4:$V$75,ACTUALS!$N$4:$N$75,$BM9,ACTUALS!$O$4:$O$75,BO$3)</f>
        <v>0</v>
      </c>
      <c r="BP9" s="83">
        <f>SUMIFS(ACTUALS!$W$4:$W$75,ACTUALS!$O$4:$O$75,$BM9,ACTUALS!$N$4:$N$75,BP$3)+SUMIFS(ACTUALS!$V$4:$V$75,ACTUALS!$N$4:$N$75,$BM9,ACTUALS!$O$4:$O$75,BP$3)</f>
        <v>0</v>
      </c>
      <c r="BQ9" s="83">
        <f>SUMIFS(ACTUALS!$W$4:$W$75,ACTUALS!$O$4:$O$75,$BM9,ACTUALS!$N$4:$N$75,BQ$3)+SUMIFS(ACTUALS!$V$4:$V$75,ACTUALS!$N$4:$N$75,$BM9,ACTUALS!$O$4:$O$75,BQ$3)</f>
        <v>0</v>
      </c>
      <c r="BR9" s="83">
        <f>SUMIFS(ACTUALS!$W$4:$W$75,ACTUALS!$O$4:$O$75,$BM9,ACTUALS!$N$4:$N$75,BR$3)+SUMIFS(ACTUALS!$V$4:$V$75,ACTUALS!$N$4:$N$75,$BM9,ACTUALS!$O$4:$O$75,BR$3)</f>
        <v>0</v>
      </c>
      <c r="BS9" s="83">
        <f>SUMIFS(ACTUALS!$W$4:$W$75,ACTUALS!$O$4:$O$75,$BM9,ACTUALS!$N$4:$N$75,BS$3)+SUMIFS(ACTUALS!$V$4:$V$75,ACTUALS!$N$4:$N$75,$BM9,ACTUALS!$O$4:$O$75,BS$3)</f>
        <v>0</v>
      </c>
      <c r="BT9" s="83">
        <f>SUMIFS(ACTUALS!$W$4:$W$75,ACTUALS!$O$4:$O$75,$BM9,ACTUALS!$N$4:$N$75,BT$3)+SUMIFS(ACTUALS!$V$4:$V$75,ACTUALS!$N$4:$N$75,$BM9,ACTUALS!$O$4:$O$75,BT$3)</f>
        <v>0</v>
      </c>
      <c r="BU9" s="83">
        <f>SUMIFS(ACTUALS!$W$4:$W$75,ACTUALS!$O$4:$O$75,$BM9,ACTUALS!$N$4:$N$75,BU$3)+SUMIFS(ACTUALS!$V$4:$V$75,ACTUALS!$N$4:$N$75,$BM9,ACTUALS!$O$4:$O$75,BU$3)</f>
        <v>0</v>
      </c>
      <c r="BV9" s="83">
        <f>SUMIFS(ACTUALS!$W$4:$W$75,ACTUALS!$O$4:$O$75,$BM9,ACTUALS!$N$4:$N$75,BV$3)+SUMIFS(ACTUALS!$V$4:$V$75,ACTUALS!$N$4:$N$75,$BM9,ACTUALS!$O$4:$O$75,BV$3)</f>
        <v>0</v>
      </c>
      <c r="BW9" s="83">
        <f>SUMIFS(ACTUALS!$W$4:$W$75,ACTUALS!$O$4:$O$75,$BM9,ACTUALS!$N$4:$N$75,BW$3)+SUMIFS(ACTUALS!$V$4:$V$75,ACTUALS!$N$4:$N$75,$BM9,ACTUALS!$O$4:$O$75,BW$3)</f>
        <v>0</v>
      </c>
      <c r="BX9" s="83">
        <f>SUMIFS(ACTUALS!$W$4:$W$75,ACTUALS!$O$4:$O$75,$BM9,ACTUALS!$N$4:$N$75,BX$3)+SUMIFS(ACTUALS!$V$4:$V$75,ACTUALS!$N$4:$N$75,$BM9,ACTUALS!$O$4:$O$75,BX$3)</f>
        <v>0</v>
      </c>
      <c r="BY9" s="83">
        <f>SUMIFS(ACTUALS!$W$4:$W$75,ACTUALS!$O$4:$O$75,$BM9,ACTUALS!$N$4:$N$75,BY$3)+SUMIFS(ACTUALS!$V$4:$V$75,ACTUALS!$N$4:$N$75,$BM9,ACTUALS!$O$4:$O$75,BY$3)</f>
        <v>0</v>
      </c>
      <c r="BZ9" s="83">
        <f>SUMIFS(ACTUALS!$W$4:$W$75,ACTUALS!$O$4:$O$75,$BM9,ACTUALS!$N$4:$N$75,BZ$3)+SUMIFS(ACTUALS!$V$4:$V$75,ACTUALS!$N$4:$N$75,$BM9,ACTUALS!$O$4:$O$75,BZ$3)</f>
        <v>0</v>
      </c>
      <c r="CA9" s="83">
        <f>SUMIFS(ACTUALS!$W$4:$W$75,ACTUALS!$O$4:$O$75,$BM9,ACTUALS!$N$4:$N$75,CA$3)+SUMIFS(ACTUALS!$V$4:$V$75,ACTUALS!$N$4:$N$75,$BM9,ACTUALS!$O$4:$O$75,CA$3)</f>
        <v>0</v>
      </c>
      <c r="CB9" s="83">
        <f>SUMIFS(ACTUALS!$W$4:$W$75,ACTUALS!$O$4:$O$75,$BM9,ACTUALS!$N$4:$N$75,CB$3)+SUMIFS(ACTUALS!$V$4:$V$75,ACTUALS!$N$4:$N$75,$BM9,ACTUALS!$O$4:$O$75,CB$3)</f>
        <v>0</v>
      </c>
      <c r="CC9" s="83">
        <f>SUMIFS(ACTUALS!$W$4:$W$75,ACTUALS!$O$4:$O$75,$BM9,ACTUALS!$N$4:$N$75,CC$3)+SUMIFS(ACTUALS!$V$4:$V$75,ACTUALS!$N$4:$N$75,$BM9,ACTUALS!$O$4:$O$75,CC$3)</f>
        <v>0</v>
      </c>
      <c r="CD9" s="83">
        <f>SUMIFS(ACTUALS!$W$4:$W$75,ACTUALS!$O$4:$O$75,$BM9,ACTUALS!$N$4:$N$75,CD$3)+SUMIFS(ACTUALS!$V$4:$V$75,ACTUALS!$N$4:$N$75,$BM9,ACTUALS!$O$4:$O$75,CD$3)</f>
        <v>0</v>
      </c>
      <c r="CE9" s="83">
        <f>SUMIFS(ACTUALS!$W$4:$W$75,ACTUALS!$O$4:$O$75,$BM9,ACTUALS!$N$4:$N$75,CE$3)+SUMIFS(ACTUALS!$V$4:$V$75,ACTUALS!$N$4:$N$75,$BM9,ACTUALS!$O$4:$O$75,CE$3)</f>
        <v>0</v>
      </c>
      <c r="CF9" s="83">
        <f>SUMIFS(ACTUALS!$W$4:$W$75,ACTUALS!$O$4:$O$75,$BM9,ACTUALS!$N$4:$N$75,CF$3)+SUMIFS(ACTUALS!$V$4:$V$75,ACTUALS!$N$4:$N$75,$BM9,ACTUALS!$O$4:$O$75,CF$3)</f>
        <v>0</v>
      </c>
      <c r="CG9" s="83">
        <f>SUMIFS(ACTUALS!$W$4:$W$75,ACTUALS!$O$4:$O$75,$BM9,ACTUALS!$N$4:$N$75,CG$3)+SUMIFS(ACTUALS!$V$4:$V$75,ACTUALS!$N$4:$N$75,$BM9,ACTUALS!$O$4:$O$75,CG$3)</f>
        <v>0</v>
      </c>
      <c r="CH9" s="83">
        <f>SUMIFS(ACTUALS!$W$4:$W$75,ACTUALS!$O$4:$O$75,$BM9,ACTUALS!$N$4:$N$75,CH$3)+SUMIFS(ACTUALS!$V$4:$V$75,ACTUALS!$N$4:$N$75,$BM9,ACTUALS!$O$4:$O$75,CH$3)</f>
        <v>0</v>
      </c>
      <c r="CI9" s="83">
        <f>SUMIFS(ACTUALS!$W$4:$W$75,ACTUALS!$O$4:$O$75,$BM9,ACTUALS!$N$4:$N$75,CI$3)+SUMIFS(ACTUALS!$V$4:$V$75,ACTUALS!$N$4:$N$75,$BM9,ACTUALS!$O$4:$O$75,CI$3)</f>
        <v>0</v>
      </c>
      <c r="CJ9" s="83">
        <f>SUMIFS(ACTUALS!$B$4:$B$75,ACTUALS!$P$4:$P$75,$BM9,ACTUALS!$O$4:$O$75,CJ$3)+SUMIFS(ACTUALS!$W$4:$W$75,ACTUALS!$O$4:$O$75,$BM9,ACTUALS!$P$4:$P$75,CJ$3)</f>
        <v>0</v>
      </c>
      <c r="CK9" s="83">
        <f>SUMIFS(ACTUALS!$C$4:$C$75,ACTUALS!$Q$4:$Q$75,$BM9,ACTUALS!$P$4:$P$75,CK$3)+SUMIFS(ACTUALS!$B$4:$B$75,ACTUALS!$P$4:$P$75,$BM9,ACTUALS!$Q$4:$Q$75,CK$3)</f>
        <v>0</v>
      </c>
      <c r="CL9" s="83">
        <f>SUMIFS(ACTUALS!$D$4:$D$75,ACTUALS!$R$4:$R$75,$BM9,ACTUALS!$Q$4:$Q$75,CL$3)+SUMIFS(ACTUALS!$C$4:$C$75,ACTUALS!$Q$4:$Q$75,$BM9,ACTUALS!$R$4:$R$75,CL$3)</f>
        <v>0</v>
      </c>
      <c r="CM9" s="83">
        <f>SUMIFS(ACTUALS!$E$4:$E$75,ACTUALS!$S$4:$S$75,$BM9,ACTUALS!$R$4:$R$75,CM$3)+SUMIFS(ACTUALS!$D$4:$D$75,ACTUALS!$R$4:$R$75,$BM9,ACTUALS!$S$4:$S$75,CM$3)</f>
        <v>0</v>
      </c>
      <c r="CN9" s="83">
        <f>SUMIFS(ACTUALS!$F$4:$F$75,ACTUALS!$T$4:$T$75,$BM9,ACTUALS!$S$4:$S$75,CN$3)+SUMIFS(ACTUALS!$E$4:$E$75,ACTUALS!$S$4:$S$75,$BM9,ACTUALS!$T$4:$T$75,CN$3)</f>
        <v>0</v>
      </c>
      <c r="CO9" s="83">
        <f>SUMIFS(ACTUALS!$G$4:$G$75,ACTUALS!$U$4:$U$75,$BM9,ACTUALS!$T$4:$T$75,CO$3)+SUMIFS(ACTUALS!$F$4:$F$75,ACTUALS!$T$4:$T$75,$BM9,ACTUALS!$U$4:$U$75,CO$3)</f>
        <v>0</v>
      </c>
      <c r="CP9" s="83">
        <f>SUMIFS(ACTUALS!$J$4:$J$75,ACTUALS!$V$4:$V$75,$BM9,ACTUALS!$U$4:$U$75,CP$3)+SUMIFS(ACTUALS!$G$4:$G$75,ACTUALS!$U$4:$U$75,$BM9,ACTUALS!$V$4:$V$75,CP$3)</f>
        <v>0</v>
      </c>
      <c r="CQ9" s="83">
        <f>SUMIFS(ACTUALS!$K$4:$K$75,ACTUALS!$W$4:$W$75,$BM9,ACTUALS!$V$4:$V$75,CQ$3)+SUMIFS(ACTUALS!$J$4:$J$75,ACTUALS!$V$4:$V$75,$BM9,ACTUALS!$W$4:$W$75,CQ$3)</f>
        <v>0</v>
      </c>
      <c r="CR9" s="83">
        <f>SUMIFS(ACTUALS!$L$4:$L$75,ACTUALS!$B$4:$B$75,$BM9,ACTUALS!$W$4:$W$75,CR$3)+SUMIFS(ACTUALS!$K$4:$K$75,ACTUALS!$W$4:$W$75,$BM9,ACTUALS!$B$4:$B$75,CR$3)</f>
        <v>0</v>
      </c>
      <c r="CS9" s="83">
        <f>SUMIFS(ACTUALS!$N$4:$N$75,ACTUALS!$C$4:$C$75,$BM9,ACTUALS!$B$4:$B$75,CS$3)+SUMIFS(ACTUALS!$L$4:$L$75,ACTUALS!$B$4:$B$75,$BM9,ACTUALS!$C$4:$C$75,CS$3)</f>
        <v>0</v>
      </c>
      <c r="CT9" s="83">
        <f>SUMIFS(ACTUALS!$O$4:$O$75,ACTUALS!$D$4:$D$75,$BM9,ACTUALS!$C$4:$C$75,CT$3)+SUMIFS(ACTUALS!$N$4:$N$75,ACTUALS!$C$4:$C$75,$BM9,ACTUALS!$D$4:$D$75,CT$3)</f>
        <v>0</v>
      </c>
      <c r="CU9" s="83">
        <f>SUMIFS(ACTUALS!$P$4:$P$75,ACTUALS!$E$4:$E$75,$BM9,ACTUALS!$D$4:$D$75,CU$3)+SUMIFS(ACTUALS!$O$4:$O$75,ACTUALS!$D$4:$D$75,$BM9,ACTUALS!$E$4:$E$75,CU$3)</f>
        <v>0</v>
      </c>
      <c r="CV9" s="83">
        <f>SUMIFS(ACTUALS!$Q$4:$Q$75,ACTUALS!$F$4:$F$75,$BM9,ACTUALS!$E$4:$E$75,CV$3)+SUMIFS(ACTUALS!$P$4:$P$75,ACTUALS!$E$4:$E$75,$BM9,ACTUALS!$F$4:$F$75,CV$3)</f>
        <v>0</v>
      </c>
      <c r="CW9" s="83">
        <f>SUMIFS(ACTUALS!$R$4:$R$75,ACTUALS!$G$4:$G$75,$BM9,ACTUALS!$F$4:$F$75,CW$3)+SUMIFS(ACTUALS!$Q$4:$Q$75,ACTUALS!$F$4:$F$75,$BM9,ACTUALS!$G$4:$G$75,CW$3)</f>
        <v>0</v>
      </c>
      <c r="CX9" s="83">
        <f>SUMIFS(ACTUALS!$S$4:$S$75,ACTUALS!$J$4:$J$75,$BM9,ACTUALS!$G$4:$G$75,CX$3)+SUMIFS(ACTUALS!$R$4:$R$75,ACTUALS!$G$4:$G$75,$BM9,ACTUALS!$J$4:$J$75,CX$3)</f>
        <v>0</v>
      </c>
      <c r="CY9" s="83">
        <f>SUMIFS(ACTUALS!$T$4:$T$75,ACTUALS!$K$4:$K$75,$BM9,ACTUALS!$J$4:$J$75,CY$3)+SUMIFS(ACTUALS!$S$4:$S$75,ACTUALS!$J$4:$J$75,$BM9,ACTUALS!$K$4:$K$75,CY$3)</f>
        <v>0</v>
      </c>
      <c r="CZ9" s="83">
        <f>SUMIFS(ACTUALS!$U$4:$U$75,ACTUALS!$L$4:$L$75,$BM9,ACTUALS!$K$4:$K$75,CZ$3)+SUMIFS(ACTUALS!$T$4:$T$75,ACTUALS!$K$4:$K$75,$BM9,ACTUALS!$L$4:$L$75,CZ$3)</f>
        <v>0</v>
      </c>
      <c r="DA9" s="83">
        <f>SUMIFS(ACTUALS!$V$4:$V$75,ACTUALS!$N$4:$N$75,$BM9,ACTUALS!$L$4:$L$75,DA$3)+SUMIFS(ACTUALS!$U$4:$U$75,ACTUALS!$L$4:$L$75,$BM9,ACTUALS!$N$4:$N$75,DA$3)</f>
        <v>0</v>
      </c>
      <c r="DB9" s="83">
        <f>SUMIFS(ACTUALS!$W$4:$W$75,ACTUALS!$O$4:$O$75,$BM9,ACTUALS!$N$4:$N$75,DB$3)+SUMIFS(ACTUALS!$V$4:$V$75,ACTUALS!$N$4:$N$75,$BM9,ACTUALS!$O$4:$O$75,DB$3)</f>
        <v>0</v>
      </c>
      <c r="DC9" s="83">
        <f>SUMIFS(ACTUALS!$B$4:$B$75,ACTUALS!$P$4:$P$75,$BM9,ACTUALS!$O$4:$O$75,DC$3)+SUMIFS(ACTUALS!$W$4:$W$75,ACTUALS!$O$4:$O$75,$BM9,ACTUALS!$P$4:$P$75,DC$3)</f>
        <v>0</v>
      </c>
      <c r="DD9" s="83">
        <f>SUMIFS(ACTUALS!$C$4:$C$75,ACTUALS!$Q$4:$Q$75,$BM9,ACTUALS!$P$4:$P$75,DD$3)+SUMIFS(ACTUALS!$B$4:$B$75,ACTUALS!$P$4:$P$75,$BM9,ACTUALS!$Q$4:$Q$75,DD$3)</f>
        <v>0</v>
      </c>
      <c r="DE9" s="83">
        <f>SUMIFS(ACTUALS!$D$4:$D$75,ACTUALS!$R$4:$R$75,$BM9,ACTUALS!$Q$4:$Q$75,DE$3)+SUMIFS(ACTUALS!$C$4:$C$75,ACTUALS!$Q$4:$Q$75,$BM9,ACTUALS!$R$4:$R$75,DE$3)</f>
        <v>0</v>
      </c>
      <c r="DF9" s="83">
        <f>SUMIFS(ACTUALS!$E$4:$E$75,ACTUALS!$S$4:$S$75,$BM9,ACTUALS!$R$4:$R$75,DF$3)+SUMIFS(ACTUALS!$D$4:$D$75,ACTUALS!$R$4:$R$75,$BM9,ACTUALS!$S$4:$S$75,DF$3)</f>
        <v>0</v>
      </c>
      <c r="DG9" s="83">
        <f>SUMIFS(ACTUALS!$W$4:$W$75,ACTUALS!$O$4:$O$75,$BM9,ACTUALS!$N$4:$N$75,DG$3)+SUMIFS(ACTUALS!$V$4:$V$75,ACTUALS!$N$4:$N$75,$BM9,ACTUALS!$O$4:$O$75,DG$3)</f>
        <v>0</v>
      </c>
      <c r="DH9" s="83">
        <f>SUMIFS(ACTUALS!$W$4:$W$75,ACTUALS!$O$4:$O$75,$BM9,ACTUALS!$N$4:$N$75,DH$3)+SUMIFS(ACTUALS!$V$4:$V$75,ACTUALS!$N$4:$N$75,$BM9,ACTUALS!$O$4:$O$75,DH$3)</f>
        <v>0</v>
      </c>
      <c r="DI9" s="83">
        <f>SUMIFS(ACTUALS!$W$4:$W$75,ACTUALS!$O$4:$O$75,$BM9,ACTUALS!$N$4:$N$75,DI$3)+SUMIFS(ACTUALS!$V$4:$V$75,ACTUALS!$N$4:$N$75,$BM9,ACTUALS!$O$4:$O$75,DI$3)</f>
        <v>0</v>
      </c>
      <c r="DJ9" s="51"/>
      <c r="DK9" s="51" t="s">
        <v>39</v>
      </c>
      <c r="DL9" s="83">
        <f>SUMIFS(ACTUALS!$U$4:$U$75,ACTUALS!$O$4:$O$75,$BM9,ACTUALS!$N$4:$N$75,DL$3)+SUMIFS(ACTUALS!$T$4:$T$75,ACTUALS!$N$4:$N$75,$BM9,ACTUALS!$O$4:$O$75,DL$3)</f>
        <v>0</v>
      </c>
      <c r="DM9" s="83">
        <f>SUMIFS(ACTUALS!$U$4:$U$75,ACTUALS!$O$4:$O$75,$BM9,ACTUALS!$N$4:$N$75,DM$3)+SUMIFS(ACTUALS!$T$4:$T$75,ACTUALS!$N$4:$N$75,$BM9,ACTUALS!$O$4:$O$75,DM$3)</f>
        <v>0</v>
      </c>
      <c r="DN9" s="83">
        <f>SUMIFS(ACTUALS!$U$4:$U$75,ACTUALS!$O$4:$O$75,$BM9,ACTUALS!$N$4:$N$75,DN$3)+SUMIFS(ACTUALS!$T$4:$T$75,ACTUALS!$N$4:$N$75,$BM9,ACTUALS!$O$4:$O$75,DN$3)</f>
        <v>0</v>
      </c>
      <c r="DO9" s="83">
        <f>SUMIFS(ACTUALS!$U$4:$U$75,ACTUALS!$O$4:$O$75,$BM9,ACTUALS!$N$4:$N$75,DO$3)+SUMIFS(ACTUALS!$T$4:$T$75,ACTUALS!$N$4:$N$75,$BM9,ACTUALS!$O$4:$O$75,DO$3)</f>
        <v>0</v>
      </c>
      <c r="DP9" s="83">
        <f>SUMIFS(ACTUALS!$U$4:$U$75,ACTUALS!$O$4:$O$75,$BM9,ACTUALS!$N$4:$N$75,DP$3)+SUMIFS(ACTUALS!$T$4:$T$75,ACTUALS!$N$4:$N$75,$BM9,ACTUALS!$O$4:$O$75,DP$3)</f>
        <v>0</v>
      </c>
      <c r="DQ9" s="83">
        <f>SUMIFS(ACTUALS!$U$4:$U$75,ACTUALS!$O$4:$O$75,$BM9,ACTUALS!$N$4:$N$75,DQ$3)+SUMIFS(ACTUALS!$T$4:$T$75,ACTUALS!$N$4:$N$75,$BM9,ACTUALS!$O$4:$O$75,DQ$3)</f>
        <v>0</v>
      </c>
      <c r="DR9" s="83">
        <f>SUMIFS(ACTUALS!$U$4:$U$75,ACTUALS!$O$4:$O$75,$BM9,ACTUALS!$N$4:$N$75,DR$3)+SUMIFS(ACTUALS!$T$4:$T$75,ACTUALS!$N$4:$N$75,$BM9,ACTUALS!$O$4:$O$75,DR$3)</f>
        <v>0</v>
      </c>
      <c r="DS9" s="83">
        <f>SUMIFS(ACTUALS!$U$4:$U$75,ACTUALS!$O$4:$O$75,$BM9,ACTUALS!$N$4:$N$75,DS$3)+SUMIFS(ACTUALS!$T$4:$T$75,ACTUALS!$N$4:$N$75,$BM9,ACTUALS!$O$4:$O$75,DS$3)</f>
        <v>0</v>
      </c>
      <c r="DT9" s="83">
        <f>SUMIFS(ACTUALS!$U$4:$U$75,ACTUALS!$O$4:$O$75,$BM9,ACTUALS!$N$4:$N$75,DT$3)+SUMIFS(ACTUALS!$T$4:$T$75,ACTUALS!$N$4:$N$75,$BM9,ACTUALS!$O$4:$O$75,DT$3)</f>
        <v>0</v>
      </c>
      <c r="DU9" s="83">
        <f>SUMIFS(ACTUALS!$V$4:$V$75,ACTUALS!$P$4:$P$75,$BM9,ACTUALS!$O$4:$O$75,DU$3)+SUMIFS(ACTUALS!$U$4:$U$75,ACTUALS!$O$4:$O$75,$BM9,ACTUALS!$P$4:$P$75,DU$3)</f>
        <v>0</v>
      </c>
      <c r="DV9" s="83">
        <f>SUMIFS(ACTUALS!$W$4:$W$75,ACTUALS!$Q$4:$Q$75,$BM9,ACTUALS!$P$4:$P$75,DV$3)+SUMIFS(ACTUALS!$V$4:$V$75,ACTUALS!$P$4:$P$75,$BM9,ACTUALS!$Q$4:$Q$75,DV$3)</f>
        <v>0</v>
      </c>
      <c r="DW9" s="83">
        <f>SUMIFS(ACTUALS!$B$4:$B$75,ACTUALS!$R$4:$R$75,$BM9,ACTUALS!$Q$4:$Q$75,DW$3)+SUMIFS(ACTUALS!$W$4:$W$75,ACTUALS!$Q$4:$Q$75,$BM9,ACTUALS!$R$4:$R$75,DW$3)</f>
        <v>0</v>
      </c>
      <c r="DX9" s="83">
        <f>SUMIFS(ACTUALS!$C$4:$C$75,ACTUALS!$S$4:$S$75,$BM9,ACTUALS!$R$4:$R$75,DX$3)+SUMIFS(ACTUALS!$B$4:$B$75,ACTUALS!$R$4:$R$75,$BM9,ACTUALS!$S$4:$S$75,DX$3)</f>
        <v>0</v>
      </c>
      <c r="DY9" s="83">
        <f>SUMIFS(ACTUALS!$D$4:$D$75,ACTUALS!$T$4:$T$75,$BM9,ACTUALS!$S$4:$S$75,DY$3)+SUMIFS(ACTUALS!$C$4:$C$75,ACTUALS!$S$4:$S$75,$BM9,ACTUALS!$T$4:$T$75,DY$3)</f>
        <v>0</v>
      </c>
      <c r="DZ9" s="83">
        <f>SUMIFS(ACTUALS!$E$4:$E$75,ACTUALS!$U$4:$U$75,$BM9,ACTUALS!$T$4:$T$75,DZ$3)+SUMIFS(ACTUALS!$D$4:$D$75,ACTUALS!$T$4:$T$75,$BM9,ACTUALS!$U$4:$U$75,DZ$3)</f>
        <v>0</v>
      </c>
      <c r="EA9" s="83">
        <f>SUMIFS(ACTUALS!$F$4:$F$75,ACTUALS!$V$4:$V$75,$BM9,ACTUALS!$U$4:$U$75,EA$3)+SUMIFS(ACTUALS!$E$4:$E$75,ACTUALS!$U$4:$U$75,$BM9,ACTUALS!$V$4:$V$75,EA$3)</f>
        <v>0</v>
      </c>
      <c r="EB9" s="83">
        <f>SUMIFS(ACTUALS!$G$4:$G$75,ACTUALS!$W$4:$W$75,$BM9,ACTUALS!$V$4:$V$75,EB$3)+SUMIFS(ACTUALS!$F$4:$F$75,ACTUALS!$V$4:$V$75,$BM9,ACTUALS!$W$4:$W$75,EB$3)</f>
        <v>0</v>
      </c>
      <c r="EC9" s="83">
        <f>SUMIFS(ACTUALS!$J$4:$J$75,ACTUALS!$B$4:$B$75,$BM9,ACTUALS!$W$4:$W$75,EC$3)+SUMIFS(ACTUALS!$G$4:$G$75,ACTUALS!$W$4:$W$75,$BM9,ACTUALS!$B$4:$B$75,EC$3)</f>
        <v>0</v>
      </c>
      <c r="ED9" s="83">
        <f>SUMIFS(ACTUALS!$K$4:$K$75,ACTUALS!$C$4:$C$75,$BM9,ACTUALS!$B$4:$B$75,ED$3)+SUMIFS(ACTUALS!$J$4:$J$75,ACTUALS!$B$4:$B$75,$BM9,ACTUALS!$C$4:$C$75,ED$3)</f>
        <v>0</v>
      </c>
      <c r="EE9" s="83">
        <f>SUMIFS(ACTUALS!$L$4:$L$75,ACTUALS!$D$4:$D$75,$BM9,ACTUALS!$C$4:$C$75,EE$3)+SUMIFS(ACTUALS!$K$4:$K$75,ACTUALS!$C$4:$C$75,$BM9,ACTUALS!$D$4:$D$75,EE$3)</f>
        <v>0</v>
      </c>
      <c r="EF9" s="83">
        <f>SUMIFS(ACTUALS!$N$4:$N$75,ACTUALS!$E$4:$E$75,$BM9,ACTUALS!$D$4:$D$75,EF$3)+SUMIFS(ACTUALS!$L$4:$L$75,ACTUALS!$D$4:$D$75,$BM9,ACTUALS!$E$4:$E$75,EF$3)</f>
        <v>0</v>
      </c>
      <c r="EG9" s="83">
        <f>SUMIFS(ACTUALS!$O$4:$O$75,ACTUALS!$F$4:$F$75,$BM9,ACTUALS!$E$4:$E$75,EG$3)+SUMIFS(ACTUALS!$N$4:$N$75,ACTUALS!$E$4:$E$75,$BM9,ACTUALS!$F$4:$F$75,EG$3)</f>
        <v>0</v>
      </c>
      <c r="EH9" s="83">
        <f>SUMIFS(ACTUALS!$P$4:$P$75,ACTUALS!$G$4:$G$75,$BM9,ACTUALS!$F$4:$F$75,EH$3)+SUMIFS(ACTUALS!$O$4:$O$75,ACTUALS!$F$4:$F$75,$BM9,ACTUALS!$G$4:$G$75,EH$3)</f>
        <v>0</v>
      </c>
      <c r="EI9" s="83">
        <f>SUMIFS(ACTUALS!$Q$4:$Q$75,ACTUALS!$J$4:$J$75,$BM9,ACTUALS!$G$4:$G$75,EI$3)+SUMIFS(ACTUALS!$P$4:$P$75,ACTUALS!$G$4:$G$75,$BM9,ACTUALS!$J$4:$J$75,EI$3)</f>
        <v>0</v>
      </c>
      <c r="EJ9" s="83">
        <f>SUMIFS(ACTUALS!$R$4:$R$75,ACTUALS!$K$4:$K$75,$BM9,ACTUALS!$J$4:$J$75,EJ$3)+SUMIFS(ACTUALS!$Q$4:$Q$75,ACTUALS!$J$4:$J$75,$BM9,ACTUALS!$K$4:$K$75,EJ$3)</f>
        <v>0</v>
      </c>
      <c r="EK9" s="83">
        <f>SUMIFS(ACTUALS!$S$4:$S$75,ACTUALS!$L$4:$L$75,$BM9,ACTUALS!$K$4:$K$75,EK$3)+SUMIFS(ACTUALS!$R$4:$R$75,ACTUALS!$K$4:$K$75,$BM9,ACTUALS!$L$4:$L$75,EK$3)</f>
        <v>0</v>
      </c>
      <c r="EL9" s="83">
        <f>SUMIFS(ACTUALS!$T$4:$T$75,ACTUALS!$N$4:$N$75,$BM9,ACTUALS!$L$4:$L$75,EL$3)+SUMIFS(ACTUALS!$S$4:$S$75,ACTUALS!$L$4:$L$75,$BM9,ACTUALS!$N$4:$N$75,EL$3)</f>
        <v>0</v>
      </c>
      <c r="EM9" s="83">
        <f>SUMIFS(ACTUALS!$U$4:$U$75,ACTUALS!$O$4:$O$75,$BM9,ACTUALS!$N$4:$N$75,EM$3)+SUMIFS(ACTUALS!$T$4:$T$75,ACTUALS!$N$4:$N$75,$BM9,ACTUALS!$O$4:$O$75,EM$3)</f>
        <v>0</v>
      </c>
      <c r="EN9" s="83">
        <f>SUMIFS(ACTUALS!$V$4:$V$75,ACTUALS!$P$4:$P$75,$BM9,ACTUALS!$O$4:$O$75,EN$3)+SUMIFS(ACTUALS!$U$4:$U$75,ACTUALS!$O$4:$O$75,$BM9,ACTUALS!$P$4:$P$75,EN$3)</f>
        <v>0</v>
      </c>
      <c r="EO9" s="83">
        <f>SUMIFS(ACTUALS!$W$4:$W$75,ACTUALS!$Q$4:$Q$75,$BM9,ACTUALS!$P$4:$P$75,EO$3)+SUMIFS(ACTUALS!$V$4:$V$75,ACTUALS!$P$4:$P$75,$BM9,ACTUALS!$Q$4:$Q$75,EO$3)</f>
        <v>0</v>
      </c>
      <c r="EP9" s="83">
        <f>SUMIFS(ACTUALS!$B$4:$B$75,ACTUALS!$R$4:$R$75,$BM9,ACTUALS!$Q$4:$Q$75,EP$3)+SUMIFS(ACTUALS!$W$4:$W$75,ACTUALS!$Q$4:$Q$75,$BM9,ACTUALS!$R$4:$R$75,EP$3)</f>
        <v>0</v>
      </c>
      <c r="EQ9" s="83">
        <f>SUMIFS(ACTUALS!$C$4:$C$75,ACTUALS!$S$4:$S$75,$BM9,ACTUALS!$R$4:$R$75,EQ$3)+SUMIFS(ACTUALS!$B$4:$B$75,ACTUALS!$R$4:$R$75,$BM9,ACTUALS!$S$4:$S$75,EQ$3)</f>
        <v>0</v>
      </c>
      <c r="ER9" s="83">
        <f>SUMIFS(ACTUALS!$D$4:$D$75,ACTUALS!$T$4:$T$75,$BM9,ACTUALS!$S$4:$S$75,ER$3)+SUMIFS(ACTUALS!$C$4:$C$75,ACTUALS!$S$4:$S$75,$BM9,ACTUALS!$T$4:$T$75,ER$3)</f>
        <v>0</v>
      </c>
      <c r="ES9" s="83">
        <f>SUMIFS(ACTUALS!$E$4:$E$75,ACTUALS!$U$4:$U$75,$BM9,ACTUALS!$T$4:$T$75,ES$3)+SUMIFS(ACTUALS!$D$4:$D$75,ACTUALS!$T$4:$T$75,$BM9,ACTUALS!$U$4:$U$75,ES$3)</f>
        <v>0</v>
      </c>
      <c r="ET9" s="83">
        <f>SUMIFS(ACTUALS!$F$4:$F$75,ACTUALS!$V$4:$V$75,$BM9,ACTUALS!$U$4:$U$75,ET$3)+SUMIFS(ACTUALS!$E$4:$E$75,ACTUALS!$U$4:$U$75,$BM9,ACTUALS!$V$4:$V$75,ET$3)</f>
        <v>0</v>
      </c>
      <c r="EU9" s="83">
        <f>SUMIFS(ACTUALS!$G$4:$G$75,ACTUALS!$W$4:$W$75,$BM9,ACTUALS!$V$4:$V$75,EU$3)+SUMIFS(ACTUALS!$F$4:$F$75,ACTUALS!$V$4:$V$75,$BM9,ACTUALS!$W$4:$W$75,EU$3)</f>
        <v>0</v>
      </c>
      <c r="EV9" s="83">
        <f>SUMIFS(ACTUALS!$U$4:$U$75,ACTUALS!$O$4:$O$75,$BM9,ACTUALS!$N$4:$N$75,EV$3)+SUMIFS(ACTUALS!$T$4:$T$75,ACTUALS!$N$4:$N$75,$BM9,ACTUALS!$O$4:$O$75,EV$3)</f>
        <v>0</v>
      </c>
      <c r="EW9" s="83">
        <f>SUMIFS(ACTUALS!$U$4:$U$75,ACTUALS!$O$4:$O$75,$BM9,ACTUALS!$N$4:$N$75,EW$3)+SUMIFS(ACTUALS!$T$4:$T$75,ACTUALS!$N$4:$N$75,$BM9,ACTUALS!$O$4:$O$75,EW$3)</f>
        <v>0</v>
      </c>
      <c r="EX9" s="83">
        <f>SUMIFS(ACTUALS!$U$4:$U$75,ACTUALS!$O$4:$O$75,$BM9,ACTUALS!$N$4:$N$75,EX$3)+SUMIFS(ACTUALS!$T$4:$T$75,ACTUALS!$N$4:$N$75,$BM9,ACTUALS!$O$4:$O$75,EX$3)</f>
        <v>0</v>
      </c>
      <c r="EY9" s="83">
        <f>SUMIFS(ACTUALS!$U$4:$U$75,ACTUALS!$O$4:$O$75,$BM9,ACTUALS!$N$4:$N$75,EY$3)+SUMIFS(ACTUALS!$T$4:$T$75,ACTUALS!$N$4:$N$75,$BM9,ACTUALS!$O$4:$O$75,EY$3)</f>
        <v>0</v>
      </c>
      <c r="EZ9" s="83">
        <f>SUMIFS(ACTUALS!$U$4:$U$75,ACTUALS!$O$4:$O$75,$BM9,ACTUALS!$N$4:$N$75,EZ$3)+SUMIFS(ACTUALS!$T$4:$T$75,ACTUALS!$N$4:$N$75,$BM9,ACTUALS!$O$4:$O$75,EZ$3)</f>
        <v>0</v>
      </c>
      <c r="FA9" s="83">
        <f>SUMIFS(ACTUALS!$U$4:$U$75,ACTUALS!$O$4:$O$75,$BM9,ACTUALS!$N$4:$N$75,FA$3)+SUMIFS(ACTUALS!$T$4:$T$75,ACTUALS!$N$4:$N$75,$BM9,ACTUALS!$O$4:$O$75,FA$3)</f>
        <v>0</v>
      </c>
      <c r="FB9" s="83">
        <f>SUMIFS(ACTUALS!$U$4:$U$75,ACTUALS!$O$4:$O$75,$BM9,ACTUALS!$N$4:$N$75,FB$3)+SUMIFS(ACTUALS!$T$4:$T$75,ACTUALS!$N$4:$N$75,$BM9,ACTUALS!$O$4:$O$75,FB$3)</f>
        <v>0</v>
      </c>
      <c r="FC9" s="83">
        <f>SUMIFS(ACTUALS!$U$4:$U$75,ACTUALS!$O$4:$O$75,$BM9,ACTUALS!$N$4:$N$75,FC$3)+SUMIFS(ACTUALS!$T$4:$T$75,ACTUALS!$N$4:$N$75,$BM9,ACTUALS!$O$4:$O$75,FC$3)</f>
        <v>0</v>
      </c>
      <c r="FD9" s="83">
        <f>SUMIFS(ACTUALS!$U$4:$U$75,ACTUALS!$O$4:$O$75,$BM9,ACTUALS!$N$4:$N$75,FD$3)+SUMIFS(ACTUALS!$T$4:$T$75,ACTUALS!$N$4:$N$75,$BM9,ACTUALS!$O$4:$O$75,FD$3)</f>
        <v>0</v>
      </c>
      <c r="FE9" s="83">
        <f>SUMIFS(ACTUALS!$U$4:$U$75,ACTUALS!$O$4:$O$75,$BM9,ACTUALS!$N$4:$N$75,FE$3)+SUMIFS(ACTUALS!$T$4:$T$75,ACTUALS!$N$4:$N$75,$BM9,ACTUALS!$O$4:$O$75,FE$3)</f>
        <v>0</v>
      </c>
      <c r="FF9" s="83">
        <f>SUMIFS(ACTUALS!$U$4:$U$75,ACTUALS!$O$4:$O$75,$BM9,ACTUALS!$N$4:$N$75,FF$3)+SUMIFS(ACTUALS!$T$4:$T$75,ACTUALS!$N$4:$N$75,$BM9,ACTUALS!$O$4:$O$75,FF$3)</f>
        <v>0</v>
      </c>
      <c r="FG9" s="83">
        <f>SUMIFS(ACTUALS!$U$4:$U$75,ACTUALS!$O$4:$O$75,$BM9,ACTUALS!$N$4:$N$75,FG$3)+SUMIFS(ACTUALS!$T$4:$T$75,ACTUALS!$N$4:$N$75,$BM9,ACTUALS!$O$4:$O$75,FG$3)</f>
        <v>0</v>
      </c>
      <c r="FH9" s="51"/>
      <c r="FI9" s="51" t="s">
        <v>39</v>
      </c>
      <c r="FJ9" s="83">
        <f>SUMIFS(ACTUALS!$S$4:$S$75,ACTUALS!$O$4:$O$75,$BM9,ACTUALS!$N$4:$N$75,FJ$3)+SUMIFS(ACTUALS!$R$4:$R$75,ACTUALS!$N$4:$N$75,$BM9,ACTUALS!$O$4:$O$75,FJ$3)</f>
        <v>0</v>
      </c>
      <c r="FK9" s="83">
        <f>SUMIFS(ACTUALS!$S$4:$S$75,ACTUALS!$O$4:$O$75,$BM9,ACTUALS!$N$4:$N$75,FK$3)+SUMIFS(ACTUALS!$R$4:$R$75,ACTUALS!$N$4:$N$75,$BM9,ACTUALS!$O$4:$O$75,FK$3)</f>
        <v>0</v>
      </c>
      <c r="FL9" s="83">
        <f>SUMIFS(ACTUALS!$S$4:$S$75,ACTUALS!$O$4:$O$75,$BM9,ACTUALS!$N$4:$N$75,FL$3)+SUMIFS(ACTUALS!$R$4:$R$75,ACTUALS!$N$4:$N$75,$BM9,ACTUALS!$O$4:$O$75,FL$3)</f>
        <v>0</v>
      </c>
      <c r="FM9" s="83">
        <f>SUMIFS(ACTUALS!$S$4:$S$75,ACTUALS!$O$4:$O$75,$BM9,ACTUALS!$N$4:$N$75,FM$3)+SUMIFS(ACTUALS!$R$4:$R$75,ACTUALS!$N$4:$N$75,$BM9,ACTUALS!$O$4:$O$75,FM$3)</f>
        <v>0</v>
      </c>
      <c r="FN9" s="83">
        <f>SUMIFS(ACTUALS!$S$4:$S$75,ACTUALS!$O$4:$O$75,$BM9,ACTUALS!$N$4:$N$75,FN$3)+SUMIFS(ACTUALS!$R$4:$R$75,ACTUALS!$N$4:$N$75,$BM9,ACTUALS!$O$4:$O$75,FN$3)</f>
        <v>0</v>
      </c>
      <c r="FO9" s="83">
        <f>SUMIFS(ACTUALS!$S$4:$S$75,ACTUALS!$O$4:$O$75,$BM9,ACTUALS!$N$4:$N$75,FO$3)+SUMIFS(ACTUALS!$R$4:$R$75,ACTUALS!$N$4:$N$75,$BM9,ACTUALS!$O$4:$O$75,FO$3)</f>
        <v>0</v>
      </c>
      <c r="FP9" s="83">
        <f>SUMIFS(ACTUALS!$T$4:$T$75,ACTUALS!$P$4:$P$75,$BM9,ACTUALS!$O$4:$O$75,FP$3)+SUMIFS(ACTUALS!$S$4:$S$75,ACTUALS!$O$4:$O$75,$BM9,ACTUALS!$P$4:$P$75,FP$3)</f>
        <v>0</v>
      </c>
      <c r="FQ9" s="83">
        <f>SUMIFS(ACTUALS!$U$4:$U$75,ACTUALS!$Q$4:$Q$75,$BM9,ACTUALS!$P$4:$P$75,FQ$3)+SUMIFS(ACTUALS!$T$4:$T$75,ACTUALS!$P$4:$P$75,$BM9,ACTUALS!$Q$4:$Q$75,FQ$3)</f>
        <v>0</v>
      </c>
      <c r="FR9" s="83">
        <f>SUMIFS(ACTUALS!$V$4:$V$75,ACTUALS!$R$4:$R$75,$BM9,ACTUALS!$Q$4:$Q$75,FR$3)+SUMIFS(ACTUALS!$U$4:$U$75,ACTUALS!$Q$4:$Q$75,$BM9,ACTUALS!$R$4:$R$75,FR$3)</f>
        <v>0</v>
      </c>
      <c r="FS9" s="83">
        <f>SUMIFS(ACTUALS!$W$4:$W$75,ACTUALS!$S$4:$S$75,$BM9,ACTUALS!$R$4:$R$75,FS$3)+SUMIFS(ACTUALS!$V$4:$V$75,ACTUALS!$R$4:$R$75,$BM9,ACTUALS!$S$4:$S$75,FS$3)</f>
        <v>0</v>
      </c>
      <c r="FT9" s="83">
        <f>SUMIFS(ACTUALS!$B$4:$B$75,ACTUALS!$T$4:$T$75,$BM9,ACTUALS!$S$4:$S$75,FT$3)+SUMIFS(ACTUALS!$W$4:$W$75,ACTUALS!$S$4:$S$75,$BM9,ACTUALS!$T$4:$T$75,FT$3)</f>
        <v>0</v>
      </c>
      <c r="FU9" s="83">
        <f>SUMIFS(ACTUALS!$C$4:$C$75,ACTUALS!$U$4:$U$75,$BM9,ACTUALS!$T$4:$T$75,FU$3)+SUMIFS(ACTUALS!$B$4:$B$75,ACTUALS!$T$4:$T$75,$BM9,ACTUALS!$U$4:$U$75,FU$3)</f>
        <v>0</v>
      </c>
      <c r="FV9" s="83">
        <f>SUMIFS(ACTUALS!$D$4:$D$75,ACTUALS!$V$4:$V$75,$BM9,ACTUALS!$U$4:$U$75,FV$3)+SUMIFS(ACTUALS!$C$4:$C$75,ACTUALS!$U$4:$U$75,$BM9,ACTUALS!$V$4:$V$75,FV$3)</f>
        <v>0</v>
      </c>
      <c r="FW9" s="83">
        <f>SUMIFS(ACTUALS!$E$4:$E$75,ACTUALS!$W$4:$W$75,$BM9,ACTUALS!$V$4:$V$75,FW$3)+SUMIFS(ACTUALS!$D$4:$D$75,ACTUALS!$V$4:$V$75,$BM9,ACTUALS!$W$4:$W$75,FW$3)</f>
        <v>0</v>
      </c>
      <c r="FX9" s="83">
        <f>SUMIFS(ACTUALS!$F$4:$F$75,ACTUALS!$B$4:$B$75,$BM9,ACTUALS!$W$4:$W$75,FX$3)+SUMIFS(ACTUALS!$E$4:$E$75,ACTUALS!$W$4:$W$75,$BM9,ACTUALS!$B$4:$B$75,FX$3)</f>
        <v>0</v>
      </c>
      <c r="FY9" s="83">
        <f>SUMIFS(ACTUALS!$G$4:$G$75,ACTUALS!$C$4:$C$75,$BM9,ACTUALS!$B$4:$B$75,FY$3)+SUMIFS(ACTUALS!$F$4:$F$75,ACTUALS!$B$4:$B$75,$BM9,ACTUALS!$C$4:$C$75,FY$3)</f>
        <v>0</v>
      </c>
      <c r="FZ9" s="83">
        <f>SUMIFS(ACTUALS!$J$4:$J$75,ACTUALS!$D$4:$D$75,$BM9,ACTUALS!$C$4:$C$75,FZ$3)+SUMIFS(ACTUALS!$G$4:$G$75,ACTUALS!$C$4:$C$75,$BM9,ACTUALS!$D$4:$D$75,FZ$3)</f>
        <v>0</v>
      </c>
      <c r="GA9" s="83">
        <f>SUMIFS(ACTUALS!$K$4:$K$75,ACTUALS!$E$4:$E$75,$BM9,ACTUALS!$D$4:$D$75,GA$3)+SUMIFS(ACTUALS!$J$4:$J$75,ACTUALS!$D$4:$D$75,$BM9,ACTUALS!$E$4:$E$75,GA$3)</f>
        <v>0</v>
      </c>
      <c r="GB9" s="83">
        <f>SUMIFS(ACTUALS!$L$4:$L$75,ACTUALS!$F$4:$F$75,$BM9,ACTUALS!$E$4:$E$75,GB$3)+SUMIFS(ACTUALS!$K$4:$K$75,ACTUALS!$E$4:$E$75,$BM9,ACTUALS!$F$4:$F$75,GB$3)</f>
        <v>0</v>
      </c>
      <c r="GC9" s="83">
        <f>SUMIFS(ACTUALS!$N$4:$N$75,ACTUALS!$G$4:$G$75,$BM9,ACTUALS!$F$4:$F$75,GC$3)+SUMIFS(ACTUALS!$L$4:$L$75,ACTUALS!$F$4:$F$75,$BM9,ACTUALS!$G$4:$G$75,GC$3)</f>
        <v>0</v>
      </c>
      <c r="GD9" s="83">
        <f>SUMIFS(ACTUALS!$O$4:$O$75,ACTUALS!$J$4:$J$75,$BM9,ACTUALS!$G$4:$G$75,GD$3)+SUMIFS(ACTUALS!$N$4:$N$75,ACTUALS!$G$4:$G$75,$BM9,ACTUALS!$J$4:$J$75,GD$3)</f>
        <v>0</v>
      </c>
      <c r="GE9" s="83">
        <f>SUMIFS(ACTUALS!$P$4:$P$75,ACTUALS!$K$4:$K$75,$BM9,ACTUALS!$J$4:$J$75,GE$3)+SUMIFS(ACTUALS!$O$4:$O$75,ACTUALS!$J$4:$J$75,$BM9,ACTUALS!$K$4:$K$75,GE$3)</f>
        <v>0</v>
      </c>
      <c r="GF9" s="83">
        <f>SUMIFS(ACTUALS!$Q$4:$Q$75,ACTUALS!$L$4:$L$75,$BM9,ACTUALS!$K$4:$K$75,GF$3)+SUMIFS(ACTUALS!$P$4:$P$75,ACTUALS!$K$4:$K$75,$BM9,ACTUALS!$L$4:$L$75,GF$3)</f>
        <v>0</v>
      </c>
      <c r="GG9" s="83">
        <f>SUMIFS(ACTUALS!$R$4:$R$75,ACTUALS!$N$4:$N$75,$BM9,ACTUALS!$L$4:$L$75,GG$3)+SUMIFS(ACTUALS!$Q$4:$Q$75,ACTUALS!$L$4:$L$75,$BM9,ACTUALS!$N$4:$N$75,GG$3)</f>
        <v>0</v>
      </c>
      <c r="GH9" s="83">
        <f>SUMIFS(ACTUALS!$S$4:$S$75,ACTUALS!$O$4:$O$75,$BM9,ACTUALS!$N$4:$N$75,GH$3)+SUMIFS(ACTUALS!$R$4:$R$75,ACTUALS!$N$4:$N$75,$BM9,ACTUALS!$O$4:$O$75,GH$3)</f>
        <v>0</v>
      </c>
      <c r="GI9" s="83">
        <f>SUMIFS(ACTUALS!$T$4:$T$75,ACTUALS!$P$4:$P$75,$BM9,ACTUALS!$O$4:$O$75,GI$3)+SUMIFS(ACTUALS!$S$4:$S$75,ACTUALS!$O$4:$O$75,$BM9,ACTUALS!$P$4:$P$75,GI$3)</f>
        <v>0</v>
      </c>
      <c r="GJ9" s="83">
        <f>SUMIFS(ACTUALS!$U$4:$U$75,ACTUALS!$Q$4:$Q$75,$BM9,ACTUALS!$P$4:$P$75,GJ$3)+SUMIFS(ACTUALS!$T$4:$T$75,ACTUALS!$P$4:$P$75,$BM9,ACTUALS!$Q$4:$Q$75,GJ$3)</f>
        <v>0</v>
      </c>
      <c r="GK9" s="83">
        <f>SUMIFS(ACTUALS!$V$4:$V$75,ACTUALS!$R$4:$R$75,$BM9,ACTUALS!$Q$4:$Q$75,GK$3)+SUMIFS(ACTUALS!$U$4:$U$75,ACTUALS!$Q$4:$Q$75,$BM9,ACTUALS!$R$4:$R$75,GK$3)</f>
        <v>0</v>
      </c>
      <c r="GL9" s="83">
        <f>SUMIFS(ACTUALS!$W$4:$W$75,ACTUALS!$S$4:$S$75,$BM9,ACTUALS!$R$4:$R$75,GL$3)+SUMIFS(ACTUALS!$V$4:$V$75,ACTUALS!$R$4:$R$75,$BM9,ACTUALS!$S$4:$S$75,GL$3)</f>
        <v>0</v>
      </c>
      <c r="GM9" s="83">
        <f>SUMIFS(ACTUALS!$B$4:$B$75,ACTUALS!$T$4:$T$75,$BM9,ACTUALS!$S$4:$S$75,GM$3)+SUMIFS(ACTUALS!$W$4:$W$75,ACTUALS!$S$4:$S$75,$BM9,ACTUALS!$T$4:$T$75,GM$3)</f>
        <v>0</v>
      </c>
      <c r="GN9" s="83">
        <f>SUMIFS(ACTUALS!$C$4:$C$75,ACTUALS!$U$4:$U$75,$BM9,ACTUALS!$T$4:$T$75,GN$3)+SUMIFS(ACTUALS!$B$4:$B$75,ACTUALS!$T$4:$T$75,$BM9,ACTUALS!$U$4:$U$75,GN$3)</f>
        <v>0</v>
      </c>
      <c r="GO9" s="83">
        <f>SUMIFS(ACTUALS!$S$4:$S$75,ACTUALS!$O$4:$O$75,$BM9,ACTUALS!$N$4:$N$75,GO$3)+SUMIFS(ACTUALS!$R$4:$R$75,ACTUALS!$N$4:$N$75,$BM9,ACTUALS!$O$4:$O$75,GO$3)</f>
        <v>0</v>
      </c>
      <c r="GP9" s="83">
        <f>SUMIFS(ACTUALS!$S$4:$S$75,ACTUALS!$O$4:$O$75,$BM9,ACTUALS!$N$4:$N$75,GP$3)+SUMIFS(ACTUALS!$R$4:$R$75,ACTUALS!$N$4:$N$75,$BM9,ACTUALS!$O$4:$O$75,GP$3)</f>
        <v>0</v>
      </c>
      <c r="GQ9" s="83">
        <f>SUMIFS(ACTUALS!$S$4:$S$75,ACTUALS!$O$4:$O$75,$BM9,ACTUALS!$N$4:$N$75,GQ$3)+SUMIFS(ACTUALS!$R$4:$R$75,ACTUALS!$N$4:$N$75,$BM9,ACTUALS!$O$4:$O$75,GQ$3)</f>
        <v>0</v>
      </c>
      <c r="GR9" s="83">
        <f>SUMIFS(ACTUALS!$S$4:$S$75,ACTUALS!$O$4:$O$75,$BM9,ACTUALS!$N$4:$N$75,GR$3)+SUMIFS(ACTUALS!$R$4:$R$75,ACTUALS!$N$4:$N$75,$BM9,ACTUALS!$O$4:$O$75,GR$3)</f>
        <v>0</v>
      </c>
      <c r="GS9" s="83">
        <f>SUMIFS(ACTUALS!$S$4:$S$75,ACTUALS!$O$4:$O$75,$BM9,ACTUALS!$N$4:$N$75,GS$3)+SUMIFS(ACTUALS!$R$4:$R$75,ACTUALS!$N$4:$N$75,$BM9,ACTUALS!$O$4:$O$75,GS$3)</f>
        <v>0</v>
      </c>
      <c r="GT9" s="83">
        <f>SUMIFS(ACTUALS!$S$4:$S$75,ACTUALS!$O$4:$O$75,$BM9,ACTUALS!$N$4:$N$75,GT$3)+SUMIFS(ACTUALS!$R$4:$R$75,ACTUALS!$N$4:$N$75,$BM9,ACTUALS!$O$4:$O$75,GT$3)</f>
        <v>0</v>
      </c>
      <c r="GU9" s="83">
        <f>SUMIFS(ACTUALS!$S$4:$S$75,ACTUALS!$O$4:$O$75,$BM9,ACTUALS!$N$4:$N$75,GU$3)+SUMIFS(ACTUALS!$R$4:$R$75,ACTUALS!$N$4:$N$75,$BM9,ACTUALS!$O$4:$O$75,GU$3)</f>
        <v>0</v>
      </c>
      <c r="GV9" s="83">
        <f>SUMIFS(ACTUALS!$S$4:$S$75,ACTUALS!$O$4:$O$75,$BM9,ACTUALS!$N$4:$N$75,GV$3)+SUMIFS(ACTUALS!$R$4:$R$75,ACTUALS!$N$4:$N$75,$BM9,ACTUALS!$O$4:$O$75,GV$3)</f>
        <v>0</v>
      </c>
      <c r="GW9" s="83">
        <f>SUMIFS(ACTUALS!$S$4:$S$75,ACTUALS!$O$4:$O$75,$BM9,ACTUALS!$N$4:$N$75,GW$3)+SUMIFS(ACTUALS!$R$4:$R$75,ACTUALS!$N$4:$N$75,$BM9,ACTUALS!$O$4:$O$75,GW$3)</f>
        <v>0</v>
      </c>
      <c r="GX9" s="83">
        <f>SUMIFS(ACTUALS!$S$4:$S$75,ACTUALS!$O$4:$O$75,$BM9,ACTUALS!$N$4:$N$75,GX$3)+SUMIFS(ACTUALS!$R$4:$R$75,ACTUALS!$N$4:$N$75,$BM9,ACTUALS!$O$4:$O$75,GX$3)</f>
        <v>0</v>
      </c>
      <c r="GY9" s="83">
        <f>SUMIFS(ACTUALS!$S$4:$S$75,ACTUALS!$O$4:$O$75,$BM9,ACTUALS!$N$4:$N$75,GY$3)+SUMIFS(ACTUALS!$R$4:$R$75,ACTUALS!$N$4:$N$75,$BM9,ACTUALS!$O$4:$O$75,GY$3)</f>
        <v>0</v>
      </c>
      <c r="GZ9" s="83">
        <f>SUMIFS(ACTUALS!$S$4:$S$75,ACTUALS!$O$4:$O$75,$BM9,ACTUALS!$N$4:$N$75,GZ$3)+SUMIFS(ACTUALS!$R$4:$R$75,ACTUALS!$N$4:$N$75,$BM9,ACTUALS!$O$4:$O$75,GZ$3)</f>
        <v>0</v>
      </c>
      <c r="HA9" s="83">
        <f>SUMIFS(ACTUALS!$S$4:$S$75,ACTUALS!$O$4:$O$75,$BM9,ACTUALS!$N$4:$N$75,HA$3)+SUMIFS(ACTUALS!$R$4:$R$75,ACTUALS!$N$4:$N$75,$BM9,ACTUALS!$O$4:$O$75,HA$3)</f>
        <v>0</v>
      </c>
      <c r="HB9" s="83">
        <f>SUMIFS(ACTUALS!$S$4:$S$75,ACTUALS!$O$4:$O$75,$BM9,ACTUALS!$N$4:$N$75,HB$3)+SUMIFS(ACTUALS!$R$4:$R$75,ACTUALS!$N$4:$N$75,$BM9,ACTUALS!$O$4:$O$75,HB$3)</f>
        <v>0</v>
      </c>
      <c r="HC9" s="83">
        <f>SUMIFS(ACTUALS!$S$4:$S$75,ACTUALS!$O$4:$O$75,$BM9,ACTUALS!$N$4:$N$75,HC$3)+SUMIFS(ACTUALS!$R$4:$R$75,ACTUALS!$N$4:$N$75,$BM9,ACTUALS!$O$4:$O$75,HC$3)</f>
        <v>0</v>
      </c>
      <c r="HD9" s="83">
        <f>SUMIFS(ACTUALS!$S$4:$S$75,ACTUALS!$O$4:$O$75,$BM9,ACTUALS!$N$4:$N$75,HD$3)+SUMIFS(ACTUALS!$R$4:$R$75,ACTUALS!$N$4:$N$75,$BM9,ACTUALS!$O$4:$O$75,HD$3)</f>
        <v>0</v>
      </c>
      <c r="HE9" s="83">
        <f>SUMIFS(ACTUALS!$S$4:$S$75,ACTUALS!$O$4:$O$75,$BM9,ACTUALS!$N$4:$N$75,HE$3)+SUMIFS(ACTUALS!$R$4:$R$75,ACTUALS!$N$4:$N$75,$BM9,ACTUALS!$O$4:$O$75,HE$3)</f>
        <v>0</v>
      </c>
      <c r="HF9" s="51"/>
      <c r="HG9" s="71"/>
      <c r="HH9" s="71"/>
      <c r="HI9" s="71"/>
      <c r="HJ9" s="71"/>
      <c r="HK9" s="71"/>
      <c r="HL9" s="71"/>
      <c r="HM9" s="71"/>
      <c r="HN9" s="71"/>
      <c r="HO9" s="71"/>
      <c r="HP9" s="71"/>
      <c r="HQ9" s="71"/>
      <c r="HR9" s="71"/>
      <c r="HS9" s="71"/>
      <c r="HT9" s="71"/>
      <c r="HU9" s="71"/>
      <c r="HV9" s="71"/>
      <c r="HW9" s="71"/>
      <c r="HX9" s="71"/>
      <c r="HY9" s="71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1"/>
      <c r="IN9" s="71"/>
      <c r="IO9" s="71"/>
      <c r="IP9" s="71"/>
      <c r="IQ9" s="71"/>
      <c r="IR9" s="71"/>
      <c r="IS9" s="71"/>
      <c r="IT9" s="71"/>
      <c r="IU9" s="71"/>
      <c r="IV9" s="71"/>
      <c r="IW9" s="71"/>
      <c r="IX9" s="71"/>
      <c r="IY9" s="71"/>
      <c r="IZ9" s="71"/>
      <c r="JA9" s="71"/>
      <c r="JB9" s="71"/>
      <c r="JC9" s="71"/>
      <c r="JD9" s="71"/>
      <c r="JE9" s="71"/>
      <c r="JF9" s="71"/>
      <c r="JG9" s="71"/>
      <c r="JH9" s="71"/>
      <c r="JI9" s="71"/>
      <c r="JJ9" s="71"/>
      <c r="JK9" s="71"/>
      <c r="JL9" s="71"/>
      <c r="JM9" s="71"/>
    </row>
    <row r="10" spans="1:273" s="78" customFormat="1" ht="30" customHeight="1" x14ac:dyDescent="0.25">
      <c r="A10" s="195"/>
      <c r="B10" s="72">
        <f t="shared" si="6"/>
        <v>7</v>
      </c>
      <c r="C10" s="73" t="s">
        <v>6</v>
      </c>
      <c r="D10" s="74">
        <v>46186</v>
      </c>
      <c r="E10" s="73" t="s">
        <v>126</v>
      </c>
      <c r="F10" s="180">
        <v>0.75</v>
      </c>
      <c r="G10" s="75">
        <f t="shared" si="0"/>
        <v>46186.75</v>
      </c>
      <c r="H10" s="148" t="s">
        <v>136</v>
      </c>
      <c r="I10" s="149"/>
      <c r="J10" s="150"/>
      <c r="K10" s="151"/>
      <c r="L10" s="73" t="str">
        <f t="shared" si="1"/>
        <v/>
      </c>
      <c r="M10" s="76" t="s">
        <v>719</v>
      </c>
      <c r="N10" s="77" t="str">
        <f t="shared" si="2"/>
        <v>Brazil</v>
      </c>
      <c r="O10" s="78" t="str">
        <f t="shared" si="3"/>
        <v>Morocco</v>
      </c>
      <c r="P10" s="78" t="str">
        <f>IF(ACTUALS!$R10&gt;ACTUALS!$S10,ACTUALS!$N10,IF(ACTUALS!$S10&gt;ACTUALS!$R10,ACTUALS!$O10,""))</f>
        <v/>
      </c>
      <c r="Q10" s="78" t="str">
        <f>IF(ACTUALS!$P10=ACTUALS!$N10,ACTUALS!$O10,IF(ACTUALS!$P10=ACTUALS!$O10,ACTUALS!$N10,""))</f>
        <v/>
      </c>
      <c r="R10" s="79">
        <f t="shared" si="4"/>
        <v>0</v>
      </c>
      <c r="S10" s="80">
        <f t="shared" si="5"/>
        <v>0</v>
      </c>
      <c r="T10" s="78">
        <f>IF(OR(ACTUALS!$R10="",ACTUALS!$S10=""),"",ACTUALS!$R10-ACTUALS!$S10)</f>
        <v>0</v>
      </c>
      <c r="U10" s="78">
        <f>IF(OR(ACTUALS!$R10="",ACTUALS!$S10=""),"",ACTUALS!$S10-ACTUALS!$R10)</f>
        <v>0</v>
      </c>
      <c r="V10" s="78" t="str">
        <f>IF(ACTUALS!$K10="","",IF(ACTUALS!$L10="Draw",1,IF(ACTUALS!$L10=ACTUALS!$N10,3,0)))</f>
        <v/>
      </c>
      <c r="W10" s="78" t="str">
        <f>IF(ACTUALS!$K10="","",IF(ACTUALS!$L10="Draw",1,IF(ACTUALS!$L10=ACTUALS!$O10,3,0)))</f>
        <v/>
      </c>
      <c r="AC10" s="78" t="s">
        <v>117</v>
      </c>
      <c r="AH10" s="51"/>
      <c r="AI10" s="51"/>
      <c r="AJ10" s="51"/>
      <c r="AK10" s="51"/>
      <c r="AL10" s="51"/>
      <c r="AM10" s="51"/>
      <c r="AN10" s="51"/>
      <c r="AO10" s="197"/>
      <c r="AP10" s="197"/>
      <c r="AQ10" s="51"/>
      <c r="AR10" s="51"/>
      <c r="AS10" s="51" t="s">
        <v>5</v>
      </c>
      <c r="AT10" s="51" t="s">
        <v>9</v>
      </c>
      <c r="AU10" s="51">
        <f>COUNTIF(ACTUALS!$P$4:$P$75,AT10)</f>
        <v>0</v>
      </c>
      <c r="AV10" s="51">
        <f>COUNTIFS(ACTUALS!$O$4:$O$75,AT10,ACTUALS!$L$4:$L$75,"Draw")+COUNTIFS(ACTUALS!$N$4:$N$75,AT10,ACTUALS!$L$4:$L$75,"Draw")</f>
        <v>0</v>
      </c>
      <c r="AW10" s="51">
        <f>COUNTIF(ACTUALS!$Q$4:$Q$75,AT10)</f>
        <v>0</v>
      </c>
      <c r="AX10" s="51">
        <f>AV10+(3*AU10)</f>
        <v>0</v>
      </c>
      <c r="AY10" s="51">
        <f>SUMIFS(ACTUALS!$R$4:$R$75,ACTUALS!$N$4:$N$75,AT10)+SUMIFS(ACTUALS!$S$4:$S$75,ACTUALS!$O$4:$O$75,AT10)</f>
        <v>0</v>
      </c>
      <c r="AZ10" s="51">
        <f>SUMIFS(ACTUALS!$S$4:$S$75,ACTUALS!$N$4:$N$75,AT10)+SUMIFS(ACTUALS!$R$4:$R$75,ACTUALS!$O$4:$O$75,AT10)</f>
        <v>0</v>
      </c>
      <c r="BA10" s="51">
        <f>AY10-AZ10</f>
        <v>0</v>
      </c>
      <c r="BB10" s="51">
        <f ca="1">RANK(BK10,BK9:BK12,1)</f>
        <v>3</v>
      </c>
      <c r="BC10" s="51" t="str">
        <f>IFERROR(VLOOKUP(AT10,AO:AP,2,FALSE),"")</f>
        <v/>
      </c>
      <c r="BD10" s="51" t="str">
        <f ca="1">IF(BC10="",BB10&amp;AS10,BC10&amp;AS10)</f>
        <v>3B</v>
      </c>
      <c r="BE10" s="51">
        <f>RANK(AX10,AX9:AX12)+(RANK(BA10,BA9:BA12)/10)+(RANK(AY10,AY9:AY12)/100)</f>
        <v>1.1100000000000001</v>
      </c>
      <c r="BF10" s="51">
        <f>RANK(BE10,BE9:BE12,1)</f>
        <v>1</v>
      </c>
      <c r="BG10" s="51" cm="1">
        <f t="array" aca="1" ref="BG10" ca="1">SUMPRODUCT((OFFSET($BN$3:$DI$3,MATCH($AT10,$BM$4:$BM$51,0),0))*((IF($BF12=$BF10,$BN$3:$DI$3=$AT12,0))+(IF($BF9=$BF10,$BN$3:$DI$3=$AT9,0))+(IF($BF11=$BF10,$BN$3:$DI$3=$AT11,0))))</f>
        <v>0</v>
      </c>
      <c r="BH10" s="51" cm="1">
        <f t="array" aca="1" ref="BH10" ca="1">SUMPRODUCT((OFFSET($DL$3:$FG$3,MATCH($AT10,$DK$4:$DK$51,0),0))*((IF($BF12=$BF10,$DL$3:$FG$3=$AT12,0))+(IF($BF9=$BF10,$DL$3:$FG$3=$AT9,0))+(IF($BF11=$BF10,$DL$3:$FG$3=$AT11,0))))</f>
        <v>0</v>
      </c>
      <c r="BI10" s="51" cm="1">
        <f t="array" aca="1" ref="BI10" ca="1">SUMPRODUCT((OFFSET($FJ$3:$HE$3,MATCH($AT10,$FI$4:$FI$51,0),0))*((IF($BF12=$BF10,$FJ$3:$HE$3=$AT12,0))+(IF($BF9=$BF10,$FJ$3:$HE$3=$AT9,0))+(IF($BF11=$BF10,$FJ$3:$HE$3=$AT11,0))))</f>
        <v>0</v>
      </c>
      <c r="BJ10" s="51">
        <f ca="1">(BG10/1000)+(BH10/10000)+(BI10/100000)+(ROW(BI13)/10000000)</f>
        <v>1.3E-6</v>
      </c>
      <c r="BK10" s="51">
        <f ca="1">+BE10-BJ10</f>
        <v>1.1099987</v>
      </c>
      <c r="BL10" s="51"/>
      <c r="BM10" s="51" t="s">
        <v>770</v>
      </c>
      <c r="BN10" s="83">
        <f>SUMIFS(ACTUALS!$W$4:$W$75,ACTUALS!$O$4:$O$75,$BM10,ACTUALS!$N$4:$N$75,BN$3)+SUMIFS(ACTUALS!$V$4:$V$75,ACTUALS!$N$4:$N$75,$BM10,ACTUALS!$O$4:$O$75,BN$3)</f>
        <v>0</v>
      </c>
      <c r="BO10" s="83">
        <f>SUMIFS(ACTUALS!$W$4:$W$75,ACTUALS!$O$4:$O$75,$BM10,ACTUALS!$N$4:$N$75,BO$3)+SUMIFS(ACTUALS!$V$4:$V$75,ACTUALS!$N$4:$N$75,$BM10,ACTUALS!$O$4:$O$75,BO$3)</f>
        <v>0</v>
      </c>
      <c r="BP10" s="83">
        <f>SUMIFS(ACTUALS!$W$4:$W$75,ACTUALS!$O$4:$O$75,$BM10,ACTUALS!$N$4:$N$75,BP$3)+SUMIFS(ACTUALS!$V$4:$V$75,ACTUALS!$N$4:$N$75,$BM10,ACTUALS!$O$4:$O$75,BP$3)</f>
        <v>0</v>
      </c>
      <c r="BQ10" s="83">
        <f>SUMIFS(ACTUALS!$W$4:$W$75,ACTUALS!$O$4:$O$75,$BM10,ACTUALS!$N$4:$N$75,BQ$3)+SUMIFS(ACTUALS!$V$4:$V$75,ACTUALS!$N$4:$N$75,$BM10,ACTUALS!$O$4:$O$75,BQ$3)</f>
        <v>0</v>
      </c>
      <c r="BR10" s="83">
        <f>SUMIFS(ACTUALS!$W$4:$W$75,ACTUALS!$O$4:$O$75,$BM10,ACTUALS!$N$4:$N$75,BR$3)+SUMIFS(ACTUALS!$V$4:$V$75,ACTUALS!$N$4:$N$75,$BM10,ACTUALS!$O$4:$O$75,BR$3)</f>
        <v>0</v>
      </c>
      <c r="BS10" s="83">
        <f>SUMIFS(ACTUALS!$W$4:$W$75,ACTUALS!$O$4:$O$75,$BM10,ACTUALS!$N$4:$N$75,BS$3)+SUMIFS(ACTUALS!$V$4:$V$75,ACTUALS!$N$4:$N$75,$BM10,ACTUALS!$O$4:$O$75,BS$3)</f>
        <v>0</v>
      </c>
      <c r="BT10" s="83">
        <f>SUMIFS(ACTUALS!$W$4:$W$75,ACTUALS!$O$4:$O$75,$BM10,ACTUALS!$N$4:$N$75,BT$3)+SUMIFS(ACTUALS!$V$4:$V$75,ACTUALS!$N$4:$N$75,$BM10,ACTUALS!$O$4:$O$75,BT$3)</f>
        <v>0</v>
      </c>
      <c r="BU10" s="83">
        <f>SUMIFS(ACTUALS!$W$4:$W$75,ACTUALS!$O$4:$O$75,$BM10,ACTUALS!$N$4:$N$75,BU$3)+SUMIFS(ACTUALS!$V$4:$V$75,ACTUALS!$N$4:$N$75,$BM10,ACTUALS!$O$4:$O$75,BU$3)</f>
        <v>0</v>
      </c>
      <c r="BV10" s="83">
        <f>SUMIFS(ACTUALS!$W$4:$W$75,ACTUALS!$O$4:$O$75,$BM10,ACTUALS!$N$4:$N$75,BV$3)+SUMIFS(ACTUALS!$V$4:$V$75,ACTUALS!$N$4:$N$75,$BM10,ACTUALS!$O$4:$O$75,BV$3)</f>
        <v>0</v>
      </c>
      <c r="BW10" s="83">
        <f>SUMIFS(ACTUALS!$W$4:$W$75,ACTUALS!$O$4:$O$75,$BM10,ACTUALS!$N$4:$N$75,BW$3)+SUMIFS(ACTUALS!$V$4:$V$75,ACTUALS!$N$4:$N$75,$BM10,ACTUALS!$O$4:$O$75,BW$3)</f>
        <v>0</v>
      </c>
      <c r="BX10" s="83">
        <f>SUMIFS(ACTUALS!$W$4:$W$75,ACTUALS!$O$4:$O$75,$BM10,ACTUALS!$N$4:$N$75,BX$3)+SUMIFS(ACTUALS!$V$4:$V$75,ACTUALS!$N$4:$N$75,$BM10,ACTUALS!$O$4:$O$75,BX$3)</f>
        <v>0</v>
      </c>
      <c r="BY10" s="83">
        <f>SUMIFS(ACTUALS!$W$4:$W$75,ACTUALS!$O$4:$O$75,$BM10,ACTUALS!$N$4:$N$75,BY$3)+SUMIFS(ACTUALS!$V$4:$V$75,ACTUALS!$N$4:$N$75,$BM10,ACTUALS!$O$4:$O$75,BY$3)</f>
        <v>0</v>
      </c>
      <c r="BZ10" s="83">
        <f>SUMIFS(ACTUALS!$W$4:$W$75,ACTUALS!$O$4:$O$75,$BM10,ACTUALS!$N$4:$N$75,BZ$3)+SUMIFS(ACTUALS!$V$4:$V$75,ACTUALS!$N$4:$N$75,$BM10,ACTUALS!$O$4:$O$75,BZ$3)</f>
        <v>0</v>
      </c>
      <c r="CA10" s="83">
        <f>SUMIFS(ACTUALS!$W$4:$W$75,ACTUALS!$O$4:$O$75,$BM10,ACTUALS!$N$4:$N$75,CA$3)+SUMIFS(ACTUALS!$V$4:$V$75,ACTUALS!$N$4:$N$75,$BM10,ACTUALS!$O$4:$O$75,CA$3)</f>
        <v>0</v>
      </c>
      <c r="CB10" s="83">
        <f>SUMIFS(ACTUALS!$W$4:$W$75,ACTUALS!$O$4:$O$75,$BM10,ACTUALS!$N$4:$N$75,CB$3)+SUMIFS(ACTUALS!$V$4:$V$75,ACTUALS!$N$4:$N$75,$BM10,ACTUALS!$O$4:$O$75,CB$3)</f>
        <v>0</v>
      </c>
      <c r="CC10" s="83">
        <f>SUMIFS(ACTUALS!$W$4:$W$75,ACTUALS!$O$4:$O$75,$BM10,ACTUALS!$N$4:$N$75,CC$3)+SUMIFS(ACTUALS!$V$4:$V$75,ACTUALS!$N$4:$N$75,$BM10,ACTUALS!$O$4:$O$75,CC$3)</f>
        <v>0</v>
      </c>
      <c r="CD10" s="83">
        <f>SUMIFS(ACTUALS!$W$4:$W$75,ACTUALS!$O$4:$O$75,$BM10,ACTUALS!$N$4:$N$75,CD$3)+SUMIFS(ACTUALS!$V$4:$V$75,ACTUALS!$N$4:$N$75,$BM10,ACTUALS!$O$4:$O$75,CD$3)</f>
        <v>0</v>
      </c>
      <c r="CE10" s="83">
        <f>SUMIFS(ACTUALS!$W$4:$W$75,ACTUALS!$O$4:$O$75,$BM10,ACTUALS!$N$4:$N$75,CE$3)+SUMIFS(ACTUALS!$V$4:$V$75,ACTUALS!$N$4:$N$75,$BM10,ACTUALS!$O$4:$O$75,CE$3)</f>
        <v>0</v>
      </c>
      <c r="CF10" s="83">
        <f>SUMIFS(ACTUALS!$W$4:$W$75,ACTUALS!$O$4:$O$75,$BM10,ACTUALS!$N$4:$N$75,CF$3)+SUMIFS(ACTUALS!$V$4:$V$75,ACTUALS!$N$4:$N$75,$BM10,ACTUALS!$O$4:$O$75,CF$3)</f>
        <v>0</v>
      </c>
      <c r="CG10" s="83">
        <f>SUMIFS(ACTUALS!$W$4:$W$75,ACTUALS!$O$4:$O$75,$BM10,ACTUALS!$N$4:$N$75,CG$3)+SUMIFS(ACTUALS!$V$4:$V$75,ACTUALS!$N$4:$N$75,$BM10,ACTUALS!$O$4:$O$75,CG$3)</f>
        <v>0</v>
      </c>
      <c r="CH10" s="83">
        <f>SUMIFS(ACTUALS!$W$4:$W$75,ACTUALS!$O$4:$O$75,$BM10,ACTUALS!$N$4:$N$75,CH$3)+SUMIFS(ACTUALS!$V$4:$V$75,ACTUALS!$N$4:$N$75,$BM10,ACTUALS!$O$4:$O$75,CH$3)</f>
        <v>0</v>
      </c>
      <c r="CI10" s="83">
        <f>SUMIFS(ACTUALS!$W$4:$W$75,ACTUALS!$O$4:$O$75,$BM10,ACTUALS!$N$4:$N$75,CI$3)+SUMIFS(ACTUALS!$V$4:$V$75,ACTUALS!$N$4:$N$75,$BM10,ACTUALS!$O$4:$O$75,CI$3)</f>
        <v>0</v>
      </c>
      <c r="CJ10" s="83">
        <f>SUMIFS(ACTUALS!$B$4:$B$75,ACTUALS!$P$4:$P$75,$BM10,ACTUALS!$O$4:$O$75,CJ$3)+SUMIFS(ACTUALS!$W$4:$W$75,ACTUALS!$O$4:$O$75,$BM10,ACTUALS!$P$4:$P$75,CJ$3)</f>
        <v>0</v>
      </c>
      <c r="CK10" s="83">
        <f>SUMIFS(ACTUALS!$C$4:$C$75,ACTUALS!$Q$4:$Q$75,$BM10,ACTUALS!$P$4:$P$75,CK$3)+SUMIFS(ACTUALS!$B$4:$B$75,ACTUALS!$P$4:$P$75,$BM10,ACTUALS!$Q$4:$Q$75,CK$3)</f>
        <v>0</v>
      </c>
      <c r="CL10" s="83">
        <f>SUMIFS(ACTUALS!$D$4:$D$75,ACTUALS!$R$4:$R$75,$BM10,ACTUALS!$Q$4:$Q$75,CL$3)+SUMIFS(ACTUALS!$C$4:$C$75,ACTUALS!$Q$4:$Q$75,$BM10,ACTUALS!$R$4:$R$75,CL$3)</f>
        <v>0</v>
      </c>
      <c r="CM10" s="83">
        <f>SUMIFS(ACTUALS!$E$4:$E$75,ACTUALS!$S$4:$S$75,$BM10,ACTUALS!$R$4:$R$75,CM$3)+SUMIFS(ACTUALS!$D$4:$D$75,ACTUALS!$R$4:$R$75,$BM10,ACTUALS!$S$4:$S$75,CM$3)</f>
        <v>0</v>
      </c>
      <c r="CN10" s="83">
        <f>SUMIFS(ACTUALS!$F$4:$F$75,ACTUALS!$T$4:$T$75,$BM10,ACTUALS!$S$4:$S$75,CN$3)+SUMIFS(ACTUALS!$E$4:$E$75,ACTUALS!$S$4:$S$75,$BM10,ACTUALS!$T$4:$T$75,CN$3)</f>
        <v>0</v>
      </c>
      <c r="CO10" s="83">
        <f>SUMIFS(ACTUALS!$G$4:$G$75,ACTUALS!$U$4:$U$75,$BM10,ACTUALS!$T$4:$T$75,CO$3)+SUMIFS(ACTUALS!$F$4:$F$75,ACTUALS!$T$4:$T$75,$BM10,ACTUALS!$U$4:$U$75,CO$3)</f>
        <v>0</v>
      </c>
      <c r="CP10" s="83">
        <f>SUMIFS(ACTUALS!$J$4:$J$75,ACTUALS!$V$4:$V$75,$BM10,ACTUALS!$U$4:$U$75,CP$3)+SUMIFS(ACTUALS!$G$4:$G$75,ACTUALS!$U$4:$U$75,$BM10,ACTUALS!$V$4:$V$75,CP$3)</f>
        <v>0</v>
      </c>
      <c r="CQ10" s="83">
        <f>SUMIFS(ACTUALS!$K$4:$K$75,ACTUALS!$W$4:$W$75,$BM10,ACTUALS!$V$4:$V$75,CQ$3)+SUMIFS(ACTUALS!$J$4:$J$75,ACTUALS!$V$4:$V$75,$BM10,ACTUALS!$W$4:$W$75,CQ$3)</f>
        <v>0</v>
      </c>
      <c r="CR10" s="83">
        <f>SUMIFS(ACTUALS!$L$4:$L$75,ACTUALS!$B$4:$B$75,$BM10,ACTUALS!$W$4:$W$75,CR$3)+SUMIFS(ACTUALS!$K$4:$K$75,ACTUALS!$W$4:$W$75,$BM10,ACTUALS!$B$4:$B$75,CR$3)</f>
        <v>0</v>
      </c>
      <c r="CS10" s="83">
        <f>SUMIFS(ACTUALS!$N$4:$N$75,ACTUALS!$C$4:$C$75,$BM10,ACTUALS!$B$4:$B$75,CS$3)+SUMIFS(ACTUALS!$L$4:$L$75,ACTUALS!$B$4:$B$75,$BM10,ACTUALS!$C$4:$C$75,CS$3)</f>
        <v>0</v>
      </c>
      <c r="CT10" s="83">
        <f>SUMIFS(ACTUALS!$O$4:$O$75,ACTUALS!$D$4:$D$75,$BM10,ACTUALS!$C$4:$C$75,CT$3)+SUMIFS(ACTUALS!$N$4:$N$75,ACTUALS!$C$4:$C$75,$BM10,ACTUALS!$D$4:$D$75,CT$3)</f>
        <v>0</v>
      </c>
      <c r="CU10" s="83">
        <f>SUMIFS(ACTUALS!$P$4:$P$75,ACTUALS!$E$4:$E$75,$BM10,ACTUALS!$D$4:$D$75,CU$3)+SUMIFS(ACTUALS!$O$4:$O$75,ACTUALS!$D$4:$D$75,$BM10,ACTUALS!$E$4:$E$75,CU$3)</f>
        <v>0</v>
      </c>
      <c r="CV10" s="83">
        <f>SUMIFS(ACTUALS!$Q$4:$Q$75,ACTUALS!$F$4:$F$75,$BM10,ACTUALS!$E$4:$E$75,CV$3)+SUMIFS(ACTUALS!$P$4:$P$75,ACTUALS!$E$4:$E$75,$BM10,ACTUALS!$F$4:$F$75,CV$3)</f>
        <v>0</v>
      </c>
      <c r="CW10" s="83">
        <f>SUMIFS(ACTUALS!$R$4:$R$75,ACTUALS!$G$4:$G$75,$BM10,ACTUALS!$F$4:$F$75,CW$3)+SUMIFS(ACTUALS!$Q$4:$Q$75,ACTUALS!$F$4:$F$75,$BM10,ACTUALS!$G$4:$G$75,CW$3)</f>
        <v>0</v>
      </c>
      <c r="CX10" s="83">
        <f>SUMIFS(ACTUALS!$S$4:$S$75,ACTUALS!$J$4:$J$75,$BM10,ACTUALS!$G$4:$G$75,CX$3)+SUMIFS(ACTUALS!$R$4:$R$75,ACTUALS!$G$4:$G$75,$BM10,ACTUALS!$J$4:$J$75,CX$3)</f>
        <v>0</v>
      </c>
      <c r="CY10" s="83">
        <f>SUMIFS(ACTUALS!$T$4:$T$75,ACTUALS!$K$4:$K$75,$BM10,ACTUALS!$J$4:$J$75,CY$3)+SUMIFS(ACTUALS!$S$4:$S$75,ACTUALS!$J$4:$J$75,$BM10,ACTUALS!$K$4:$K$75,CY$3)</f>
        <v>0</v>
      </c>
      <c r="CZ10" s="83">
        <f>SUMIFS(ACTUALS!$U$4:$U$75,ACTUALS!$L$4:$L$75,$BM10,ACTUALS!$K$4:$K$75,CZ$3)+SUMIFS(ACTUALS!$T$4:$T$75,ACTUALS!$K$4:$K$75,$BM10,ACTUALS!$L$4:$L$75,CZ$3)</f>
        <v>0</v>
      </c>
      <c r="DA10" s="83">
        <f>SUMIFS(ACTUALS!$V$4:$V$75,ACTUALS!$N$4:$N$75,$BM10,ACTUALS!$L$4:$L$75,DA$3)+SUMIFS(ACTUALS!$U$4:$U$75,ACTUALS!$L$4:$L$75,$BM10,ACTUALS!$N$4:$N$75,DA$3)</f>
        <v>0</v>
      </c>
      <c r="DB10" s="83">
        <f>SUMIFS(ACTUALS!$W$4:$W$75,ACTUALS!$O$4:$O$75,$BM10,ACTUALS!$N$4:$N$75,DB$3)+SUMIFS(ACTUALS!$V$4:$V$75,ACTUALS!$N$4:$N$75,$BM10,ACTUALS!$O$4:$O$75,DB$3)</f>
        <v>0</v>
      </c>
      <c r="DC10" s="83">
        <f>SUMIFS(ACTUALS!$B$4:$B$75,ACTUALS!$P$4:$P$75,$BM10,ACTUALS!$O$4:$O$75,DC$3)+SUMIFS(ACTUALS!$W$4:$W$75,ACTUALS!$O$4:$O$75,$BM10,ACTUALS!$P$4:$P$75,DC$3)</f>
        <v>0</v>
      </c>
      <c r="DD10" s="83">
        <f>SUMIFS(ACTUALS!$C$4:$C$75,ACTUALS!$Q$4:$Q$75,$BM10,ACTUALS!$P$4:$P$75,DD$3)+SUMIFS(ACTUALS!$B$4:$B$75,ACTUALS!$P$4:$P$75,$BM10,ACTUALS!$Q$4:$Q$75,DD$3)</f>
        <v>0</v>
      </c>
      <c r="DE10" s="83">
        <f>SUMIFS(ACTUALS!$D$4:$D$75,ACTUALS!$R$4:$R$75,$BM10,ACTUALS!$Q$4:$Q$75,DE$3)+SUMIFS(ACTUALS!$C$4:$C$75,ACTUALS!$Q$4:$Q$75,$BM10,ACTUALS!$R$4:$R$75,DE$3)</f>
        <v>0</v>
      </c>
      <c r="DF10" s="83">
        <f>SUMIFS(ACTUALS!$E$4:$E$75,ACTUALS!$S$4:$S$75,$BM10,ACTUALS!$R$4:$R$75,DF$3)+SUMIFS(ACTUALS!$D$4:$D$75,ACTUALS!$R$4:$R$75,$BM10,ACTUALS!$S$4:$S$75,DF$3)</f>
        <v>0</v>
      </c>
      <c r="DG10" s="83">
        <f>SUMIFS(ACTUALS!$W$4:$W$75,ACTUALS!$O$4:$O$75,$BM10,ACTUALS!$N$4:$N$75,DG$3)+SUMIFS(ACTUALS!$V$4:$V$75,ACTUALS!$N$4:$N$75,$BM10,ACTUALS!$O$4:$O$75,DG$3)</f>
        <v>0</v>
      </c>
      <c r="DH10" s="83">
        <f>SUMIFS(ACTUALS!$W$4:$W$75,ACTUALS!$O$4:$O$75,$BM10,ACTUALS!$N$4:$N$75,DH$3)+SUMIFS(ACTUALS!$V$4:$V$75,ACTUALS!$N$4:$N$75,$BM10,ACTUALS!$O$4:$O$75,DH$3)</f>
        <v>0</v>
      </c>
      <c r="DI10" s="83">
        <f>SUMIFS(ACTUALS!$W$4:$W$75,ACTUALS!$O$4:$O$75,$BM10,ACTUALS!$N$4:$N$75,DI$3)+SUMIFS(ACTUALS!$V$4:$V$75,ACTUALS!$N$4:$N$75,$BM10,ACTUALS!$O$4:$O$75,DI$3)</f>
        <v>0</v>
      </c>
      <c r="DJ10" s="51"/>
      <c r="DK10" s="51" t="s">
        <v>770</v>
      </c>
      <c r="DL10" s="83">
        <f>SUMIFS(ACTUALS!$U$4:$U$75,ACTUALS!$O$4:$O$75,$BM10,ACTUALS!$N$4:$N$75,DL$3)+SUMIFS(ACTUALS!$T$4:$T$75,ACTUALS!$N$4:$N$75,$BM10,ACTUALS!$O$4:$O$75,DL$3)</f>
        <v>0</v>
      </c>
      <c r="DM10" s="83">
        <f>SUMIFS(ACTUALS!$U$4:$U$75,ACTUALS!$O$4:$O$75,$BM10,ACTUALS!$N$4:$N$75,DM$3)+SUMIFS(ACTUALS!$T$4:$T$75,ACTUALS!$N$4:$N$75,$BM10,ACTUALS!$O$4:$O$75,DM$3)</f>
        <v>0</v>
      </c>
      <c r="DN10" s="83">
        <f>SUMIFS(ACTUALS!$U$4:$U$75,ACTUALS!$O$4:$O$75,$BM10,ACTUALS!$N$4:$N$75,DN$3)+SUMIFS(ACTUALS!$T$4:$T$75,ACTUALS!$N$4:$N$75,$BM10,ACTUALS!$O$4:$O$75,DN$3)</f>
        <v>0</v>
      </c>
      <c r="DO10" s="83">
        <f>SUMIFS(ACTUALS!$U$4:$U$75,ACTUALS!$O$4:$O$75,$BM10,ACTUALS!$N$4:$N$75,DO$3)+SUMIFS(ACTUALS!$T$4:$T$75,ACTUALS!$N$4:$N$75,$BM10,ACTUALS!$O$4:$O$75,DO$3)</f>
        <v>0</v>
      </c>
      <c r="DP10" s="83">
        <f>SUMIFS(ACTUALS!$U$4:$U$75,ACTUALS!$O$4:$O$75,$BM10,ACTUALS!$N$4:$N$75,DP$3)+SUMIFS(ACTUALS!$T$4:$T$75,ACTUALS!$N$4:$N$75,$BM10,ACTUALS!$O$4:$O$75,DP$3)</f>
        <v>0</v>
      </c>
      <c r="DQ10" s="83">
        <f>SUMIFS(ACTUALS!$U$4:$U$75,ACTUALS!$O$4:$O$75,$BM10,ACTUALS!$N$4:$N$75,DQ$3)+SUMIFS(ACTUALS!$T$4:$T$75,ACTUALS!$N$4:$N$75,$BM10,ACTUALS!$O$4:$O$75,DQ$3)</f>
        <v>0</v>
      </c>
      <c r="DR10" s="83">
        <f>SUMIFS(ACTUALS!$U$4:$U$75,ACTUALS!$O$4:$O$75,$BM10,ACTUALS!$N$4:$N$75,DR$3)+SUMIFS(ACTUALS!$T$4:$T$75,ACTUALS!$N$4:$N$75,$BM10,ACTUALS!$O$4:$O$75,DR$3)</f>
        <v>0</v>
      </c>
      <c r="DS10" s="83">
        <f>SUMIFS(ACTUALS!$U$4:$U$75,ACTUALS!$O$4:$O$75,$BM10,ACTUALS!$N$4:$N$75,DS$3)+SUMIFS(ACTUALS!$T$4:$T$75,ACTUALS!$N$4:$N$75,$BM10,ACTUALS!$O$4:$O$75,DS$3)</f>
        <v>0</v>
      </c>
      <c r="DT10" s="83">
        <f>SUMIFS(ACTUALS!$U$4:$U$75,ACTUALS!$O$4:$O$75,$BM10,ACTUALS!$N$4:$N$75,DT$3)+SUMIFS(ACTUALS!$T$4:$T$75,ACTUALS!$N$4:$N$75,$BM10,ACTUALS!$O$4:$O$75,DT$3)</f>
        <v>0</v>
      </c>
      <c r="DU10" s="83">
        <f>SUMIFS(ACTUALS!$V$4:$V$75,ACTUALS!$P$4:$P$75,$BM10,ACTUALS!$O$4:$O$75,DU$3)+SUMIFS(ACTUALS!$U$4:$U$75,ACTUALS!$O$4:$O$75,$BM10,ACTUALS!$P$4:$P$75,DU$3)</f>
        <v>0</v>
      </c>
      <c r="DV10" s="83">
        <f>SUMIFS(ACTUALS!$W$4:$W$75,ACTUALS!$Q$4:$Q$75,$BM10,ACTUALS!$P$4:$P$75,DV$3)+SUMIFS(ACTUALS!$V$4:$V$75,ACTUALS!$P$4:$P$75,$BM10,ACTUALS!$Q$4:$Q$75,DV$3)</f>
        <v>0</v>
      </c>
      <c r="DW10" s="83">
        <f>SUMIFS(ACTUALS!$B$4:$B$75,ACTUALS!$R$4:$R$75,$BM10,ACTUALS!$Q$4:$Q$75,DW$3)+SUMIFS(ACTUALS!$W$4:$W$75,ACTUALS!$Q$4:$Q$75,$BM10,ACTUALS!$R$4:$R$75,DW$3)</f>
        <v>0</v>
      </c>
      <c r="DX10" s="83">
        <f>SUMIFS(ACTUALS!$C$4:$C$75,ACTUALS!$S$4:$S$75,$BM10,ACTUALS!$R$4:$R$75,DX$3)+SUMIFS(ACTUALS!$B$4:$B$75,ACTUALS!$R$4:$R$75,$BM10,ACTUALS!$S$4:$S$75,DX$3)</f>
        <v>0</v>
      </c>
      <c r="DY10" s="83">
        <f>SUMIFS(ACTUALS!$D$4:$D$75,ACTUALS!$T$4:$T$75,$BM10,ACTUALS!$S$4:$S$75,DY$3)+SUMIFS(ACTUALS!$C$4:$C$75,ACTUALS!$S$4:$S$75,$BM10,ACTUALS!$T$4:$T$75,DY$3)</f>
        <v>0</v>
      </c>
      <c r="DZ10" s="83">
        <f>SUMIFS(ACTUALS!$E$4:$E$75,ACTUALS!$U$4:$U$75,$BM10,ACTUALS!$T$4:$T$75,DZ$3)+SUMIFS(ACTUALS!$D$4:$D$75,ACTUALS!$T$4:$T$75,$BM10,ACTUALS!$U$4:$U$75,DZ$3)</f>
        <v>0</v>
      </c>
      <c r="EA10" s="83">
        <f>SUMIFS(ACTUALS!$F$4:$F$75,ACTUALS!$V$4:$V$75,$BM10,ACTUALS!$U$4:$U$75,EA$3)+SUMIFS(ACTUALS!$E$4:$E$75,ACTUALS!$U$4:$U$75,$BM10,ACTUALS!$V$4:$V$75,EA$3)</f>
        <v>0</v>
      </c>
      <c r="EB10" s="83">
        <f>SUMIFS(ACTUALS!$G$4:$G$75,ACTUALS!$W$4:$W$75,$BM10,ACTUALS!$V$4:$V$75,EB$3)+SUMIFS(ACTUALS!$F$4:$F$75,ACTUALS!$V$4:$V$75,$BM10,ACTUALS!$W$4:$W$75,EB$3)</f>
        <v>0</v>
      </c>
      <c r="EC10" s="83">
        <f>SUMIFS(ACTUALS!$J$4:$J$75,ACTUALS!$B$4:$B$75,$BM10,ACTUALS!$W$4:$W$75,EC$3)+SUMIFS(ACTUALS!$G$4:$G$75,ACTUALS!$W$4:$W$75,$BM10,ACTUALS!$B$4:$B$75,EC$3)</f>
        <v>0</v>
      </c>
      <c r="ED10" s="83">
        <f>SUMIFS(ACTUALS!$K$4:$K$75,ACTUALS!$C$4:$C$75,$BM10,ACTUALS!$B$4:$B$75,ED$3)+SUMIFS(ACTUALS!$J$4:$J$75,ACTUALS!$B$4:$B$75,$BM10,ACTUALS!$C$4:$C$75,ED$3)</f>
        <v>0</v>
      </c>
      <c r="EE10" s="83">
        <f>SUMIFS(ACTUALS!$L$4:$L$75,ACTUALS!$D$4:$D$75,$BM10,ACTUALS!$C$4:$C$75,EE$3)+SUMIFS(ACTUALS!$K$4:$K$75,ACTUALS!$C$4:$C$75,$BM10,ACTUALS!$D$4:$D$75,EE$3)</f>
        <v>0</v>
      </c>
      <c r="EF10" s="83">
        <f>SUMIFS(ACTUALS!$N$4:$N$75,ACTUALS!$E$4:$E$75,$BM10,ACTUALS!$D$4:$D$75,EF$3)+SUMIFS(ACTUALS!$L$4:$L$75,ACTUALS!$D$4:$D$75,$BM10,ACTUALS!$E$4:$E$75,EF$3)</f>
        <v>0</v>
      </c>
      <c r="EG10" s="83">
        <f>SUMIFS(ACTUALS!$O$4:$O$75,ACTUALS!$F$4:$F$75,$BM10,ACTUALS!$E$4:$E$75,EG$3)+SUMIFS(ACTUALS!$N$4:$N$75,ACTUALS!$E$4:$E$75,$BM10,ACTUALS!$F$4:$F$75,EG$3)</f>
        <v>0</v>
      </c>
      <c r="EH10" s="83">
        <f>SUMIFS(ACTUALS!$P$4:$P$75,ACTUALS!$G$4:$G$75,$BM10,ACTUALS!$F$4:$F$75,EH$3)+SUMIFS(ACTUALS!$O$4:$O$75,ACTUALS!$F$4:$F$75,$BM10,ACTUALS!$G$4:$G$75,EH$3)</f>
        <v>0</v>
      </c>
      <c r="EI10" s="83">
        <f>SUMIFS(ACTUALS!$Q$4:$Q$75,ACTUALS!$J$4:$J$75,$BM10,ACTUALS!$G$4:$G$75,EI$3)+SUMIFS(ACTUALS!$P$4:$P$75,ACTUALS!$G$4:$G$75,$BM10,ACTUALS!$J$4:$J$75,EI$3)</f>
        <v>0</v>
      </c>
      <c r="EJ10" s="83">
        <f>SUMIFS(ACTUALS!$R$4:$R$75,ACTUALS!$K$4:$K$75,$BM10,ACTUALS!$J$4:$J$75,EJ$3)+SUMIFS(ACTUALS!$Q$4:$Q$75,ACTUALS!$J$4:$J$75,$BM10,ACTUALS!$K$4:$K$75,EJ$3)</f>
        <v>0</v>
      </c>
      <c r="EK10" s="83">
        <f>SUMIFS(ACTUALS!$S$4:$S$75,ACTUALS!$L$4:$L$75,$BM10,ACTUALS!$K$4:$K$75,EK$3)+SUMIFS(ACTUALS!$R$4:$R$75,ACTUALS!$K$4:$K$75,$BM10,ACTUALS!$L$4:$L$75,EK$3)</f>
        <v>0</v>
      </c>
      <c r="EL10" s="83">
        <f>SUMIFS(ACTUALS!$T$4:$T$75,ACTUALS!$N$4:$N$75,$BM10,ACTUALS!$L$4:$L$75,EL$3)+SUMIFS(ACTUALS!$S$4:$S$75,ACTUALS!$L$4:$L$75,$BM10,ACTUALS!$N$4:$N$75,EL$3)</f>
        <v>0</v>
      </c>
      <c r="EM10" s="83">
        <f>SUMIFS(ACTUALS!$U$4:$U$75,ACTUALS!$O$4:$O$75,$BM10,ACTUALS!$N$4:$N$75,EM$3)+SUMIFS(ACTUALS!$T$4:$T$75,ACTUALS!$N$4:$N$75,$BM10,ACTUALS!$O$4:$O$75,EM$3)</f>
        <v>0</v>
      </c>
      <c r="EN10" s="83">
        <f>SUMIFS(ACTUALS!$V$4:$V$75,ACTUALS!$P$4:$P$75,$BM10,ACTUALS!$O$4:$O$75,EN$3)+SUMIFS(ACTUALS!$U$4:$U$75,ACTUALS!$O$4:$O$75,$BM10,ACTUALS!$P$4:$P$75,EN$3)</f>
        <v>0</v>
      </c>
      <c r="EO10" s="83">
        <f>SUMIFS(ACTUALS!$W$4:$W$75,ACTUALS!$Q$4:$Q$75,$BM10,ACTUALS!$P$4:$P$75,EO$3)+SUMIFS(ACTUALS!$V$4:$V$75,ACTUALS!$P$4:$P$75,$BM10,ACTUALS!$Q$4:$Q$75,EO$3)</f>
        <v>0</v>
      </c>
      <c r="EP10" s="83">
        <f>SUMIFS(ACTUALS!$B$4:$B$75,ACTUALS!$R$4:$R$75,$BM10,ACTUALS!$Q$4:$Q$75,EP$3)+SUMIFS(ACTUALS!$W$4:$W$75,ACTUALS!$Q$4:$Q$75,$BM10,ACTUALS!$R$4:$R$75,EP$3)</f>
        <v>0</v>
      </c>
      <c r="EQ10" s="83">
        <f>SUMIFS(ACTUALS!$C$4:$C$75,ACTUALS!$S$4:$S$75,$BM10,ACTUALS!$R$4:$R$75,EQ$3)+SUMIFS(ACTUALS!$B$4:$B$75,ACTUALS!$R$4:$R$75,$BM10,ACTUALS!$S$4:$S$75,EQ$3)</f>
        <v>0</v>
      </c>
      <c r="ER10" s="83">
        <f>SUMIFS(ACTUALS!$D$4:$D$75,ACTUALS!$T$4:$T$75,$BM10,ACTUALS!$S$4:$S$75,ER$3)+SUMIFS(ACTUALS!$C$4:$C$75,ACTUALS!$S$4:$S$75,$BM10,ACTUALS!$T$4:$T$75,ER$3)</f>
        <v>0</v>
      </c>
      <c r="ES10" s="83">
        <f>SUMIFS(ACTUALS!$E$4:$E$75,ACTUALS!$U$4:$U$75,$BM10,ACTUALS!$T$4:$T$75,ES$3)+SUMIFS(ACTUALS!$D$4:$D$75,ACTUALS!$T$4:$T$75,$BM10,ACTUALS!$U$4:$U$75,ES$3)</f>
        <v>0</v>
      </c>
      <c r="ET10" s="83">
        <f>SUMIFS(ACTUALS!$F$4:$F$75,ACTUALS!$V$4:$V$75,$BM10,ACTUALS!$U$4:$U$75,ET$3)+SUMIFS(ACTUALS!$E$4:$E$75,ACTUALS!$U$4:$U$75,$BM10,ACTUALS!$V$4:$V$75,ET$3)</f>
        <v>0</v>
      </c>
      <c r="EU10" s="83">
        <f>SUMIFS(ACTUALS!$G$4:$G$75,ACTUALS!$W$4:$W$75,$BM10,ACTUALS!$V$4:$V$75,EU$3)+SUMIFS(ACTUALS!$F$4:$F$75,ACTUALS!$V$4:$V$75,$BM10,ACTUALS!$W$4:$W$75,EU$3)</f>
        <v>0</v>
      </c>
      <c r="EV10" s="83">
        <f>SUMIFS(ACTUALS!$U$4:$U$75,ACTUALS!$O$4:$O$75,$BM10,ACTUALS!$N$4:$N$75,EV$3)+SUMIFS(ACTUALS!$T$4:$T$75,ACTUALS!$N$4:$N$75,$BM10,ACTUALS!$O$4:$O$75,EV$3)</f>
        <v>0</v>
      </c>
      <c r="EW10" s="83">
        <f>SUMIFS(ACTUALS!$U$4:$U$75,ACTUALS!$O$4:$O$75,$BM10,ACTUALS!$N$4:$N$75,EW$3)+SUMIFS(ACTUALS!$T$4:$T$75,ACTUALS!$N$4:$N$75,$BM10,ACTUALS!$O$4:$O$75,EW$3)</f>
        <v>0</v>
      </c>
      <c r="EX10" s="83">
        <f>SUMIFS(ACTUALS!$U$4:$U$75,ACTUALS!$O$4:$O$75,$BM10,ACTUALS!$N$4:$N$75,EX$3)+SUMIFS(ACTUALS!$T$4:$T$75,ACTUALS!$N$4:$N$75,$BM10,ACTUALS!$O$4:$O$75,EX$3)</f>
        <v>0</v>
      </c>
      <c r="EY10" s="83">
        <f>SUMIFS(ACTUALS!$U$4:$U$75,ACTUALS!$O$4:$O$75,$BM10,ACTUALS!$N$4:$N$75,EY$3)+SUMIFS(ACTUALS!$T$4:$T$75,ACTUALS!$N$4:$N$75,$BM10,ACTUALS!$O$4:$O$75,EY$3)</f>
        <v>0</v>
      </c>
      <c r="EZ10" s="83">
        <f>SUMIFS(ACTUALS!$U$4:$U$75,ACTUALS!$O$4:$O$75,$BM10,ACTUALS!$N$4:$N$75,EZ$3)+SUMIFS(ACTUALS!$T$4:$T$75,ACTUALS!$N$4:$N$75,$BM10,ACTUALS!$O$4:$O$75,EZ$3)</f>
        <v>0</v>
      </c>
      <c r="FA10" s="83">
        <f>SUMIFS(ACTUALS!$U$4:$U$75,ACTUALS!$O$4:$O$75,$BM10,ACTUALS!$N$4:$N$75,FA$3)+SUMIFS(ACTUALS!$T$4:$T$75,ACTUALS!$N$4:$N$75,$BM10,ACTUALS!$O$4:$O$75,FA$3)</f>
        <v>0</v>
      </c>
      <c r="FB10" s="83">
        <f>SUMIFS(ACTUALS!$U$4:$U$75,ACTUALS!$O$4:$O$75,$BM10,ACTUALS!$N$4:$N$75,FB$3)+SUMIFS(ACTUALS!$T$4:$T$75,ACTUALS!$N$4:$N$75,$BM10,ACTUALS!$O$4:$O$75,FB$3)</f>
        <v>0</v>
      </c>
      <c r="FC10" s="83">
        <f>SUMIFS(ACTUALS!$U$4:$U$75,ACTUALS!$O$4:$O$75,$BM10,ACTUALS!$N$4:$N$75,FC$3)+SUMIFS(ACTUALS!$T$4:$T$75,ACTUALS!$N$4:$N$75,$BM10,ACTUALS!$O$4:$O$75,FC$3)</f>
        <v>0</v>
      </c>
      <c r="FD10" s="83">
        <f>SUMIFS(ACTUALS!$U$4:$U$75,ACTUALS!$O$4:$O$75,$BM10,ACTUALS!$N$4:$N$75,FD$3)+SUMIFS(ACTUALS!$T$4:$T$75,ACTUALS!$N$4:$N$75,$BM10,ACTUALS!$O$4:$O$75,FD$3)</f>
        <v>0</v>
      </c>
      <c r="FE10" s="83">
        <f>SUMIFS(ACTUALS!$U$4:$U$75,ACTUALS!$O$4:$O$75,$BM10,ACTUALS!$N$4:$N$75,FE$3)+SUMIFS(ACTUALS!$T$4:$T$75,ACTUALS!$N$4:$N$75,$BM10,ACTUALS!$O$4:$O$75,FE$3)</f>
        <v>0</v>
      </c>
      <c r="FF10" s="83">
        <f>SUMIFS(ACTUALS!$U$4:$U$75,ACTUALS!$O$4:$O$75,$BM10,ACTUALS!$N$4:$N$75,FF$3)+SUMIFS(ACTUALS!$T$4:$T$75,ACTUALS!$N$4:$N$75,$BM10,ACTUALS!$O$4:$O$75,FF$3)</f>
        <v>0</v>
      </c>
      <c r="FG10" s="83">
        <f>SUMIFS(ACTUALS!$U$4:$U$75,ACTUALS!$O$4:$O$75,$BM10,ACTUALS!$N$4:$N$75,FG$3)+SUMIFS(ACTUALS!$T$4:$T$75,ACTUALS!$N$4:$N$75,$BM10,ACTUALS!$O$4:$O$75,FG$3)</f>
        <v>0</v>
      </c>
      <c r="FH10" s="51"/>
      <c r="FI10" s="51" t="s">
        <v>770</v>
      </c>
      <c r="FJ10" s="83">
        <f>SUMIFS(ACTUALS!$S$4:$S$75,ACTUALS!$O$4:$O$75,$BM10,ACTUALS!$N$4:$N$75,FJ$3)+SUMIFS(ACTUALS!$R$4:$R$75,ACTUALS!$N$4:$N$75,$BM10,ACTUALS!$O$4:$O$75,FJ$3)</f>
        <v>0</v>
      </c>
      <c r="FK10" s="83">
        <f>SUMIFS(ACTUALS!$S$4:$S$75,ACTUALS!$O$4:$O$75,$BM10,ACTUALS!$N$4:$N$75,FK$3)+SUMIFS(ACTUALS!$R$4:$R$75,ACTUALS!$N$4:$N$75,$BM10,ACTUALS!$O$4:$O$75,FK$3)</f>
        <v>0</v>
      </c>
      <c r="FL10" s="83">
        <f>SUMIFS(ACTUALS!$S$4:$S$75,ACTUALS!$O$4:$O$75,$BM10,ACTUALS!$N$4:$N$75,FL$3)+SUMIFS(ACTUALS!$R$4:$R$75,ACTUALS!$N$4:$N$75,$BM10,ACTUALS!$O$4:$O$75,FL$3)</f>
        <v>0</v>
      </c>
      <c r="FM10" s="83">
        <f>SUMIFS(ACTUALS!$S$4:$S$75,ACTUALS!$O$4:$O$75,$BM10,ACTUALS!$N$4:$N$75,FM$3)+SUMIFS(ACTUALS!$R$4:$R$75,ACTUALS!$N$4:$N$75,$BM10,ACTUALS!$O$4:$O$75,FM$3)</f>
        <v>0</v>
      </c>
      <c r="FN10" s="83">
        <f>SUMIFS(ACTUALS!$S$4:$S$75,ACTUALS!$O$4:$O$75,$BM10,ACTUALS!$N$4:$N$75,FN$3)+SUMIFS(ACTUALS!$R$4:$R$75,ACTUALS!$N$4:$N$75,$BM10,ACTUALS!$O$4:$O$75,FN$3)</f>
        <v>0</v>
      </c>
      <c r="FO10" s="83">
        <f>SUMIFS(ACTUALS!$S$4:$S$75,ACTUALS!$O$4:$O$75,$BM10,ACTUALS!$N$4:$N$75,FO$3)+SUMIFS(ACTUALS!$R$4:$R$75,ACTUALS!$N$4:$N$75,$BM10,ACTUALS!$O$4:$O$75,FO$3)</f>
        <v>0</v>
      </c>
      <c r="FP10" s="83">
        <f>SUMIFS(ACTUALS!$T$4:$T$75,ACTUALS!$P$4:$P$75,$BM10,ACTUALS!$O$4:$O$75,FP$3)+SUMIFS(ACTUALS!$S$4:$S$75,ACTUALS!$O$4:$O$75,$BM10,ACTUALS!$P$4:$P$75,FP$3)</f>
        <v>0</v>
      </c>
      <c r="FQ10" s="83">
        <f>SUMIFS(ACTUALS!$U$4:$U$75,ACTUALS!$Q$4:$Q$75,$BM10,ACTUALS!$P$4:$P$75,FQ$3)+SUMIFS(ACTUALS!$T$4:$T$75,ACTUALS!$P$4:$P$75,$BM10,ACTUALS!$Q$4:$Q$75,FQ$3)</f>
        <v>0</v>
      </c>
      <c r="FR10" s="83">
        <f>SUMIFS(ACTUALS!$V$4:$V$75,ACTUALS!$R$4:$R$75,$BM10,ACTUALS!$Q$4:$Q$75,FR$3)+SUMIFS(ACTUALS!$U$4:$U$75,ACTUALS!$Q$4:$Q$75,$BM10,ACTUALS!$R$4:$R$75,FR$3)</f>
        <v>0</v>
      </c>
      <c r="FS10" s="83">
        <f>SUMIFS(ACTUALS!$W$4:$W$75,ACTUALS!$S$4:$S$75,$BM10,ACTUALS!$R$4:$R$75,FS$3)+SUMIFS(ACTUALS!$V$4:$V$75,ACTUALS!$R$4:$R$75,$BM10,ACTUALS!$S$4:$S$75,FS$3)</f>
        <v>0</v>
      </c>
      <c r="FT10" s="83">
        <f>SUMIFS(ACTUALS!$B$4:$B$75,ACTUALS!$T$4:$T$75,$BM10,ACTUALS!$S$4:$S$75,FT$3)+SUMIFS(ACTUALS!$W$4:$W$75,ACTUALS!$S$4:$S$75,$BM10,ACTUALS!$T$4:$T$75,FT$3)</f>
        <v>0</v>
      </c>
      <c r="FU10" s="83">
        <f>SUMIFS(ACTUALS!$C$4:$C$75,ACTUALS!$U$4:$U$75,$BM10,ACTUALS!$T$4:$T$75,FU$3)+SUMIFS(ACTUALS!$B$4:$B$75,ACTUALS!$T$4:$T$75,$BM10,ACTUALS!$U$4:$U$75,FU$3)</f>
        <v>0</v>
      </c>
      <c r="FV10" s="83">
        <f>SUMIFS(ACTUALS!$D$4:$D$75,ACTUALS!$V$4:$V$75,$BM10,ACTUALS!$U$4:$U$75,FV$3)+SUMIFS(ACTUALS!$C$4:$C$75,ACTUALS!$U$4:$U$75,$BM10,ACTUALS!$V$4:$V$75,FV$3)</f>
        <v>0</v>
      </c>
      <c r="FW10" s="83">
        <f>SUMIFS(ACTUALS!$E$4:$E$75,ACTUALS!$W$4:$W$75,$BM10,ACTUALS!$V$4:$V$75,FW$3)+SUMIFS(ACTUALS!$D$4:$D$75,ACTUALS!$V$4:$V$75,$BM10,ACTUALS!$W$4:$W$75,FW$3)</f>
        <v>0</v>
      </c>
      <c r="FX10" s="83">
        <f>SUMIFS(ACTUALS!$F$4:$F$75,ACTUALS!$B$4:$B$75,$BM10,ACTUALS!$W$4:$W$75,FX$3)+SUMIFS(ACTUALS!$E$4:$E$75,ACTUALS!$W$4:$W$75,$BM10,ACTUALS!$B$4:$B$75,FX$3)</f>
        <v>0</v>
      </c>
      <c r="FY10" s="83">
        <f>SUMIFS(ACTUALS!$G$4:$G$75,ACTUALS!$C$4:$C$75,$BM10,ACTUALS!$B$4:$B$75,FY$3)+SUMIFS(ACTUALS!$F$4:$F$75,ACTUALS!$B$4:$B$75,$BM10,ACTUALS!$C$4:$C$75,FY$3)</f>
        <v>0</v>
      </c>
      <c r="FZ10" s="83">
        <f>SUMIFS(ACTUALS!$J$4:$J$75,ACTUALS!$D$4:$D$75,$BM10,ACTUALS!$C$4:$C$75,FZ$3)+SUMIFS(ACTUALS!$G$4:$G$75,ACTUALS!$C$4:$C$75,$BM10,ACTUALS!$D$4:$D$75,FZ$3)</f>
        <v>0</v>
      </c>
      <c r="GA10" s="83">
        <f>SUMIFS(ACTUALS!$K$4:$K$75,ACTUALS!$E$4:$E$75,$BM10,ACTUALS!$D$4:$D$75,GA$3)+SUMIFS(ACTUALS!$J$4:$J$75,ACTUALS!$D$4:$D$75,$BM10,ACTUALS!$E$4:$E$75,GA$3)</f>
        <v>0</v>
      </c>
      <c r="GB10" s="83">
        <f>SUMIFS(ACTUALS!$L$4:$L$75,ACTUALS!$F$4:$F$75,$BM10,ACTUALS!$E$4:$E$75,GB$3)+SUMIFS(ACTUALS!$K$4:$K$75,ACTUALS!$E$4:$E$75,$BM10,ACTUALS!$F$4:$F$75,GB$3)</f>
        <v>0</v>
      </c>
      <c r="GC10" s="83">
        <f>SUMIFS(ACTUALS!$N$4:$N$75,ACTUALS!$G$4:$G$75,$BM10,ACTUALS!$F$4:$F$75,GC$3)+SUMIFS(ACTUALS!$L$4:$L$75,ACTUALS!$F$4:$F$75,$BM10,ACTUALS!$G$4:$G$75,GC$3)</f>
        <v>0</v>
      </c>
      <c r="GD10" s="83">
        <f>SUMIFS(ACTUALS!$O$4:$O$75,ACTUALS!$J$4:$J$75,$BM10,ACTUALS!$G$4:$G$75,GD$3)+SUMIFS(ACTUALS!$N$4:$N$75,ACTUALS!$G$4:$G$75,$BM10,ACTUALS!$J$4:$J$75,GD$3)</f>
        <v>0</v>
      </c>
      <c r="GE10" s="83">
        <f>SUMIFS(ACTUALS!$P$4:$P$75,ACTUALS!$K$4:$K$75,$BM10,ACTUALS!$J$4:$J$75,GE$3)+SUMIFS(ACTUALS!$O$4:$O$75,ACTUALS!$J$4:$J$75,$BM10,ACTUALS!$K$4:$K$75,GE$3)</f>
        <v>0</v>
      </c>
      <c r="GF10" s="83">
        <f>SUMIFS(ACTUALS!$Q$4:$Q$75,ACTUALS!$L$4:$L$75,$BM10,ACTUALS!$K$4:$K$75,GF$3)+SUMIFS(ACTUALS!$P$4:$P$75,ACTUALS!$K$4:$K$75,$BM10,ACTUALS!$L$4:$L$75,GF$3)</f>
        <v>0</v>
      </c>
      <c r="GG10" s="83">
        <f>SUMIFS(ACTUALS!$R$4:$R$75,ACTUALS!$N$4:$N$75,$BM10,ACTUALS!$L$4:$L$75,GG$3)+SUMIFS(ACTUALS!$Q$4:$Q$75,ACTUALS!$L$4:$L$75,$BM10,ACTUALS!$N$4:$N$75,GG$3)</f>
        <v>0</v>
      </c>
      <c r="GH10" s="83">
        <f>SUMIFS(ACTUALS!$S$4:$S$75,ACTUALS!$O$4:$O$75,$BM10,ACTUALS!$N$4:$N$75,GH$3)+SUMIFS(ACTUALS!$R$4:$R$75,ACTUALS!$N$4:$N$75,$BM10,ACTUALS!$O$4:$O$75,GH$3)</f>
        <v>0</v>
      </c>
      <c r="GI10" s="83">
        <f>SUMIFS(ACTUALS!$T$4:$T$75,ACTUALS!$P$4:$P$75,$BM10,ACTUALS!$O$4:$O$75,GI$3)+SUMIFS(ACTUALS!$S$4:$S$75,ACTUALS!$O$4:$O$75,$BM10,ACTUALS!$P$4:$P$75,GI$3)</f>
        <v>0</v>
      </c>
      <c r="GJ10" s="83">
        <f>SUMIFS(ACTUALS!$U$4:$U$75,ACTUALS!$Q$4:$Q$75,$BM10,ACTUALS!$P$4:$P$75,GJ$3)+SUMIFS(ACTUALS!$T$4:$T$75,ACTUALS!$P$4:$P$75,$BM10,ACTUALS!$Q$4:$Q$75,GJ$3)</f>
        <v>0</v>
      </c>
      <c r="GK10" s="83">
        <f>SUMIFS(ACTUALS!$V$4:$V$75,ACTUALS!$R$4:$R$75,$BM10,ACTUALS!$Q$4:$Q$75,GK$3)+SUMIFS(ACTUALS!$U$4:$U$75,ACTUALS!$Q$4:$Q$75,$BM10,ACTUALS!$R$4:$R$75,GK$3)</f>
        <v>0</v>
      </c>
      <c r="GL10" s="83">
        <f>SUMIFS(ACTUALS!$W$4:$W$75,ACTUALS!$S$4:$S$75,$BM10,ACTUALS!$R$4:$R$75,GL$3)+SUMIFS(ACTUALS!$V$4:$V$75,ACTUALS!$R$4:$R$75,$BM10,ACTUALS!$S$4:$S$75,GL$3)</f>
        <v>0</v>
      </c>
      <c r="GM10" s="83">
        <f>SUMIFS(ACTUALS!$B$4:$B$75,ACTUALS!$T$4:$T$75,$BM10,ACTUALS!$S$4:$S$75,GM$3)+SUMIFS(ACTUALS!$W$4:$W$75,ACTUALS!$S$4:$S$75,$BM10,ACTUALS!$T$4:$T$75,GM$3)</f>
        <v>0</v>
      </c>
      <c r="GN10" s="83">
        <f>SUMIFS(ACTUALS!$C$4:$C$75,ACTUALS!$U$4:$U$75,$BM10,ACTUALS!$T$4:$T$75,GN$3)+SUMIFS(ACTUALS!$B$4:$B$75,ACTUALS!$T$4:$T$75,$BM10,ACTUALS!$U$4:$U$75,GN$3)</f>
        <v>0</v>
      </c>
      <c r="GO10" s="83">
        <f>SUMIFS(ACTUALS!$S$4:$S$75,ACTUALS!$O$4:$O$75,$BM10,ACTUALS!$N$4:$N$75,GO$3)+SUMIFS(ACTUALS!$R$4:$R$75,ACTUALS!$N$4:$N$75,$BM10,ACTUALS!$O$4:$O$75,GO$3)</f>
        <v>0</v>
      </c>
      <c r="GP10" s="83">
        <f>SUMIFS(ACTUALS!$S$4:$S$75,ACTUALS!$O$4:$O$75,$BM10,ACTUALS!$N$4:$N$75,GP$3)+SUMIFS(ACTUALS!$R$4:$R$75,ACTUALS!$N$4:$N$75,$BM10,ACTUALS!$O$4:$O$75,GP$3)</f>
        <v>0</v>
      </c>
      <c r="GQ10" s="83">
        <f>SUMIFS(ACTUALS!$S$4:$S$75,ACTUALS!$O$4:$O$75,$BM10,ACTUALS!$N$4:$N$75,GQ$3)+SUMIFS(ACTUALS!$R$4:$R$75,ACTUALS!$N$4:$N$75,$BM10,ACTUALS!$O$4:$O$75,GQ$3)</f>
        <v>0</v>
      </c>
      <c r="GR10" s="83">
        <f>SUMIFS(ACTUALS!$S$4:$S$75,ACTUALS!$O$4:$O$75,$BM10,ACTUALS!$N$4:$N$75,GR$3)+SUMIFS(ACTUALS!$R$4:$R$75,ACTUALS!$N$4:$N$75,$BM10,ACTUALS!$O$4:$O$75,GR$3)</f>
        <v>0</v>
      </c>
      <c r="GS10" s="83">
        <f>SUMIFS(ACTUALS!$S$4:$S$75,ACTUALS!$O$4:$O$75,$BM10,ACTUALS!$N$4:$N$75,GS$3)+SUMIFS(ACTUALS!$R$4:$R$75,ACTUALS!$N$4:$N$75,$BM10,ACTUALS!$O$4:$O$75,GS$3)</f>
        <v>0</v>
      </c>
      <c r="GT10" s="83">
        <f>SUMIFS(ACTUALS!$S$4:$S$75,ACTUALS!$O$4:$O$75,$BM10,ACTUALS!$N$4:$N$75,GT$3)+SUMIFS(ACTUALS!$R$4:$R$75,ACTUALS!$N$4:$N$75,$BM10,ACTUALS!$O$4:$O$75,GT$3)</f>
        <v>0</v>
      </c>
      <c r="GU10" s="83">
        <f>SUMIFS(ACTUALS!$S$4:$S$75,ACTUALS!$O$4:$O$75,$BM10,ACTUALS!$N$4:$N$75,GU$3)+SUMIFS(ACTUALS!$R$4:$R$75,ACTUALS!$N$4:$N$75,$BM10,ACTUALS!$O$4:$O$75,GU$3)</f>
        <v>0</v>
      </c>
      <c r="GV10" s="83">
        <f>SUMIFS(ACTUALS!$S$4:$S$75,ACTUALS!$O$4:$O$75,$BM10,ACTUALS!$N$4:$N$75,GV$3)+SUMIFS(ACTUALS!$R$4:$R$75,ACTUALS!$N$4:$N$75,$BM10,ACTUALS!$O$4:$O$75,GV$3)</f>
        <v>0</v>
      </c>
      <c r="GW10" s="83">
        <f>SUMIFS(ACTUALS!$S$4:$S$75,ACTUALS!$O$4:$O$75,$BM10,ACTUALS!$N$4:$N$75,GW$3)+SUMIFS(ACTUALS!$R$4:$R$75,ACTUALS!$N$4:$N$75,$BM10,ACTUALS!$O$4:$O$75,GW$3)</f>
        <v>0</v>
      </c>
      <c r="GX10" s="83">
        <f>SUMIFS(ACTUALS!$S$4:$S$75,ACTUALS!$O$4:$O$75,$BM10,ACTUALS!$N$4:$N$75,GX$3)+SUMIFS(ACTUALS!$R$4:$R$75,ACTUALS!$N$4:$N$75,$BM10,ACTUALS!$O$4:$O$75,GX$3)</f>
        <v>0</v>
      </c>
      <c r="GY10" s="83">
        <f>SUMIFS(ACTUALS!$S$4:$S$75,ACTUALS!$O$4:$O$75,$BM10,ACTUALS!$N$4:$N$75,GY$3)+SUMIFS(ACTUALS!$R$4:$R$75,ACTUALS!$N$4:$N$75,$BM10,ACTUALS!$O$4:$O$75,GY$3)</f>
        <v>0</v>
      </c>
      <c r="GZ10" s="83">
        <f>SUMIFS(ACTUALS!$S$4:$S$75,ACTUALS!$O$4:$O$75,$BM10,ACTUALS!$N$4:$N$75,GZ$3)+SUMIFS(ACTUALS!$R$4:$R$75,ACTUALS!$N$4:$N$75,$BM10,ACTUALS!$O$4:$O$75,GZ$3)</f>
        <v>0</v>
      </c>
      <c r="HA10" s="83">
        <f>SUMIFS(ACTUALS!$S$4:$S$75,ACTUALS!$O$4:$O$75,$BM10,ACTUALS!$N$4:$N$75,HA$3)+SUMIFS(ACTUALS!$R$4:$R$75,ACTUALS!$N$4:$N$75,$BM10,ACTUALS!$O$4:$O$75,HA$3)</f>
        <v>0</v>
      </c>
      <c r="HB10" s="83">
        <f>SUMIFS(ACTUALS!$S$4:$S$75,ACTUALS!$O$4:$O$75,$BM10,ACTUALS!$N$4:$N$75,HB$3)+SUMIFS(ACTUALS!$R$4:$R$75,ACTUALS!$N$4:$N$75,$BM10,ACTUALS!$O$4:$O$75,HB$3)</f>
        <v>0</v>
      </c>
      <c r="HC10" s="83">
        <f>SUMIFS(ACTUALS!$S$4:$S$75,ACTUALS!$O$4:$O$75,$BM10,ACTUALS!$N$4:$N$75,HC$3)+SUMIFS(ACTUALS!$R$4:$R$75,ACTUALS!$N$4:$N$75,$BM10,ACTUALS!$O$4:$O$75,HC$3)</f>
        <v>0</v>
      </c>
      <c r="HD10" s="83">
        <f>SUMIFS(ACTUALS!$S$4:$S$75,ACTUALS!$O$4:$O$75,$BM10,ACTUALS!$N$4:$N$75,HD$3)+SUMIFS(ACTUALS!$R$4:$R$75,ACTUALS!$N$4:$N$75,$BM10,ACTUALS!$O$4:$O$75,HD$3)</f>
        <v>0</v>
      </c>
      <c r="HE10" s="83">
        <f>SUMIFS(ACTUALS!$S$4:$S$75,ACTUALS!$O$4:$O$75,$BM10,ACTUALS!$N$4:$N$75,HE$3)+SUMIFS(ACTUALS!$R$4:$R$75,ACTUALS!$N$4:$N$75,$BM10,ACTUALS!$O$4:$O$75,HE$3)</f>
        <v>0</v>
      </c>
      <c r="HF10" s="51"/>
      <c r="HG10" s="71"/>
      <c r="HH10" s="71"/>
      <c r="HI10" s="71"/>
      <c r="HJ10" s="71"/>
      <c r="HK10" s="71"/>
      <c r="HL10" s="71"/>
      <c r="HM10" s="71"/>
      <c r="HN10" s="71"/>
      <c r="HO10" s="71"/>
      <c r="HP10" s="71"/>
      <c r="HQ10" s="71"/>
      <c r="HR10" s="71"/>
      <c r="HS10" s="71"/>
      <c r="HT10" s="71"/>
      <c r="HU10" s="71"/>
      <c r="HV10" s="71"/>
      <c r="HW10" s="71"/>
      <c r="HX10" s="71"/>
      <c r="HY10" s="71"/>
      <c r="HZ10" s="71"/>
      <c r="IA10" s="71"/>
      <c r="IB10" s="71"/>
      <c r="IC10" s="71"/>
      <c r="ID10" s="71"/>
      <c r="IE10" s="71"/>
      <c r="IF10" s="71"/>
      <c r="IG10" s="71"/>
      <c r="IH10" s="71"/>
      <c r="II10" s="71"/>
      <c r="IJ10" s="71"/>
      <c r="IK10" s="71"/>
      <c r="IL10" s="71"/>
      <c r="IM10" s="71"/>
      <c r="IN10" s="71"/>
      <c r="IO10" s="71"/>
      <c r="IP10" s="71"/>
      <c r="IQ10" s="71"/>
      <c r="IR10" s="71"/>
      <c r="IS10" s="71"/>
      <c r="IT10" s="71"/>
      <c r="IU10" s="71"/>
      <c r="IV10" s="71"/>
      <c r="IW10" s="71"/>
      <c r="IX10" s="71"/>
      <c r="IY10" s="71"/>
      <c r="IZ10" s="71"/>
      <c r="JA10" s="71"/>
      <c r="JB10" s="71"/>
      <c r="JC10" s="71"/>
      <c r="JD10" s="71"/>
      <c r="JE10" s="71"/>
      <c r="JF10" s="71"/>
      <c r="JG10" s="71"/>
      <c r="JH10" s="71"/>
      <c r="JI10" s="71"/>
      <c r="JJ10" s="71"/>
      <c r="JK10" s="71"/>
      <c r="JL10" s="71"/>
      <c r="JM10" s="71"/>
    </row>
    <row r="11" spans="1:273" s="78" customFormat="1" ht="30" customHeight="1" x14ac:dyDescent="0.25">
      <c r="A11" s="194"/>
      <c r="B11" s="72">
        <f t="shared" si="6"/>
        <v>8</v>
      </c>
      <c r="C11" s="73" t="s">
        <v>6</v>
      </c>
      <c r="D11" s="74">
        <v>46186</v>
      </c>
      <c r="E11" s="73" t="s">
        <v>120</v>
      </c>
      <c r="F11" s="180">
        <v>0.875</v>
      </c>
      <c r="G11" s="75">
        <f t="shared" si="0"/>
        <v>46186.875</v>
      </c>
      <c r="H11" s="148" t="s">
        <v>135</v>
      </c>
      <c r="I11" s="149"/>
      <c r="J11" s="150"/>
      <c r="K11" s="151"/>
      <c r="L11" s="73" t="str">
        <f t="shared" si="1"/>
        <v/>
      </c>
      <c r="M11" s="76" t="s">
        <v>720</v>
      </c>
      <c r="N11" s="77" t="str">
        <f t="shared" si="2"/>
        <v>Haiti</v>
      </c>
      <c r="O11" s="78" t="str">
        <f t="shared" si="3"/>
        <v>Scotland</v>
      </c>
      <c r="P11" s="78" t="str">
        <f>IF(ACTUALS!$R11&gt;ACTUALS!$S11,ACTUALS!$N11,IF(ACTUALS!$S11&gt;ACTUALS!$R11,ACTUALS!$O11,""))</f>
        <v/>
      </c>
      <c r="Q11" s="78" t="str">
        <f>IF(ACTUALS!$P11=ACTUALS!$N11,ACTUALS!$O11,IF(ACTUALS!$P11=ACTUALS!$O11,ACTUALS!$N11,""))</f>
        <v/>
      </c>
      <c r="R11" s="79">
        <f t="shared" si="4"/>
        <v>0</v>
      </c>
      <c r="S11" s="80">
        <f t="shared" si="5"/>
        <v>0</v>
      </c>
      <c r="T11" s="78">
        <f>IF(OR(ACTUALS!$R11="",ACTUALS!$S11=""),"",ACTUALS!$R11-ACTUALS!$S11)</f>
        <v>0</v>
      </c>
      <c r="U11" s="78">
        <f>IF(OR(ACTUALS!$R11="",ACTUALS!$S11=""),"",ACTUALS!$S11-ACTUALS!$R11)</f>
        <v>0</v>
      </c>
      <c r="V11" s="78" t="str">
        <f>IF(ACTUALS!$K11="","",IF(ACTUALS!$L11="Draw",1,IF(ACTUALS!$L11=ACTUALS!$N11,3,0)))</f>
        <v/>
      </c>
      <c r="W11" s="78" t="str">
        <f>IF(ACTUALS!$K11="","",IF(ACTUALS!$L11="Draw",1,IF(ACTUALS!$L11=ACTUALS!$O11,3,0)))</f>
        <v/>
      </c>
      <c r="AC11" s="78" t="s">
        <v>118</v>
      </c>
      <c r="AG11" s="81"/>
      <c r="AH11" s="63"/>
      <c r="AI11" s="267" t="s">
        <v>69</v>
      </c>
      <c r="AJ11" s="267"/>
      <c r="AK11" s="84" t="s">
        <v>63</v>
      </c>
      <c r="AL11" s="85" t="s">
        <v>76</v>
      </c>
      <c r="AM11" s="84" t="s">
        <v>15</v>
      </c>
      <c r="AN11" s="51"/>
      <c r="AO11" s="197"/>
      <c r="AP11" s="197"/>
      <c r="AQ11" s="51"/>
      <c r="AR11" s="51"/>
      <c r="AS11" s="51" t="s">
        <v>5</v>
      </c>
      <c r="AT11" s="51" t="s">
        <v>42</v>
      </c>
      <c r="AU11" s="51">
        <f>COUNTIF(ACTUALS!$P$4:$P$75,AT11)</f>
        <v>0</v>
      </c>
      <c r="AV11" s="51">
        <f>COUNTIFS(ACTUALS!$O$4:$O$75,AT11,ACTUALS!$L$4:$L$75,"Draw")+COUNTIFS(ACTUALS!$N$4:$N$75,AT11,ACTUALS!$L$4:$L$75,"Draw")</f>
        <v>0</v>
      </c>
      <c r="AW11" s="51">
        <f>COUNTIF(ACTUALS!$Q$4:$Q$75,AT11)</f>
        <v>0</v>
      </c>
      <c r="AX11" s="51">
        <f>AV11+(3*AU11)</f>
        <v>0</v>
      </c>
      <c r="AY11" s="51">
        <f>SUMIFS(ACTUALS!$R$4:$R$75,ACTUALS!$N$4:$N$75,AT11)+SUMIFS(ACTUALS!$S$4:$S$75,ACTUALS!$O$4:$O$75,AT11)</f>
        <v>0</v>
      </c>
      <c r="AZ11" s="51">
        <f>SUMIFS(ACTUALS!$S$4:$S$75,ACTUALS!$N$4:$N$75,AT11)+SUMIFS(ACTUALS!$R$4:$R$75,ACTUALS!$O$4:$O$75,AT11)</f>
        <v>0</v>
      </c>
      <c r="BA11" s="51">
        <f>AY11-AZ11</f>
        <v>0</v>
      </c>
      <c r="BB11" s="51">
        <f ca="1">RANK(BK11,BK9:BK12,1)</f>
        <v>2</v>
      </c>
      <c r="BC11" s="51" t="str">
        <f>IFERROR(VLOOKUP(AT11,AO:AP,2,FALSE),"")</f>
        <v/>
      </c>
      <c r="BD11" s="51" t="str">
        <f ca="1">IF(BC11="",BB11&amp;AS11,BC11&amp;AS11)</f>
        <v>2B</v>
      </c>
      <c r="BE11" s="51">
        <f>RANK(AX11,AX9:AX12)+(RANK(BA11,BA9:BA12)/10)+(RANK(AY11,AY9:AY12)/100)</f>
        <v>1.1100000000000001</v>
      </c>
      <c r="BF11" s="51">
        <f>RANK(BE11,BE9:BE12,1)</f>
        <v>1</v>
      </c>
      <c r="BG11" s="51" cm="1">
        <f t="array" aca="1" ref="BG11" ca="1">SUMPRODUCT((OFFSET($BN$3:$DI$3,MATCH($AT11,$BM$4:$BM$51,0),0))*((IF($BF10=$BF11,$BN$3:$DI$3=$AT10,0))+(IF($BF9=$BF11,$BN$3:$DI$3=$AT9,0))+(IF($BF12=$BF11,$BN$3:$DI$3=$AT12,0))))</f>
        <v>0</v>
      </c>
      <c r="BH11" s="51" cm="1">
        <f t="array" aca="1" ref="BH11" ca="1">SUMPRODUCT((OFFSET($DL$3:$FG$3,MATCH($AT11,$DK$4:$DK$51,0),0))*((IF($BF10=$BF11,$DL$3:$FG$3=$AT10,0))+(IF($BF9=$BF11,$DL$3:$FG$3=$AT9,0))+(IF($BF12=$BF11,$DL$3:$FG$3=$AT12,0))))</f>
        <v>0</v>
      </c>
      <c r="BI11" s="51" cm="1">
        <f t="array" aca="1" ref="BI11" ca="1">SUMPRODUCT((OFFSET($FJ$3:$HE$3,MATCH($AT11,$FI$4:$FI$51,0),0))*((IF($BF10=$BF11,$FJ$3:$HE$3=$AT10,0))+(IF($BF9=$BF11,$FJ$3:$HE$3=$AT9,0))+(IF($BF12=$BF11,$FJ$3:$HE$3=$AT12,0))))</f>
        <v>0</v>
      </c>
      <c r="BJ11" s="51">
        <f ca="1">(BG11/1000)+(BH11/10000)+(BI11/100000)+(ROW(BI14)/10000000)</f>
        <v>1.3999999999999999E-6</v>
      </c>
      <c r="BK11" s="51">
        <f ca="1">+BE11-BJ11</f>
        <v>1.1099986000000002</v>
      </c>
      <c r="BL11" s="51"/>
      <c r="BM11" s="51" t="s">
        <v>49</v>
      </c>
      <c r="BN11" s="83">
        <f>SUMIFS(ACTUALS!$W$4:$W$75,ACTUALS!$O$4:$O$75,$BM11,ACTUALS!$N$4:$N$75,BN$3)+SUMIFS(ACTUALS!$V$4:$V$75,ACTUALS!$N$4:$N$75,$BM11,ACTUALS!$O$4:$O$75,BN$3)</f>
        <v>0</v>
      </c>
      <c r="BO11" s="83">
        <f>SUMIFS(ACTUALS!$W$4:$W$75,ACTUALS!$O$4:$O$75,$BM11,ACTUALS!$N$4:$N$75,BO$3)+SUMIFS(ACTUALS!$V$4:$V$75,ACTUALS!$N$4:$N$75,$BM11,ACTUALS!$O$4:$O$75,BO$3)</f>
        <v>0</v>
      </c>
      <c r="BP11" s="83">
        <f>SUMIFS(ACTUALS!$W$4:$W$75,ACTUALS!$O$4:$O$75,$BM11,ACTUALS!$N$4:$N$75,BP$3)+SUMIFS(ACTUALS!$V$4:$V$75,ACTUALS!$N$4:$N$75,$BM11,ACTUALS!$O$4:$O$75,BP$3)</f>
        <v>0</v>
      </c>
      <c r="BQ11" s="83">
        <f>SUMIFS(ACTUALS!$W$4:$W$75,ACTUALS!$O$4:$O$75,$BM11,ACTUALS!$N$4:$N$75,BQ$3)+SUMIFS(ACTUALS!$V$4:$V$75,ACTUALS!$N$4:$N$75,$BM11,ACTUALS!$O$4:$O$75,BQ$3)</f>
        <v>0</v>
      </c>
      <c r="BR11" s="83">
        <f>SUMIFS(ACTUALS!$W$4:$W$75,ACTUALS!$O$4:$O$75,$BM11,ACTUALS!$N$4:$N$75,BR$3)+SUMIFS(ACTUALS!$V$4:$V$75,ACTUALS!$N$4:$N$75,$BM11,ACTUALS!$O$4:$O$75,BR$3)</f>
        <v>0</v>
      </c>
      <c r="BS11" s="83">
        <f>SUMIFS(ACTUALS!$W$4:$W$75,ACTUALS!$O$4:$O$75,$BM11,ACTUALS!$N$4:$N$75,BS$3)+SUMIFS(ACTUALS!$V$4:$V$75,ACTUALS!$N$4:$N$75,$BM11,ACTUALS!$O$4:$O$75,BS$3)</f>
        <v>0</v>
      </c>
      <c r="BT11" s="83">
        <f>SUMIFS(ACTUALS!$W$4:$W$75,ACTUALS!$O$4:$O$75,$BM11,ACTUALS!$N$4:$N$75,BT$3)+SUMIFS(ACTUALS!$V$4:$V$75,ACTUALS!$N$4:$N$75,$BM11,ACTUALS!$O$4:$O$75,BT$3)</f>
        <v>0</v>
      </c>
      <c r="BU11" s="83">
        <f>SUMIFS(ACTUALS!$W$4:$W$75,ACTUALS!$O$4:$O$75,$BM11,ACTUALS!$N$4:$N$75,BU$3)+SUMIFS(ACTUALS!$V$4:$V$75,ACTUALS!$N$4:$N$75,$BM11,ACTUALS!$O$4:$O$75,BU$3)</f>
        <v>0</v>
      </c>
      <c r="BV11" s="83">
        <f>SUMIFS(ACTUALS!$W$4:$W$75,ACTUALS!$O$4:$O$75,$BM11,ACTUALS!$N$4:$N$75,BV$3)+SUMIFS(ACTUALS!$V$4:$V$75,ACTUALS!$N$4:$N$75,$BM11,ACTUALS!$O$4:$O$75,BV$3)</f>
        <v>0</v>
      </c>
      <c r="BW11" s="83">
        <f>SUMIFS(ACTUALS!$W$4:$W$75,ACTUALS!$O$4:$O$75,$BM11,ACTUALS!$N$4:$N$75,BW$3)+SUMIFS(ACTUALS!$V$4:$V$75,ACTUALS!$N$4:$N$75,$BM11,ACTUALS!$O$4:$O$75,BW$3)</f>
        <v>0</v>
      </c>
      <c r="BX11" s="83">
        <f>SUMIFS(ACTUALS!$W$4:$W$75,ACTUALS!$O$4:$O$75,$BM11,ACTUALS!$N$4:$N$75,BX$3)+SUMIFS(ACTUALS!$V$4:$V$75,ACTUALS!$N$4:$N$75,$BM11,ACTUALS!$O$4:$O$75,BX$3)</f>
        <v>0</v>
      </c>
      <c r="BY11" s="83">
        <f>SUMIFS(ACTUALS!$W$4:$W$75,ACTUALS!$O$4:$O$75,$BM11,ACTUALS!$N$4:$N$75,BY$3)+SUMIFS(ACTUALS!$V$4:$V$75,ACTUALS!$N$4:$N$75,$BM11,ACTUALS!$O$4:$O$75,BY$3)</f>
        <v>0</v>
      </c>
      <c r="BZ11" s="83">
        <f>SUMIFS(ACTUALS!$W$4:$W$75,ACTUALS!$O$4:$O$75,$BM11,ACTUALS!$N$4:$N$75,BZ$3)+SUMIFS(ACTUALS!$V$4:$V$75,ACTUALS!$N$4:$N$75,$BM11,ACTUALS!$O$4:$O$75,BZ$3)</f>
        <v>0</v>
      </c>
      <c r="CA11" s="83">
        <f>SUMIFS(ACTUALS!$W$4:$W$75,ACTUALS!$O$4:$O$75,$BM11,ACTUALS!$N$4:$N$75,CA$3)+SUMIFS(ACTUALS!$V$4:$V$75,ACTUALS!$N$4:$N$75,$BM11,ACTUALS!$O$4:$O$75,CA$3)</f>
        <v>0</v>
      </c>
      <c r="CB11" s="83">
        <f>SUMIFS(ACTUALS!$W$4:$W$75,ACTUALS!$O$4:$O$75,$BM11,ACTUALS!$N$4:$N$75,CB$3)+SUMIFS(ACTUALS!$V$4:$V$75,ACTUALS!$N$4:$N$75,$BM11,ACTUALS!$O$4:$O$75,CB$3)</f>
        <v>0</v>
      </c>
      <c r="CC11" s="83">
        <f>SUMIFS(ACTUALS!$W$4:$W$75,ACTUALS!$O$4:$O$75,$BM11,ACTUALS!$N$4:$N$75,CC$3)+SUMIFS(ACTUALS!$V$4:$V$75,ACTUALS!$N$4:$N$75,$BM11,ACTUALS!$O$4:$O$75,CC$3)</f>
        <v>0</v>
      </c>
      <c r="CD11" s="83">
        <f>SUMIFS(ACTUALS!$W$4:$W$75,ACTUALS!$O$4:$O$75,$BM11,ACTUALS!$N$4:$N$75,CD$3)+SUMIFS(ACTUALS!$V$4:$V$75,ACTUALS!$N$4:$N$75,$BM11,ACTUALS!$O$4:$O$75,CD$3)</f>
        <v>0</v>
      </c>
      <c r="CE11" s="83">
        <f>SUMIFS(ACTUALS!$W$4:$W$75,ACTUALS!$O$4:$O$75,$BM11,ACTUALS!$N$4:$N$75,CE$3)+SUMIFS(ACTUALS!$V$4:$V$75,ACTUALS!$N$4:$N$75,$BM11,ACTUALS!$O$4:$O$75,CE$3)</f>
        <v>0</v>
      </c>
      <c r="CF11" s="83">
        <f>SUMIFS(ACTUALS!$W$4:$W$75,ACTUALS!$O$4:$O$75,$BM11,ACTUALS!$N$4:$N$75,CF$3)+SUMIFS(ACTUALS!$V$4:$V$75,ACTUALS!$N$4:$N$75,$BM11,ACTUALS!$O$4:$O$75,CF$3)</f>
        <v>0</v>
      </c>
      <c r="CG11" s="83">
        <f>SUMIFS(ACTUALS!$W$4:$W$75,ACTUALS!$O$4:$O$75,$BM11,ACTUALS!$N$4:$N$75,CG$3)+SUMIFS(ACTUALS!$V$4:$V$75,ACTUALS!$N$4:$N$75,$BM11,ACTUALS!$O$4:$O$75,CG$3)</f>
        <v>0</v>
      </c>
      <c r="CH11" s="83">
        <f>SUMIFS(ACTUALS!$W$4:$W$75,ACTUALS!$O$4:$O$75,$BM11,ACTUALS!$N$4:$N$75,CH$3)+SUMIFS(ACTUALS!$V$4:$V$75,ACTUALS!$N$4:$N$75,$BM11,ACTUALS!$O$4:$O$75,CH$3)</f>
        <v>0</v>
      </c>
      <c r="CI11" s="83">
        <f>SUMIFS(ACTUALS!$W$4:$W$75,ACTUALS!$O$4:$O$75,$BM11,ACTUALS!$N$4:$N$75,CI$3)+SUMIFS(ACTUALS!$V$4:$V$75,ACTUALS!$N$4:$N$75,$BM11,ACTUALS!$O$4:$O$75,CI$3)</f>
        <v>0</v>
      </c>
      <c r="CJ11" s="83">
        <f>SUMIFS(ACTUALS!$B$4:$B$75,ACTUALS!$P$4:$P$75,$BM11,ACTUALS!$O$4:$O$75,CJ$3)+SUMIFS(ACTUALS!$W$4:$W$75,ACTUALS!$O$4:$O$75,$BM11,ACTUALS!$P$4:$P$75,CJ$3)</f>
        <v>0</v>
      </c>
      <c r="CK11" s="83">
        <f>SUMIFS(ACTUALS!$C$4:$C$75,ACTUALS!$Q$4:$Q$75,$BM11,ACTUALS!$P$4:$P$75,CK$3)+SUMIFS(ACTUALS!$B$4:$B$75,ACTUALS!$P$4:$P$75,$BM11,ACTUALS!$Q$4:$Q$75,CK$3)</f>
        <v>0</v>
      </c>
      <c r="CL11" s="83">
        <f>SUMIFS(ACTUALS!$D$4:$D$75,ACTUALS!$R$4:$R$75,$BM11,ACTUALS!$Q$4:$Q$75,CL$3)+SUMIFS(ACTUALS!$C$4:$C$75,ACTUALS!$Q$4:$Q$75,$BM11,ACTUALS!$R$4:$R$75,CL$3)</f>
        <v>0</v>
      </c>
      <c r="CM11" s="83">
        <f>SUMIFS(ACTUALS!$E$4:$E$75,ACTUALS!$S$4:$S$75,$BM11,ACTUALS!$R$4:$R$75,CM$3)+SUMIFS(ACTUALS!$D$4:$D$75,ACTUALS!$R$4:$R$75,$BM11,ACTUALS!$S$4:$S$75,CM$3)</f>
        <v>0</v>
      </c>
      <c r="CN11" s="83">
        <f>SUMIFS(ACTUALS!$F$4:$F$75,ACTUALS!$T$4:$T$75,$BM11,ACTUALS!$S$4:$S$75,CN$3)+SUMIFS(ACTUALS!$E$4:$E$75,ACTUALS!$S$4:$S$75,$BM11,ACTUALS!$T$4:$T$75,CN$3)</f>
        <v>0</v>
      </c>
      <c r="CO11" s="83">
        <f>SUMIFS(ACTUALS!$G$4:$G$75,ACTUALS!$U$4:$U$75,$BM11,ACTUALS!$T$4:$T$75,CO$3)+SUMIFS(ACTUALS!$F$4:$F$75,ACTUALS!$T$4:$T$75,$BM11,ACTUALS!$U$4:$U$75,CO$3)</f>
        <v>0</v>
      </c>
      <c r="CP11" s="83">
        <f>SUMIFS(ACTUALS!$J$4:$J$75,ACTUALS!$V$4:$V$75,$BM11,ACTUALS!$U$4:$U$75,CP$3)+SUMIFS(ACTUALS!$G$4:$G$75,ACTUALS!$U$4:$U$75,$BM11,ACTUALS!$V$4:$V$75,CP$3)</f>
        <v>0</v>
      </c>
      <c r="CQ11" s="83">
        <f>SUMIFS(ACTUALS!$K$4:$K$75,ACTUALS!$W$4:$W$75,$BM11,ACTUALS!$V$4:$V$75,CQ$3)+SUMIFS(ACTUALS!$J$4:$J$75,ACTUALS!$V$4:$V$75,$BM11,ACTUALS!$W$4:$W$75,CQ$3)</f>
        <v>0</v>
      </c>
      <c r="CR11" s="83">
        <f>SUMIFS(ACTUALS!$L$4:$L$75,ACTUALS!$B$4:$B$75,$BM11,ACTUALS!$W$4:$W$75,CR$3)+SUMIFS(ACTUALS!$K$4:$K$75,ACTUALS!$W$4:$W$75,$BM11,ACTUALS!$B$4:$B$75,CR$3)</f>
        <v>0</v>
      </c>
      <c r="CS11" s="83">
        <f>SUMIFS(ACTUALS!$N$4:$N$75,ACTUALS!$C$4:$C$75,$BM11,ACTUALS!$B$4:$B$75,CS$3)+SUMIFS(ACTUALS!$L$4:$L$75,ACTUALS!$B$4:$B$75,$BM11,ACTUALS!$C$4:$C$75,CS$3)</f>
        <v>0</v>
      </c>
      <c r="CT11" s="83">
        <f>SUMIFS(ACTUALS!$O$4:$O$75,ACTUALS!$D$4:$D$75,$BM11,ACTUALS!$C$4:$C$75,CT$3)+SUMIFS(ACTUALS!$N$4:$N$75,ACTUALS!$C$4:$C$75,$BM11,ACTUALS!$D$4:$D$75,CT$3)</f>
        <v>0</v>
      </c>
      <c r="CU11" s="83">
        <f>SUMIFS(ACTUALS!$P$4:$P$75,ACTUALS!$E$4:$E$75,$BM11,ACTUALS!$D$4:$D$75,CU$3)+SUMIFS(ACTUALS!$O$4:$O$75,ACTUALS!$D$4:$D$75,$BM11,ACTUALS!$E$4:$E$75,CU$3)</f>
        <v>0</v>
      </c>
      <c r="CV11" s="83">
        <f>SUMIFS(ACTUALS!$Q$4:$Q$75,ACTUALS!$F$4:$F$75,$BM11,ACTUALS!$E$4:$E$75,CV$3)+SUMIFS(ACTUALS!$P$4:$P$75,ACTUALS!$E$4:$E$75,$BM11,ACTUALS!$F$4:$F$75,CV$3)</f>
        <v>0</v>
      </c>
      <c r="CW11" s="83">
        <f>SUMIFS(ACTUALS!$R$4:$R$75,ACTUALS!$G$4:$G$75,$BM11,ACTUALS!$F$4:$F$75,CW$3)+SUMIFS(ACTUALS!$Q$4:$Q$75,ACTUALS!$F$4:$F$75,$BM11,ACTUALS!$G$4:$G$75,CW$3)</f>
        <v>0</v>
      </c>
      <c r="CX11" s="83">
        <f>SUMIFS(ACTUALS!$S$4:$S$75,ACTUALS!$J$4:$J$75,$BM11,ACTUALS!$G$4:$G$75,CX$3)+SUMIFS(ACTUALS!$R$4:$R$75,ACTUALS!$G$4:$G$75,$BM11,ACTUALS!$J$4:$J$75,CX$3)</f>
        <v>0</v>
      </c>
      <c r="CY11" s="83">
        <f>SUMIFS(ACTUALS!$T$4:$T$75,ACTUALS!$K$4:$K$75,$BM11,ACTUALS!$J$4:$J$75,CY$3)+SUMIFS(ACTUALS!$S$4:$S$75,ACTUALS!$J$4:$J$75,$BM11,ACTUALS!$K$4:$K$75,CY$3)</f>
        <v>0</v>
      </c>
      <c r="CZ11" s="83">
        <f>SUMIFS(ACTUALS!$U$4:$U$75,ACTUALS!$L$4:$L$75,$BM11,ACTUALS!$K$4:$K$75,CZ$3)+SUMIFS(ACTUALS!$T$4:$T$75,ACTUALS!$K$4:$K$75,$BM11,ACTUALS!$L$4:$L$75,CZ$3)</f>
        <v>0</v>
      </c>
      <c r="DA11" s="83">
        <f>SUMIFS(ACTUALS!$V$4:$V$75,ACTUALS!$N$4:$N$75,$BM11,ACTUALS!$L$4:$L$75,DA$3)+SUMIFS(ACTUALS!$U$4:$U$75,ACTUALS!$L$4:$L$75,$BM11,ACTUALS!$N$4:$N$75,DA$3)</f>
        <v>0</v>
      </c>
      <c r="DB11" s="83">
        <f>SUMIFS(ACTUALS!$W$4:$W$75,ACTUALS!$O$4:$O$75,$BM11,ACTUALS!$N$4:$N$75,DB$3)+SUMIFS(ACTUALS!$V$4:$V$75,ACTUALS!$N$4:$N$75,$BM11,ACTUALS!$O$4:$O$75,DB$3)</f>
        <v>0</v>
      </c>
      <c r="DC11" s="83">
        <f>SUMIFS(ACTUALS!$B$4:$B$75,ACTUALS!$P$4:$P$75,$BM11,ACTUALS!$O$4:$O$75,DC$3)+SUMIFS(ACTUALS!$W$4:$W$75,ACTUALS!$O$4:$O$75,$BM11,ACTUALS!$P$4:$P$75,DC$3)</f>
        <v>0</v>
      </c>
      <c r="DD11" s="83">
        <f>SUMIFS(ACTUALS!$C$4:$C$75,ACTUALS!$Q$4:$Q$75,$BM11,ACTUALS!$P$4:$P$75,DD$3)+SUMIFS(ACTUALS!$B$4:$B$75,ACTUALS!$P$4:$P$75,$BM11,ACTUALS!$Q$4:$Q$75,DD$3)</f>
        <v>0</v>
      </c>
      <c r="DE11" s="83">
        <f>SUMIFS(ACTUALS!$D$4:$D$75,ACTUALS!$R$4:$R$75,$BM11,ACTUALS!$Q$4:$Q$75,DE$3)+SUMIFS(ACTUALS!$C$4:$C$75,ACTUALS!$Q$4:$Q$75,$BM11,ACTUALS!$R$4:$R$75,DE$3)</f>
        <v>0</v>
      </c>
      <c r="DF11" s="83">
        <f>SUMIFS(ACTUALS!$E$4:$E$75,ACTUALS!$S$4:$S$75,$BM11,ACTUALS!$R$4:$R$75,DF$3)+SUMIFS(ACTUALS!$D$4:$D$75,ACTUALS!$R$4:$R$75,$BM11,ACTUALS!$S$4:$S$75,DF$3)</f>
        <v>0</v>
      </c>
      <c r="DG11" s="83">
        <f>SUMIFS(ACTUALS!$W$4:$W$75,ACTUALS!$O$4:$O$75,$BM11,ACTUALS!$N$4:$N$75,DG$3)+SUMIFS(ACTUALS!$V$4:$V$75,ACTUALS!$N$4:$N$75,$BM11,ACTUALS!$O$4:$O$75,DG$3)</f>
        <v>0</v>
      </c>
      <c r="DH11" s="83">
        <f>SUMIFS(ACTUALS!$W$4:$W$75,ACTUALS!$O$4:$O$75,$BM11,ACTUALS!$N$4:$N$75,DH$3)+SUMIFS(ACTUALS!$V$4:$V$75,ACTUALS!$N$4:$N$75,$BM11,ACTUALS!$O$4:$O$75,DH$3)</f>
        <v>0</v>
      </c>
      <c r="DI11" s="83">
        <f>SUMIFS(ACTUALS!$W$4:$W$75,ACTUALS!$O$4:$O$75,$BM11,ACTUALS!$N$4:$N$75,DI$3)+SUMIFS(ACTUALS!$V$4:$V$75,ACTUALS!$N$4:$N$75,$BM11,ACTUALS!$O$4:$O$75,DI$3)</f>
        <v>0</v>
      </c>
      <c r="DJ11" s="51"/>
      <c r="DK11" s="51" t="s">
        <v>49</v>
      </c>
      <c r="DL11" s="83">
        <f>SUMIFS(ACTUALS!$U$4:$U$75,ACTUALS!$O$4:$O$75,$BM11,ACTUALS!$N$4:$N$75,DL$3)+SUMIFS(ACTUALS!$T$4:$T$75,ACTUALS!$N$4:$N$75,$BM11,ACTUALS!$O$4:$O$75,DL$3)</f>
        <v>0</v>
      </c>
      <c r="DM11" s="83">
        <f>SUMIFS(ACTUALS!$U$4:$U$75,ACTUALS!$O$4:$O$75,$BM11,ACTUALS!$N$4:$N$75,DM$3)+SUMIFS(ACTUALS!$T$4:$T$75,ACTUALS!$N$4:$N$75,$BM11,ACTUALS!$O$4:$O$75,DM$3)</f>
        <v>0</v>
      </c>
      <c r="DN11" s="83">
        <f>SUMIFS(ACTUALS!$U$4:$U$75,ACTUALS!$O$4:$O$75,$BM11,ACTUALS!$N$4:$N$75,DN$3)+SUMIFS(ACTUALS!$T$4:$T$75,ACTUALS!$N$4:$N$75,$BM11,ACTUALS!$O$4:$O$75,DN$3)</f>
        <v>0</v>
      </c>
      <c r="DO11" s="83">
        <f>SUMIFS(ACTUALS!$U$4:$U$75,ACTUALS!$O$4:$O$75,$BM11,ACTUALS!$N$4:$N$75,DO$3)+SUMIFS(ACTUALS!$T$4:$T$75,ACTUALS!$N$4:$N$75,$BM11,ACTUALS!$O$4:$O$75,DO$3)</f>
        <v>0</v>
      </c>
      <c r="DP11" s="83">
        <f>SUMIFS(ACTUALS!$U$4:$U$75,ACTUALS!$O$4:$O$75,$BM11,ACTUALS!$N$4:$N$75,DP$3)+SUMIFS(ACTUALS!$T$4:$T$75,ACTUALS!$N$4:$N$75,$BM11,ACTUALS!$O$4:$O$75,DP$3)</f>
        <v>0</v>
      </c>
      <c r="DQ11" s="83">
        <f>SUMIFS(ACTUALS!$U$4:$U$75,ACTUALS!$O$4:$O$75,$BM11,ACTUALS!$N$4:$N$75,DQ$3)+SUMIFS(ACTUALS!$T$4:$T$75,ACTUALS!$N$4:$N$75,$BM11,ACTUALS!$O$4:$O$75,DQ$3)</f>
        <v>0</v>
      </c>
      <c r="DR11" s="83">
        <f>SUMIFS(ACTUALS!$U$4:$U$75,ACTUALS!$O$4:$O$75,$BM11,ACTUALS!$N$4:$N$75,DR$3)+SUMIFS(ACTUALS!$T$4:$T$75,ACTUALS!$N$4:$N$75,$BM11,ACTUALS!$O$4:$O$75,DR$3)</f>
        <v>0</v>
      </c>
      <c r="DS11" s="83">
        <f>SUMIFS(ACTUALS!$U$4:$U$75,ACTUALS!$O$4:$O$75,$BM11,ACTUALS!$N$4:$N$75,DS$3)+SUMIFS(ACTUALS!$T$4:$T$75,ACTUALS!$N$4:$N$75,$BM11,ACTUALS!$O$4:$O$75,DS$3)</f>
        <v>0</v>
      </c>
      <c r="DT11" s="83">
        <f>SUMIFS(ACTUALS!$U$4:$U$75,ACTUALS!$O$4:$O$75,$BM11,ACTUALS!$N$4:$N$75,DT$3)+SUMIFS(ACTUALS!$T$4:$T$75,ACTUALS!$N$4:$N$75,$BM11,ACTUALS!$O$4:$O$75,DT$3)</f>
        <v>0</v>
      </c>
      <c r="DU11" s="83">
        <f>SUMIFS(ACTUALS!$V$4:$V$75,ACTUALS!$P$4:$P$75,$BM11,ACTUALS!$O$4:$O$75,DU$3)+SUMIFS(ACTUALS!$U$4:$U$75,ACTUALS!$O$4:$O$75,$BM11,ACTUALS!$P$4:$P$75,DU$3)</f>
        <v>0</v>
      </c>
      <c r="DV11" s="83">
        <f>SUMIFS(ACTUALS!$W$4:$W$75,ACTUALS!$Q$4:$Q$75,$BM11,ACTUALS!$P$4:$P$75,DV$3)+SUMIFS(ACTUALS!$V$4:$V$75,ACTUALS!$P$4:$P$75,$BM11,ACTUALS!$Q$4:$Q$75,DV$3)</f>
        <v>0</v>
      </c>
      <c r="DW11" s="83">
        <f>SUMIFS(ACTUALS!$B$4:$B$75,ACTUALS!$R$4:$R$75,$BM11,ACTUALS!$Q$4:$Q$75,DW$3)+SUMIFS(ACTUALS!$W$4:$W$75,ACTUALS!$Q$4:$Q$75,$BM11,ACTUALS!$R$4:$R$75,DW$3)</f>
        <v>0</v>
      </c>
      <c r="DX11" s="83">
        <f>SUMIFS(ACTUALS!$C$4:$C$75,ACTUALS!$S$4:$S$75,$BM11,ACTUALS!$R$4:$R$75,DX$3)+SUMIFS(ACTUALS!$B$4:$B$75,ACTUALS!$R$4:$R$75,$BM11,ACTUALS!$S$4:$S$75,DX$3)</f>
        <v>0</v>
      </c>
      <c r="DY11" s="83">
        <f>SUMIFS(ACTUALS!$D$4:$D$75,ACTUALS!$T$4:$T$75,$BM11,ACTUALS!$S$4:$S$75,DY$3)+SUMIFS(ACTUALS!$C$4:$C$75,ACTUALS!$S$4:$S$75,$BM11,ACTUALS!$T$4:$T$75,DY$3)</f>
        <v>0</v>
      </c>
      <c r="DZ11" s="83">
        <f>SUMIFS(ACTUALS!$E$4:$E$75,ACTUALS!$U$4:$U$75,$BM11,ACTUALS!$T$4:$T$75,DZ$3)+SUMIFS(ACTUALS!$D$4:$D$75,ACTUALS!$T$4:$T$75,$BM11,ACTUALS!$U$4:$U$75,DZ$3)</f>
        <v>0</v>
      </c>
      <c r="EA11" s="83">
        <f>SUMIFS(ACTUALS!$F$4:$F$75,ACTUALS!$V$4:$V$75,$BM11,ACTUALS!$U$4:$U$75,EA$3)+SUMIFS(ACTUALS!$E$4:$E$75,ACTUALS!$U$4:$U$75,$BM11,ACTUALS!$V$4:$V$75,EA$3)</f>
        <v>0</v>
      </c>
      <c r="EB11" s="83">
        <f>SUMIFS(ACTUALS!$G$4:$G$75,ACTUALS!$W$4:$W$75,$BM11,ACTUALS!$V$4:$V$75,EB$3)+SUMIFS(ACTUALS!$F$4:$F$75,ACTUALS!$V$4:$V$75,$BM11,ACTUALS!$W$4:$W$75,EB$3)</f>
        <v>0</v>
      </c>
      <c r="EC11" s="83">
        <f>SUMIFS(ACTUALS!$J$4:$J$75,ACTUALS!$B$4:$B$75,$BM11,ACTUALS!$W$4:$W$75,EC$3)+SUMIFS(ACTUALS!$G$4:$G$75,ACTUALS!$W$4:$W$75,$BM11,ACTUALS!$B$4:$B$75,EC$3)</f>
        <v>0</v>
      </c>
      <c r="ED11" s="83">
        <f>SUMIFS(ACTUALS!$K$4:$K$75,ACTUALS!$C$4:$C$75,$BM11,ACTUALS!$B$4:$B$75,ED$3)+SUMIFS(ACTUALS!$J$4:$J$75,ACTUALS!$B$4:$B$75,$BM11,ACTUALS!$C$4:$C$75,ED$3)</f>
        <v>0</v>
      </c>
      <c r="EE11" s="83">
        <f>SUMIFS(ACTUALS!$L$4:$L$75,ACTUALS!$D$4:$D$75,$BM11,ACTUALS!$C$4:$C$75,EE$3)+SUMIFS(ACTUALS!$K$4:$K$75,ACTUALS!$C$4:$C$75,$BM11,ACTUALS!$D$4:$D$75,EE$3)</f>
        <v>0</v>
      </c>
      <c r="EF11" s="83">
        <f>SUMIFS(ACTUALS!$N$4:$N$75,ACTUALS!$E$4:$E$75,$BM11,ACTUALS!$D$4:$D$75,EF$3)+SUMIFS(ACTUALS!$L$4:$L$75,ACTUALS!$D$4:$D$75,$BM11,ACTUALS!$E$4:$E$75,EF$3)</f>
        <v>0</v>
      </c>
      <c r="EG11" s="83">
        <f>SUMIFS(ACTUALS!$O$4:$O$75,ACTUALS!$F$4:$F$75,$BM11,ACTUALS!$E$4:$E$75,EG$3)+SUMIFS(ACTUALS!$N$4:$N$75,ACTUALS!$E$4:$E$75,$BM11,ACTUALS!$F$4:$F$75,EG$3)</f>
        <v>0</v>
      </c>
      <c r="EH11" s="83">
        <f>SUMIFS(ACTUALS!$P$4:$P$75,ACTUALS!$G$4:$G$75,$BM11,ACTUALS!$F$4:$F$75,EH$3)+SUMIFS(ACTUALS!$O$4:$O$75,ACTUALS!$F$4:$F$75,$BM11,ACTUALS!$G$4:$G$75,EH$3)</f>
        <v>0</v>
      </c>
      <c r="EI11" s="83">
        <f>SUMIFS(ACTUALS!$Q$4:$Q$75,ACTUALS!$J$4:$J$75,$BM11,ACTUALS!$G$4:$G$75,EI$3)+SUMIFS(ACTUALS!$P$4:$P$75,ACTUALS!$G$4:$G$75,$BM11,ACTUALS!$J$4:$J$75,EI$3)</f>
        <v>0</v>
      </c>
      <c r="EJ11" s="83">
        <f>SUMIFS(ACTUALS!$R$4:$R$75,ACTUALS!$K$4:$K$75,$BM11,ACTUALS!$J$4:$J$75,EJ$3)+SUMIFS(ACTUALS!$Q$4:$Q$75,ACTUALS!$J$4:$J$75,$BM11,ACTUALS!$K$4:$K$75,EJ$3)</f>
        <v>0</v>
      </c>
      <c r="EK11" s="83">
        <f>SUMIFS(ACTUALS!$S$4:$S$75,ACTUALS!$L$4:$L$75,$BM11,ACTUALS!$K$4:$K$75,EK$3)+SUMIFS(ACTUALS!$R$4:$R$75,ACTUALS!$K$4:$K$75,$BM11,ACTUALS!$L$4:$L$75,EK$3)</f>
        <v>0</v>
      </c>
      <c r="EL11" s="83">
        <f>SUMIFS(ACTUALS!$T$4:$T$75,ACTUALS!$N$4:$N$75,$BM11,ACTUALS!$L$4:$L$75,EL$3)+SUMIFS(ACTUALS!$S$4:$S$75,ACTUALS!$L$4:$L$75,$BM11,ACTUALS!$N$4:$N$75,EL$3)</f>
        <v>0</v>
      </c>
      <c r="EM11" s="83">
        <f>SUMIFS(ACTUALS!$U$4:$U$75,ACTUALS!$O$4:$O$75,$BM11,ACTUALS!$N$4:$N$75,EM$3)+SUMIFS(ACTUALS!$T$4:$T$75,ACTUALS!$N$4:$N$75,$BM11,ACTUALS!$O$4:$O$75,EM$3)</f>
        <v>0</v>
      </c>
      <c r="EN11" s="83">
        <f>SUMIFS(ACTUALS!$V$4:$V$75,ACTUALS!$P$4:$P$75,$BM11,ACTUALS!$O$4:$O$75,EN$3)+SUMIFS(ACTUALS!$U$4:$U$75,ACTUALS!$O$4:$O$75,$BM11,ACTUALS!$P$4:$P$75,EN$3)</f>
        <v>0</v>
      </c>
      <c r="EO11" s="83">
        <f>SUMIFS(ACTUALS!$W$4:$W$75,ACTUALS!$Q$4:$Q$75,$BM11,ACTUALS!$P$4:$P$75,EO$3)+SUMIFS(ACTUALS!$V$4:$V$75,ACTUALS!$P$4:$P$75,$BM11,ACTUALS!$Q$4:$Q$75,EO$3)</f>
        <v>0</v>
      </c>
      <c r="EP11" s="83">
        <f>SUMIFS(ACTUALS!$B$4:$B$75,ACTUALS!$R$4:$R$75,$BM11,ACTUALS!$Q$4:$Q$75,EP$3)+SUMIFS(ACTUALS!$W$4:$W$75,ACTUALS!$Q$4:$Q$75,$BM11,ACTUALS!$R$4:$R$75,EP$3)</f>
        <v>0</v>
      </c>
      <c r="EQ11" s="83">
        <f>SUMIFS(ACTUALS!$C$4:$C$75,ACTUALS!$S$4:$S$75,$BM11,ACTUALS!$R$4:$R$75,EQ$3)+SUMIFS(ACTUALS!$B$4:$B$75,ACTUALS!$R$4:$R$75,$BM11,ACTUALS!$S$4:$S$75,EQ$3)</f>
        <v>0</v>
      </c>
      <c r="ER11" s="83">
        <f>SUMIFS(ACTUALS!$D$4:$D$75,ACTUALS!$T$4:$T$75,$BM11,ACTUALS!$S$4:$S$75,ER$3)+SUMIFS(ACTUALS!$C$4:$C$75,ACTUALS!$S$4:$S$75,$BM11,ACTUALS!$T$4:$T$75,ER$3)</f>
        <v>0</v>
      </c>
      <c r="ES11" s="83">
        <f>SUMIFS(ACTUALS!$E$4:$E$75,ACTUALS!$U$4:$U$75,$BM11,ACTUALS!$T$4:$T$75,ES$3)+SUMIFS(ACTUALS!$D$4:$D$75,ACTUALS!$T$4:$T$75,$BM11,ACTUALS!$U$4:$U$75,ES$3)</f>
        <v>0</v>
      </c>
      <c r="ET11" s="83">
        <f>SUMIFS(ACTUALS!$F$4:$F$75,ACTUALS!$V$4:$V$75,$BM11,ACTUALS!$U$4:$U$75,ET$3)+SUMIFS(ACTUALS!$E$4:$E$75,ACTUALS!$U$4:$U$75,$BM11,ACTUALS!$V$4:$V$75,ET$3)</f>
        <v>0</v>
      </c>
      <c r="EU11" s="83">
        <f>SUMIFS(ACTUALS!$G$4:$G$75,ACTUALS!$W$4:$W$75,$BM11,ACTUALS!$V$4:$V$75,EU$3)+SUMIFS(ACTUALS!$F$4:$F$75,ACTUALS!$V$4:$V$75,$BM11,ACTUALS!$W$4:$W$75,EU$3)</f>
        <v>0</v>
      </c>
      <c r="EV11" s="83">
        <f>SUMIFS(ACTUALS!$U$4:$U$75,ACTUALS!$O$4:$O$75,$BM11,ACTUALS!$N$4:$N$75,EV$3)+SUMIFS(ACTUALS!$T$4:$T$75,ACTUALS!$N$4:$N$75,$BM11,ACTUALS!$O$4:$O$75,EV$3)</f>
        <v>0</v>
      </c>
      <c r="EW11" s="83">
        <f>SUMIFS(ACTUALS!$U$4:$U$75,ACTUALS!$O$4:$O$75,$BM11,ACTUALS!$N$4:$N$75,EW$3)+SUMIFS(ACTUALS!$T$4:$T$75,ACTUALS!$N$4:$N$75,$BM11,ACTUALS!$O$4:$O$75,EW$3)</f>
        <v>0</v>
      </c>
      <c r="EX11" s="83">
        <f>SUMIFS(ACTUALS!$U$4:$U$75,ACTUALS!$O$4:$O$75,$BM11,ACTUALS!$N$4:$N$75,EX$3)+SUMIFS(ACTUALS!$T$4:$T$75,ACTUALS!$N$4:$N$75,$BM11,ACTUALS!$O$4:$O$75,EX$3)</f>
        <v>0</v>
      </c>
      <c r="EY11" s="83">
        <f>SUMIFS(ACTUALS!$U$4:$U$75,ACTUALS!$O$4:$O$75,$BM11,ACTUALS!$N$4:$N$75,EY$3)+SUMIFS(ACTUALS!$T$4:$T$75,ACTUALS!$N$4:$N$75,$BM11,ACTUALS!$O$4:$O$75,EY$3)</f>
        <v>0</v>
      </c>
      <c r="EZ11" s="83">
        <f>SUMIFS(ACTUALS!$U$4:$U$75,ACTUALS!$O$4:$O$75,$BM11,ACTUALS!$N$4:$N$75,EZ$3)+SUMIFS(ACTUALS!$T$4:$T$75,ACTUALS!$N$4:$N$75,$BM11,ACTUALS!$O$4:$O$75,EZ$3)</f>
        <v>0</v>
      </c>
      <c r="FA11" s="83">
        <f>SUMIFS(ACTUALS!$U$4:$U$75,ACTUALS!$O$4:$O$75,$BM11,ACTUALS!$N$4:$N$75,FA$3)+SUMIFS(ACTUALS!$T$4:$T$75,ACTUALS!$N$4:$N$75,$BM11,ACTUALS!$O$4:$O$75,FA$3)</f>
        <v>0</v>
      </c>
      <c r="FB11" s="83">
        <f>SUMIFS(ACTUALS!$U$4:$U$75,ACTUALS!$O$4:$O$75,$BM11,ACTUALS!$N$4:$N$75,FB$3)+SUMIFS(ACTUALS!$T$4:$T$75,ACTUALS!$N$4:$N$75,$BM11,ACTUALS!$O$4:$O$75,FB$3)</f>
        <v>0</v>
      </c>
      <c r="FC11" s="83">
        <f>SUMIFS(ACTUALS!$U$4:$U$75,ACTUALS!$O$4:$O$75,$BM11,ACTUALS!$N$4:$N$75,FC$3)+SUMIFS(ACTUALS!$T$4:$T$75,ACTUALS!$N$4:$N$75,$BM11,ACTUALS!$O$4:$O$75,FC$3)</f>
        <v>0</v>
      </c>
      <c r="FD11" s="83">
        <f>SUMIFS(ACTUALS!$U$4:$U$75,ACTUALS!$O$4:$O$75,$BM11,ACTUALS!$N$4:$N$75,FD$3)+SUMIFS(ACTUALS!$T$4:$T$75,ACTUALS!$N$4:$N$75,$BM11,ACTUALS!$O$4:$O$75,FD$3)</f>
        <v>0</v>
      </c>
      <c r="FE11" s="83">
        <f>SUMIFS(ACTUALS!$U$4:$U$75,ACTUALS!$O$4:$O$75,$BM11,ACTUALS!$N$4:$N$75,FE$3)+SUMIFS(ACTUALS!$T$4:$T$75,ACTUALS!$N$4:$N$75,$BM11,ACTUALS!$O$4:$O$75,FE$3)</f>
        <v>0</v>
      </c>
      <c r="FF11" s="83">
        <f>SUMIFS(ACTUALS!$U$4:$U$75,ACTUALS!$O$4:$O$75,$BM11,ACTUALS!$N$4:$N$75,FF$3)+SUMIFS(ACTUALS!$T$4:$T$75,ACTUALS!$N$4:$N$75,$BM11,ACTUALS!$O$4:$O$75,FF$3)</f>
        <v>0</v>
      </c>
      <c r="FG11" s="83">
        <f>SUMIFS(ACTUALS!$U$4:$U$75,ACTUALS!$O$4:$O$75,$BM11,ACTUALS!$N$4:$N$75,FG$3)+SUMIFS(ACTUALS!$T$4:$T$75,ACTUALS!$N$4:$N$75,$BM11,ACTUALS!$O$4:$O$75,FG$3)</f>
        <v>0</v>
      </c>
      <c r="FH11" s="51"/>
      <c r="FI11" s="51" t="s">
        <v>49</v>
      </c>
      <c r="FJ11" s="83">
        <f>SUMIFS(ACTUALS!$S$4:$S$75,ACTUALS!$O$4:$O$75,$BM11,ACTUALS!$N$4:$N$75,FJ$3)+SUMIFS(ACTUALS!$R$4:$R$75,ACTUALS!$N$4:$N$75,$BM11,ACTUALS!$O$4:$O$75,FJ$3)</f>
        <v>0</v>
      </c>
      <c r="FK11" s="83">
        <f>SUMIFS(ACTUALS!$S$4:$S$75,ACTUALS!$O$4:$O$75,$BM11,ACTUALS!$N$4:$N$75,FK$3)+SUMIFS(ACTUALS!$R$4:$R$75,ACTUALS!$N$4:$N$75,$BM11,ACTUALS!$O$4:$O$75,FK$3)</f>
        <v>0</v>
      </c>
      <c r="FL11" s="83">
        <f>SUMIFS(ACTUALS!$S$4:$S$75,ACTUALS!$O$4:$O$75,$BM11,ACTUALS!$N$4:$N$75,FL$3)+SUMIFS(ACTUALS!$R$4:$R$75,ACTUALS!$N$4:$N$75,$BM11,ACTUALS!$O$4:$O$75,FL$3)</f>
        <v>0</v>
      </c>
      <c r="FM11" s="83">
        <f>SUMIFS(ACTUALS!$S$4:$S$75,ACTUALS!$O$4:$O$75,$BM11,ACTUALS!$N$4:$N$75,FM$3)+SUMIFS(ACTUALS!$R$4:$R$75,ACTUALS!$N$4:$N$75,$BM11,ACTUALS!$O$4:$O$75,FM$3)</f>
        <v>0</v>
      </c>
      <c r="FN11" s="83">
        <f>SUMIFS(ACTUALS!$S$4:$S$75,ACTUALS!$O$4:$O$75,$BM11,ACTUALS!$N$4:$N$75,FN$3)+SUMIFS(ACTUALS!$R$4:$R$75,ACTUALS!$N$4:$N$75,$BM11,ACTUALS!$O$4:$O$75,FN$3)</f>
        <v>0</v>
      </c>
      <c r="FO11" s="83">
        <f>SUMIFS(ACTUALS!$S$4:$S$75,ACTUALS!$O$4:$O$75,$BM11,ACTUALS!$N$4:$N$75,FO$3)+SUMIFS(ACTUALS!$R$4:$R$75,ACTUALS!$N$4:$N$75,$BM11,ACTUALS!$O$4:$O$75,FO$3)</f>
        <v>0</v>
      </c>
      <c r="FP11" s="83">
        <f>SUMIFS(ACTUALS!$T$4:$T$75,ACTUALS!$P$4:$P$75,$BM11,ACTUALS!$O$4:$O$75,FP$3)+SUMIFS(ACTUALS!$S$4:$S$75,ACTUALS!$O$4:$O$75,$BM11,ACTUALS!$P$4:$P$75,FP$3)</f>
        <v>0</v>
      </c>
      <c r="FQ11" s="83">
        <f>SUMIFS(ACTUALS!$U$4:$U$75,ACTUALS!$Q$4:$Q$75,$BM11,ACTUALS!$P$4:$P$75,FQ$3)+SUMIFS(ACTUALS!$T$4:$T$75,ACTUALS!$P$4:$P$75,$BM11,ACTUALS!$Q$4:$Q$75,FQ$3)</f>
        <v>0</v>
      </c>
      <c r="FR11" s="83">
        <f>SUMIFS(ACTUALS!$V$4:$V$75,ACTUALS!$R$4:$R$75,$BM11,ACTUALS!$Q$4:$Q$75,FR$3)+SUMIFS(ACTUALS!$U$4:$U$75,ACTUALS!$Q$4:$Q$75,$BM11,ACTUALS!$R$4:$R$75,FR$3)</f>
        <v>0</v>
      </c>
      <c r="FS11" s="83">
        <f>SUMIFS(ACTUALS!$W$4:$W$75,ACTUALS!$S$4:$S$75,$BM11,ACTUALS!$R$4:$R$75,FS$3)+SUMIFS(ACTUALS!$V$4:$V$75,ACTUALS!$R$4:$R$75,$BM11,ACTUALS!$S$4:$S$75,FS$3)</f>
        <v>0</v>
      </c>
      <c r="FT11" s="83">
        <f>SUMIFS(ACTUALS!$B$4:$B$75,ACTUALS!$T$4:$T$75,$BM11,ACTUALS!$S$4:$S$75,FT$3)+SUMIFS(ACTUALS!$W$4:$W$75,ACTUALS!$S$4:$S$75,$BM11,ACTUALS!$T$4:$T$75,FT$3)</f>
        <v>0</v>
      </c>
      <c r="FU11" s="83">
        <f>SUMIFS(ACTUALS!$C$4:$C$75,ACTUALS!$U$4:$U$75,$BM11,ACTUALS!$T$4:$T$75,FU$3)+SUMIFS(ACTUALS!$B$4:$B$75,ACTUALS!$T$4:$T$75,$BM11,ACTUALS!$U$4:$U$75,FU$3)</f>
        <v>0</v>
      </c>
      <c r="FV11" s="83">
        <f>SUMIFS(ACTUALS!$D$4:$D$75,ACTUALS!$V$4:$V$75,$BM11,ACTUALS!$U$4:$U$75,FV$3)+SUMIFS(ACTUALS!$C$4:$C$75,ACTUALS!$U$4:$U$75,$BM11,ACTUALS!$V$4:$V$75,FV$3)</f>
        <v>0</v>
      </c>
      <c r="FW11" s="83">
        <f>SUMIFS(ACTUALS!$E$4:$E$75,ACTUALS!$W$4:$W$75,$BM11,ACTUALS!$V$4:$V$75,FW$3)+SUMIFS(ACTUALS!$D$4:$D$75,ACTUALS!$V$4:$V$75,$BM11,ACTUALS!$W$4:$W$75,FW$3)</f>
        <v>0</v>
      </c>
      <c r="FX11" s="83">
        <f>SUMIFS(ACTUALS!$F$4:$F$75,ACTUALS!$B$4:$B$75,$BM11,ACTUALS!$W$4:$W$75,FX$3)+SUMIFS(ACTUALS!$E$4:$E$75,ACTUALS!$W$4:$W$75,$BM11,ACTUALS!$B$4:$B$75,FX$3)</f>
        <v>0</v>
      </c>
      <c r="FY11" s="83">
        <f>SUMIFS(ACTUALS!$G$4:$G$75,ACTUALS!$C$4:$C$75,$BM11,ACTUALS!$B$4:$B$75,FY$3)+SUMIFS(ACTUALS!$F$4:$F$75,ACTUALS!$B$4:$B$75,$BM11,ACTUALS!$C$4:$C$75,FY$3)</f>
        <v>0</v>
      </c>
      <c r="FZ11" s="83">
        <f>SUMIFS(ACTUALS!$J$4:$J$75,ACTUALS!$D$4:$D$75,$BM11,ACTUALS!$C$4:$C$75,FZ$3)+SUMIFS(ACTUALS!$G$4:$G$75,ACTUALS!$C$4:$C$75,$BM11,ACTUALS!$D$4:$D$75,FZ$3)</f>
        <v>0</v>
      </c>
      <c r="GA11" s="83">
        <f>SUMIFS(ACTUALS!$K$4:$K$75,ACTUALS!$E$4:$E$75,$BM11,ACTUALS!$D$4:$D$75,GA$3)+SUMIFS(ACTUALS!$J$4:$J$75,ACTUALS!$D$4:$D$75,$BM11,ACTUALS!$E$4:$E$75,GA$3)</f>
        <v>0</v>
      </c>
      <c r="GB11" s="83">
        <f>SUMIFS(ACTUALS!$L$4:$L$75,ACTUALS!$F$4:$F$75,$BM11,ACTUALS!$E$4:$E$75,GB$3)+SUMIFS(ACTUALS!$K$4:$K$75,ACTUALS!$E$4:$E$75,$BM11,ACTUALS!$F$4:$F$75,GB$3)</f>
        <v>0</v>
      </c>
      <c r="GC11" s="83">
        <f>SUMIFS(ACTUALS!$N$4:$N$75,ACTUALS!$G$4:$G$75,$BM11,ACTUALS!$F$4:$F$75,GC$3)+SUMIFS(ACTUALS!$L$4:$L$75,ACTUALS!$F$4:$F$75,$BM11,ACTUALS!$G$4:$G$75,GC$3)</f>
        <v>0</v>
      </c>
      <c r="GD11" s="83">
        <f>SUMIFS(ACTUALS!$O$4:$O$75,ACTUALS!$J$4:$J$75,$BM11,ACTUALS!$G$4:$G$75,GD$3)+SUMIFS(ACTUALS!$N$4:$N$75,ACTUALS!$G$4:$G$75,$BM11,ACTUALS!$J$4:$J$75,GD$3)</f>
        <v>0</v>
      </c>
      <c r="GE11" s="83">
        <f>SUMIFS(ACTUALS!$P$4:$P$75,ACTUALS!$K$4:$K$75,$BM11,ACTUALS!$J$4:$J$75,GE$3)+SUMIFS(ACTUALS!$O$4:$O$75,ACTUALS!$J$4:$J$75,$BM11,ACTUALS!$K$4:$K$75,GE$3)</f>
        <v>0</v>
      </c>
      <c r="GF11" s="83">
        <f>SUMIFS(ACTUALS!$Q$4:$Q$75,ACTUALS!$L$4:$L$75,$BM11,ACTUALS!$K$4:$K$75,GF$3)+SUMIFS(ACTUALS!$P$4:$P$75,ACTUALS!$K$4:$K$75,$BM11,ACTUALS!$L$4:$L$75,GF$3)</f>
        <v>0</v>
      </c>
      <c r="GG11" s="83">
        <f>SUMIFS(ACTUALS!$R$4:$R$75,ACTUALS!$N$4:$N$75,$BM11,ACTUALS!$L$4:$L$75,GG$3)+SUMIFS(ACTUALS!$Q$4:$Q$75,ACTUALS!$L$4:$L$75,$BM11,ACTUALS!$N$4:$N$75,GG$3)</f>
        <v>0</v>
      </c>
      <c r="GH11" s="83">
        <f>SUMIFS(ACTUALS!$S$4:$S$75,ACTUALS!$O$4:$O$75,$BM11,ACTUALS!$N$4:$N$75,GH$3)+SUMIFS(ACTUALS!$R$4:$R$75,ACTUALS!$N$4:$N$75,$BM11,ACTUALS!$O$4:$O$75,GH$3)</f>
        <v>0</v>
      </c>
      <c r="GI11" s="83">
        <f>SUMIFS(ACTUALS!$T$4:$T$75,ACTUALS!$P$4:$P$75,$BM11,ACTUALS!$O$4:$O$75,GI$3)+SUMIFS(ACTUALS!$S$4:$S$75,ACTUALS!$O$4:$O$75,$BM11,ACTUALS!$P$4:$P$75,GI$3)</f>
        <v>0</v>
      </c>
      <c r="GJ11" s="83">
        <f>SUMIFS(ACTUALS!$U$4:$U$75,ACTUALS!$Q$4:$Q$75,$BM11,ACTUALS!$P$4:$P$75,GJ$3)+SUMIFS(ACTUALS!$T$4:$T$75,ACTUALS!$P$4:$P$75,$BM11,ACTUALS!$Q$4:$Q$75,GJ$3)</f>
        <v>0</v>
      </c>
      <c r="GK11" s="83">
        <f>SUMIFS(ACTUALS!$V$4:$V$75,ACTUALS!$R$4:$R$75,$BM11,ACTUALS!$Q$4:$Q$75,GK$3)+SUMIFS(ACTUALS!$U$4:$U$75,ACTUALS!$Q$4:$Q$75,$BM11,ACTUALS!$R$4:$R$75,GK$3)</f>
        <v>0</v>
      </c>
      <c r="GL11" s="83">
        <f>SUMIFS(ACTUALS!$W$4:$W$75,ACTUALS!$S$4:$S$75,$BM11,ACTUALS!$R$4:$R$75,GL$3)+SUMIFS(ACTUALS!$V$4:$V$75,ACTUALS!$R$4:$R$75,$BM11,ACTUALS!$S$4:$S$75,GL$3)</f>
        <v>0</v>
      </c>
      <c r="GM11" s="83">
        <f>SUMIFS(ACTUALS!$B$4:$B$75,ACTUALS!$T$4:$T$75,$BM11,ACTUALS!$S$4:$S$75,GM$3)+SUMIFS(ACTUALS!$W$4:$W$75,ACTUALS!$S$4:$S$75,$BM11,ACTUALS!$T$4:$T$75,GM$3)</f>
        <v>0</v>
      </c>
      <c r="GN11" s="83">
        <f>SUMIFS(ACTUALS!$C$4:$C$75,ACTUALS!$U$4:$U$75,$BM11,ACTUALS!$T$4:$T$75,GN$3)+SUMIFS(ACTUALS!$B$4:$B$75,ACTUALS!$T$4:$T$75,$BM11,ACTUALS!$U$4:$U$75,GN$3)</f>
        <v>0</v>
      </c>
      <c r="GO11" s="83">
        <f>SUMIFS(ACTUALS!$S$4:$S$75,ACTUALS!$O$4:$O$75,$BM11,ACTUALS!$N$4:$N$75,GO$3)+SUMIFS(ACTUALS!$R$4:$R$75,ACTUALS!$N$4:$N$75,$BM11,ACTUALS!$O$4:$O$75,GO$3)</f>
        <v>0</v>
      </c>
      <c r="GP11" s="83">
        <f>SUMIFS(ACTUALS!$S$4:$S$75,ACTUALS!$O$4:$O$75,$BM11,ACTUALS!$N$4:$N$75,GP$3)+SUMIFS(ACTUALS!$R$4:$R$75,ACTUALS!$N$4:$N$75,$BM11,ACTUALS!$O$4:$O$75,GP$3)</f>
        <v>0</v>
      </c>
      <c r="GQ11" s="83">
        <f>SUMIFS(ACTUALS!$S$4:$S$75,ACTUALS!$O$4:$O$75,$BM11,ACTUALS!$N$4:$N$75,GQ$3)+SUMIFS(ACTUALS!$R$4:$R$75,ACTUALS!$N$4:$N$75,$BM11,ACTUALS!$O$4:$O$75,GQ$3)</f>
        <v>0</v>
      </c>
      <c r="GR11" s="83">
        <f>SUMIFS(ACTUALS!$S$4:$S$75,ACTUALS!$O$4:$O$75,$BM11,ACTUALS!$N$4:$N$75,GR$3)+SUMIFS(ACTUALS!$R$4:$R$75,ACTUALS!$N$4:$N$75,$BM11,ACTUALS!$O$4:$O$75,GR$3)</f>
        <v>0</v>
      </c>
      <c r="GS11" s="83">
        <f>SUMIFS(ACTUALS!$S$4:$S$75,ACTUALS!$O$4:$O$75,$BM11,ACTUALS!$N$4:$N$75,GS$3)+SUMIFS(ACTUALS!$R$4:$R$75,ACTUALS!$N$4:$N$75,$BM11,ACTUALS!$O$4:$O$75,GS$3)</f>
        <v>0</v>
      </c>
      <c r="GT11" s="83">
        <f>SUMIFS(ACTUALS!$S$4:$S$75,ACTUALS!$O$4:$O$75,$BM11,ACTUALS!$N$4:$N$75,GT$3)+SUMIFS(ACTUALS!$R$4:$R$75,ACTUALS!$N$4:$N$75,$BM11,ACTUALS!$O$4:$O$75,GT$3)</f>
        <v>0</v>
      </c>
      <c r="GU11" s="83">
        <f>SUMIFS(ACTUALS!$S$4:$S$75,ACTUALS!$O$4:$O$75,$BM11,ACTUALS!$N$4:$N$75,GU$3)+SUMIFS(ACTUALS!$R$4:$R$75,ACTUALS!$N$4:$N$75,$BM11,ACTUALS!$O$4:$O$75,GU$3)</f>
        <v>0</v>
      </c>
      <c r="GV11" s="83">
        <f>SUMIFS(ACTUALS!$S$4:$S$75,ACTUALS!$O$4:$O$75,$BM11,ACTUALS!$N$4:$N$75,GV$3)+SUMIFS(ACTUALS!$R$4:$R$75,ACTUALS!$N$4:$N$75,$BM11,ACTUALS!$O$4:$O$75,GV$3)</f>
        <v>0</v>
      </c>
      <c r="GW11" s="83">
        <f>SUMIFS(ACTUALS!$S$4:$S$75,ACTUALS!$O$4:$O$75,$BM11,ACTUALS!$N$4:$N$75,GW$3)+SUMIFS(ACTUALS!$R$4:$R$75,ACTUALS!$N$4:$N$75,$BM11,ACTUALS!$O$4:$O$75,GW$3)</f>
        <v>0</v>
      </c>
      <c r="GX11" s="83">
        <f>SUMIFS(ACTUALS!$S$4:$S$75,ACTUALS!$O$4:$O$75,$BM11,ACTUALS!$N$4:$N$75,GX$3)+SUMIFS(ACTUALS!$R$4:$R$75,ACTUALS!$N$4:$N$75,$BM11,ACTUALS!$O$4:$O$75,GX$3)</f>
        <v>0</v>
      </c>
      <c r="GY11" s="83">
        <f>SUMIFS(ACTUALS!$S$4:$S$75,ACTUALS!$O$4:$O$75,$BM11,ACTUALS!$N$4:$N$75,GY$3)+SUMIFS(ACTUALS!$R$4:$R$75,ACTUALS!$N$4:$N$75,$BM11,ACTUALS!$O$4:$O$75,GY$3)</f>
        <v>0</v>
      </c>
      <c r="GZ11" s="83">
        <f>SUMIFS(ACTUALS!$S$4:$S$75,ACTUALS!$O$4:$O$75,$BM11,ACTUALS!$N$4:$N$75,GZ$3)+SUMIFS(ACTUALS!$R$4:$R$75,ACTUALS!$N$4:$N$75,$BM11,ACTUALS!$O$4:$O$75,GZ$3)</f>
        <v>0</v>
      </c>
      <c r="HA11" s="83">
        <f>SUMIFS(ACTUALS!$S$4:$S$75,ACTUALS!$O$4:$O$75,$BM11,ACTUALS!$N$4:$N$75,HA$3)+SUMIFS(ACTUALS!$R$4:$R$75,ACTUALS!$N$4:$N$75,$BM11,ACTUALS!$O$4:$O$75,HA$3)</f>
        <v>0</v>
      </c>
      <c r="HB11" s="83">
        <f>SUMIFS(ACTUALS!$S$4:$S$75,ACTUALS!$O$4:$O$75,$BM11,ACTUALS!$N$4:$N$75,HB$3)+SUMIFS(ACTUALS!$R$4:$R$75,ACTUALS!$N$4:$N$75,$BM11,ACTUALS!$O$4:$O$75,HB$3)</f>
        <v>0</v>
      </c>
      <c r="HC11" s="83">
        <f>SUMIFS(ACTUALS!$S$4:$S$75,ACTUALS!$O$4:$O$75,$BM11,ACTUALS!$N$4:$N$75,HC$3)+SUMIFS(ACTUALS!$R$4:$R$75,ACTUALS!$N$4:$N$75,$BM11,ACTUALS!$O$4:$O$75,HC$3)</f>
        <v>0</v>
      </c>
      <c r="HD11" s="83">
        <f>SUMIFS(ACTUALS!$S$4:$S$75,ACTUALS!$O$4:$O$75,$BM11,ACTUALS!$N$4:$N$75,HD$3)+SUMIFS(ACTUALS!$R$4:$R$75,ACTUALS!$N$4:$N$75,$BM11,ACTUALS!$O$4:$O$75,HD$3)</f>
        <v>0</v>
      </c>
      <c r="HE11" s="83">
        <f>SUMIFS(ACTUALS!$S$4:$S$75,ACTUALS!$O$4:$O$75,$BM11,ACTUALS!$N$4:$N$75,HE$3)+SUMIFS(ACTUALS!$R$4:$R$75,ACTUALS!$N$4:$N$75,$BM11,ACTUALS!$O$4:$O$75,HE$3)</f>
        <v>0</v>
      </c>
      <c r="HF11" s="51"/>
      <c r="HG11" s="71"/>
      <c r="HH11" s="71"/>
      <c r="HI11" s="71"/>
      <c r="HJ11" s="71"/>
      <c r="HK11" s="71"/>
      <c r="HL11" s="71"/>
      <c r="HM11" s="71"/>
      <c r="HN11" s="71"/>
      <c r="HO11" s="71"/>
      <c r="HP11" s="71"/>
      <c r="HQ11" s="71"/>
      <c r="HR11" s="71"/>
      <c r="HS11" s="71"/>
      <c r="HT11" s="71"/>
      <c r="HU11" s="71"/>
      <c r="HV11" s="71"/>
      <c r="HW11" s="71"/>
      <c r="HX11" s="71"/>
      <c r="HY11" s="71"/>
      <c r="HZ11" s="71"/>
      <c r="IA11" s="71"/>
      <c r="IB11" s="71"/>
      <c r="IC11" s="71"/>
      <c r="ID11" s="71"/>
      <c r="IE11" s="71"/>
      <c r="IF11" s="71"/>
      <c r="IG11" s="71"/>
      <c r="IH11" s="71"/>
      <c r="II11" s="71"/>
      <c r="IJ11" s="71"/>
      <c r="IK11" s="71"/>
      <c r="IL11" s="71"/>
      <c r="IM11" s="71"/>
      <c r="IN11" s="71"/>
      <c r="IO11" s="71"/>
      <c r="IP11" s="71"/>
      <c r="IQ11" s="71"/>
      <c r="IR11" s="71"/>
      <c r="IS11" s="71"/>
      <c r="IT11" s="71"/>
      <c r="IU11" s="71"/>
      <c r="IV11" s="71"/>
      <c r="IW11" s="71"/>
      <c r="IX11" s="71"/>
      <c r="IY11" s="71"/>
      <c r="IZ11" s="71"/>
      <c r="JA11" s="71"/>
      <c r="JB11" s="71"/>
      <c r="JC11" s="71"/>
      <c r="JD11" s="71"/>
      <c r="JE11" s="71"/>
      <c r="JF11" s="71"/>
      <c r="JG11" s="71"/>
      <c r="JH11" s="71"/>
      <c r="JI11" s="71"/>
      <c r="JJ11" s="71"/>
      <c r="JK11" s="71"/>
      <c r="JL11" s="71"/>
      <c r="JM11" s="71"/>
    </row>
    <row r="12" spans="1:273" s="78" customFormat="1" ht="30" customHeight="1" x14ac:dyDescent="0.25">
      <c r="A12" s="195"/>
      <c r="B12" s="72">
        <f t="shared" si="6"/>
        <v>9</v>
      </c>
      <c r="C12" s="73" t="s">
        <v>16</v>
      </c>
      <c r="D12" s="74">
        <v>46187</v>
      </c>
      <c r="E12" s="73" t="s">
        <v>127</v>
      </c>
      <c r="F12" s="180">
        <v>0.54166666666666663</v>
      </c>
      <c r="G12" s="75">
        <f t="shared" si="0"/>
        <v>46187.541666666664</v>
      </c>
      <c r="H12" s="148" t="s">
        <v>139</v>
      </c>
      <c r="I12" s="149"/>
      <c r="J12" s="150"/>
      <c r="K12" s="151"/>
      <c r="L12" s="73" t="str">
        <f t="shared" si="1"/>
        <v/>
      </c>
      <c r="M12" s="76" t="s">
        <v>722</v>
      </c>
      <c r="N12" s="77" t="str">
        <f t="shared" si="2"/>
        <v>Germany</v>
      </c>
      <c r="O12" s="78" t="str">
        <f t="shared" si="3"/>
        <v>Curacao</v>
      </c>
      <c r="P12" s="78" t="str">
        <f>IF(ACTUALS!$R12&gt;ACTUALS!$S12,ACTUALS!$N12,IF(ACTUALS!$S12&gt;ACTUALS!$R12,ACTUALS!$O12,""))</f>
        <v/>
      </c>
      <c r="Q12" s="78" t="str">
        <f>IF(ACTUALS!$P12=ACTUALS!$N12,ACTUALS!$O12,IF(ACTUALS!$P12=ACTUALS!$O12,ACTUALS!$N12,""))</f>
        <v/>
      </c>
      <c r="R12" s="79">
        <f t="shared" si="4"/>
        <v>0</v>
      </c>
      <c r="S12" s="80">
        <f t="shared" si="5"/>
        <v>0</v>
      </c>
      <c r="T12" s="78">
        <f>IF(OR(ACTUALS!$R12="",ACTUALS!$S12=""),"",ACTUALS!$R12-ACTUALS!$S12)</f>
        <v>0</v>
      </c>
      <c r="U12" s="78">
        <f>IF(OR(ACTUALS!$R12="",ACTUALS!$S12=""),"",ACTUALS!$S12-ACTUALS!$R12)</f>
        <v>0</v>
      </c>
      <c r="V12" s="78" t="str">
        <f>IF(ACTUALS!$K12="","",IF(ACTUALS!$L12="Draw",1,IF(ACTUALS!$L12=ACTUALS!$N12,3,0)))</f>
        <v/>
      </c>
      <c r="W12" s="78" t="str">
        <f>IF(ACTUALS!$K12="","",IF(ACTUALS!$L12="Draw",1,IF(ACTUALS!$L12=ACTUALS!$O12,3,0)))</f>
        <v/>
      </c>
      <c r="AC12" s="78" t="s">
        <v>120</v>
      </c>
      <c r="AG12" s="78" t="s">
        <v>5</v>
      </c>
      <c r="AH12" s="51"/>
      <c r="AI12" s="86">
        <v>1</v>
      </c>
      <c r="AJ12" s="86" t="str">
        <f ca="1">IFERROR(INDEX(AT:AT,MATCH("1"&amp;AG12,BD:BD,0),1),"")</f>
        <v>Bosnia and Herzegovina</v>
      </c>
      <c r="AK12" s="86" t="str">
        <f ca="1">IF(AJ12="","",VLOOKUP(AJ12,AT:AY,2,FALSE)&amp;"-"&amp;VLOOKUP(AJ12,AT:AY,3,FALSE)&amp;"-"&amp;VLOOKUP(AJ12,AT:AY,4,FALSE))</f>
        <v>0-0-0</v>
      </c>
      <c r="AL12" s="86">
        <f ca="1">IF(AJ12="","",VLOOKUP(AJ12,AT:BA,8,FALSE))</f>
        <v>0</v>
      </c>
      <c r="AM12" s="86">
        <f ca="1">IF(AJ12="","",VLOOKUP(AJ12,AT:BD,5,FALSE))</f>
        <v>0</v>
      </c>
      <c r="AN12" s="51"/>
      <c r="AO12" s="197"/>
      <c r="AP12" s="197"/>
      <c r="AQ12" s="51"/>
      <c r="AR12" s="51"/>
      <c r="AS12" s="51" t="s">
        <v>5</v>
      </c>
      <c r="AT12" s="51" t="s">
        <v>744</v>
      </c>
      <c r="AU12" s="51">
        <f>COUNTIF(ACTUALS!$P$4:$P$75,AT12)</f>
        <v>0</v>
      </c>
      <c r="AV12" s="51">
        <f>COUNTIFS(ACTUALS!$O$4:$O$75,AT12,ACTUALS!$L$4:$L$75,"Draw")+COUNTIFS(ACTUALS!$N$4:$N$75,AT12,ACTUALS!$L$4:$L$75,"Draw")</f>
        <v>0</v>
      </c>
      <c r="AW12" s="51">
        <f>COUNTIF(ACTUALS!$Q$4:$Q$75,AT12)</f>
        <v>0</v>
      </c>
      <c r="AX12" s="51">
        <f>AV12+(3*AU12)</f>
        <v>0</v>
      </c>
      <c r="AY12" s="51">
        <f>SUMIFS(ACTUALS!$R$4:$R$75,ACTUALS!$N$4:$N$75,AT12)+SUMIFS(ACTUALS!$S$4:$S$75,ACTUALS!$O$4:$O$75,AT12)</f>
        <v>0</v>
      </c>
      <c r="AZ12" s="51">
        <f>SUMIFS(ACTUALS!$S$4:$S$75,ACTUALS!$N$4:$N$75,AT12)+SUMIFS(ACTUALS!$R$4:$R$75,ACTUALS!$O$4:$O$75,AT12)</f>
        <v>0</v>
      </c>
      <c r="BA12" s="51">
        <f>AY12-AZ12</f>
        <v>0</v>
      </c>
      <c r="BB12" s="51">
        <f ca="1">RANK(BK12,BK9:BK12,1)</f>
        <v>1</v>
      </c>
      <c r="BC12" s="51" t="str">
        <f>IFERROR(VLOOKUP(AT12,AO:AP,2,FALSE),"")</f>
        <v/>
      </c>
      <c r="BD12" s="51" t="str">
        <f ca="1">IF(BC12="",BB12&amp;AS12,BC12&amp;AS12)</f>
        <v>1B</v>
      </c>
      <c r="BE12" s="51">
        <f>RANK(AX12,AX9:AX12)+(RANK(BA12,BA9:BA12)/10)+(RANK(AY12,AY9:AY12)/100)</f>
        <v>1.1100000000000001</v>
      </c>
      <c r="BF12" s="51">
        <f>RANK(BE12,BE9:BE12,1)</f>
        <v>1</v>
      </c>
      <c r="BG12" s="51" cm="1">
        <f t="array" aca="1" ref="BG12" ca="1">SUMPRODUCT((OFFSET($BN$3:$DI$3,MATCH($AT12,$BM$4:$BM$51,0),0))*((IF($BF10=$BF12,$BN$3:$DI$3=$AT10,0))+(IF($BF9=$BF12,$BN$3:$DI$3=$AT9,0))+(IF($BF11=$BF12,$BN$3:$DI$3=$AT11,0))))</f>
        <v>0</v>
      </c>
      <c r="BH12" s="51" cm="1">
        <f t="array" aca="1" ref="BH12" ca="1">SUMPRODUCT((OFFSET($DL$3:$FG$3,MATCH($AT12,$DK$4:$DK$51,0),0))*((IF($BF10=$BF12,$DL$3:$FG$3=$AT10,0))+(IF($BF9=$BF12,$DL$3:$FG$3=$AT9,0))+(IF($BF11=$BF12,$DL$3:$FG$3=$AT11,0))))</f>
        <v>0</v>
      </c>
      <c r="BI12" s="51" cm="1">
        <f t="array" aca="1" ref="BI12" ca="1">SUMPRODUCT((OFFSET($FJ$3:$HE$3,MATCH($AT12,$FI$4:$FI$51,0),0))*((IF($BF10=$BF12,$FJ$3:$HE$3=$AT10,0))+(IF($BF9=$BF12,$FJ$3:$HE$3=$AT9,0))+(IF($BF11=$BF12,$FJ$3:$HE$3=$AT11,0))))</f>
        <v>0</v>
      </c>
      <c r="BJ12" s="51">
        <f ca="1">(BG12/1000)+(BH12/10000)+(BI12/100000)+(ROW(BI15)/10000000)</f>
        <v>1.5E-6</v>
      </c>
      <c r="BK12" s="51">
        <f ca="1">+BE12-BJ12</f>
        <v>1.1099985000000001</v>
      </c>
      <c r="BL12" s="51"/>
      <c r="BM12" s="51" t="s">
        <v>111</v>
      </c>
      <c r="BN12" s="83">
        <f>SUMIFS(ACTUALS!$W$4:$W$75,ACTUALS!$O$4:$O$75,$BM12,ACTUALS!$N$4:$N$75,BN$3)+SUMIFS(ACTUALS!$V$4:$V$75,ACTUALS!$N$4:$N$75,$BM12,ACTUALS!$O$4:$O$75,BN$3)</f>
        <v>0</v>
      </c>
      <c r="BO12" s="83">
        <f>SUMIFS(ACTUALS!$W$4:$W$75,ACTUALS!$O$4:$O$75,$BM12,ACTUALS!$N$4:$N$75,BO$3)+SUMIFS(ACTUALS!$V$4:$V$75,ACTUALS!$N$4:$N$75,$BM12,ACTUALS!$O$4:$O$75,BO$3)</f>
        <v>0</v>
      </c>
      <c r="BP12" s="83">
        <f>SUMIFS(ACTUALS!$W$4:$W$75,ACTUALS!$O$4:$O$75,$BM12,ACTUALS!$N$4:$N$75,BP$3)+SUMIFS(ACTUALS!$V$4:$V$75,ACTUALS!$N$4:$N$75,$BM12,ACTUALS!$O$4:$O$75,BP$3)</f>
        <v>0</v>
      </c>
      <c r="BQ12" s="83">
        <f>SUMIFS(ACTUALS!$W$4:$W$75,ACTUALS!$O$4:$O$75,$BM12,ACTUALS!$N$4:$N$75,BQ$3)+SUMIFS(ACTUALS!$V$4:$V$75,ACTUALS!$N$4:$N$75,$BM12,ACTUALS!$O$4:$O$75,BQ$3)</f>
        <v>0</v>
      </c>
      <c r="BR12" s="83">
        <f>SUMIFS(ACTUALS!$W$4:$W$75,ACTUALS!$O$4:$O$75,$BM12,ACTUALS!$N$4:$N$75,BR$3)+SUMIFS(ACTUALS!$V$4:$V$75,ACTUALS!$N$4:$N$75,$BM12,ACTUALS!$O$4:$O$75,BR$3)</f>
        <v>0</v>
      </c>
      <c r="BS12" s="83">
        <f>SUMIFS(ACTUALS!$W$4:$W$75,ACTUALS!$O$4:$O$75,$BM12,ACTUALS!$N$4:$N$75,BS$3)+SUMIFS(ACTUALS!$V$4:$V$75,ACTUALS!$N$4:$N$75,$BM12,ACTUALS!$O$4:$O$75,BS$3)</f>
        <v>0</v>
      </c>
      <c r="BT12" s="83">
        <f>SUMIFS(ACTUALS!$W$4:$W$75,ACTUALS!$O$4:$O$75,$BM12,ACTUALS!$N$4:$N$75,BT$3)+SUMIFS(ACTUALS!$V$4:$V$75,ACTUALS!$N$4:$N$75,$BM12,ACTUALS!$O$4:$O$75,BT$3)</f>
        <v>0</v>
      </c>
      <c r="BU12" s="83">
        <f>SUMIFS(ACTUALS!$W$4:$W$75,ACTUALS!$O$4:$O$75,$BM12,ACTUALS!$N$4:$N$75,BU$3)+SUMIFS(ACTUALS!$V$4:$V$75,ACTUALS!$N$4:$N$75,$BM12,ACTUALS!$O$4:$O$75,BU$3)</f>
        <v>0</v>
      </c>
      <c r="BV12" s="83">
        <f>SUMIFS(ACTUALS!$W$4:$W$75,ACTUALS!$O$4:$O$75,$BM12,ACTUALS!$N$4:$N$75,BV$3)+SUMIFS(ACTUALS!$V$4:$V$75,ACTUALS!$N$4:$N$75,$BM12,ACTUALS!$O$4:$O$75,BV$3)</f>
        <v>0</v>
      </c>
      <c r="BW12" s="83">
        <f>SUMIFS(ACTUALS!$W$4:$W$75,ACTUALS!$O$4:$O$75,$BM12,ACTUALS!$N$4:$N$75,BW$3)+SUMIFS(ACTUALS!$V$4:$V$75,ACTUALS!$N$4:$N$75,$BM12,ACTUALS!$O$4:$O$75,BW$3)</f>
        <v>0</v>
      </c>
      <c r="BX12" s="83">
        <f>SUMIFS(ACTUALS!$W$4:$W$75,ACTUALS!$O$4:$O$75,$BM12,ACTUALS!$N$4:$N$75,BX$3)+SUMIFS(ACTUALS!$V$4:$V$75,ACTUALS!$N$4:$N$75,$BM12,ACTUALS!$O$4:$O$75,BX$3)</f>
        <v>0</v>
      </c>
      <c r="BY12" s="83">
        <f>SUMIFS(ACTUALS!$W$4:$W$75,ACTUALS!$O$4:$O$75,$BM12,ACTUALS!$N$4:$N$75,BY$3)+SUMIFS(ACTUALS!$V$4:$V$75,ACTUALS!$N$4:$N$75,$BM12,ACTUALS!$O$4:$O$75,BY$3)</f>
        <v>0</v>
      </c>
      <c r="BZ12" s="83">
        <f>SUMIFS(ACTUALS!$W$4:$W$75,ACTUALS!$O$4:$O$75,$BM12,ACTUALS!$N$4:$N$75,BZ$3)+SUMIFS(ACTUALS!$V$4:$V$75,ACTUALS!$N$4:$N$75,$BM12,ACTUALS!$O$4:$O$75,BZ$3)</f>
        <v>0</v>
      </c>
      <c r="CA12" s="83">
        <f>SUMIFS(ACTUALS!$W$4:$W$75,ACTUALS!$O$4:$O$75,$BM12,ACTUALS!$N$4:$N$75,CA$3)+SUMIFS(ACTUALS!$V$4:$V$75,ACTUALS!$N$4:$N$75,$BM12,ACTUALS!$O$4:$O$75,CA$3)</f>
        <v>0</v>
      </c>
      <c r="CB12" s="83">
        <f>SUMIFS(ACTUALS!$W$4:$W$75,ACTUALS!$O$4:$O$75,$BM12,ACTUALS!$N$4:$N$75,CB$3)+SUMIFS(ACTUALS!$V$4:$V$75,ACTUALS!$N$4:$N$75,$BM12,ACTUALS!$O$4:$O$75,CB$3)</f>
        <v>0</v>
      </c>
      <c r="CC12" s="83">
        <f>SUMIFS(ACTUALS!$W$4:$W$75,ACTUALS!$O$4:$O$75,$BM12,ACTUALS!$N$4:$N$75,CC$3)+SUMIFS(ACTUALS!$V$4:$V$75,ACTUALS!$N$4:$N$75,$BM12,ACTUALS!$O$4:$O$75,CC$3)</f>
        <v>0</v>
      </c>
      <c r="CD12" s="83">
        <f>SUMIFS(ACTUALS!$W$4:$W$75,ACTUALS!$O$4:$O$75,$BM12,ACTUALS!$N$4:$N$75,CD$3)+SUMIFS(ACTUALS!$V$4:$V$75,ACTUALS!$N$4:$N$75,$BM12,ACTUALS!$O$4:$O$75,CD$3)</f>
        <v>0</v>
      </c>
      <c r="CE12" s="83">
        <f>SUMIFS(ACTUALS!$W$4:$W$75,ACTUALS!$O$4:$O$75,$BM12,ACTUALS!$N$4:$N$75,CE$3)+SUMIFS(ACTUALS!$V$4:$V$75,ACTUALS!$N$4:$N$75,$BM12,ACTUALS!$O$4:$O$75,CE$3)</f>
        <v>0</v>
      </c>
      <c r="CF12" s="83">
        <f>SUMIFS(ACTUALS!$W$4:$W$75,ACTUALS!$O$4:$O$75,$BM12,ACTUALS!$N$4:$N$75,CF$3)+SUMIFS(ACTUALS!$V$4:$V$75,ACTUALS!$N$4:$N$75,$BM12,ACTUALS!$O$4:$O$75,CF$3)</f>
        <v>0</v>
      </c>
      <c r="CG12" s="83">
        <f>SUMIFS(ACTUALS!$W$4:$W$75,ACTUALS!$O$4:$O$75,$BM12,ACTUALS!$N$4:$N$75,CG$3)+SUMIFS(ACTUALS!$V$4:$V$75,ACTUALS!$N$4:$N$75,$BM12,ACTUALS!$O$4:$O$75,CG$3)</f>
        <v>0</v>
      </c>
      <c r="CH12" s="83">
        <f>SUMIFS(ACTUALS!$W$4:$W$75,ACTUALS!$O$4:$O$75,$BM12,ACTUALS!$N$4:$N$75,CH$3)+SUMIFS(ACTUALS!$V$4:$V$75,ACTUALS!$N$4:$N$75,$BM12,ACTUALS!$O$4:$O$75,CH$3)</f>
        <v>0</v>
      </c>
      <c r="CI12" s="83">
        <f>SUMIFS(ACTUALS!$W$4:$W$75,ACTUALS!$O$4:$O$75,$BM12,ACTUALS!$N$4:$N$75,CI$3)+SUMIFS(ACTUALS!$V$4:$V$75,ACTUALS!$N$4:$N$75,$BM12,ACTUALS!$O$4:$O$75,CI$3)</f>
        <v>0</v>
      </c>
      <c r="CJ12" s="83">
        <f>SUMIFS(ACTUALS!$B$4:$B$75,ACTUALS!$P$4:$P$75,$BM12,ACTUALS!$O$4:$O$75,CJ$3)+SUMIFS(ACTUALS!$W$4:$W$75,ACTUALS!$O$4:$O$75,$BM12,ACTUALS!$P$4:$P$75,CJ$3)</f>
        <v>0</v>
      </c>
      <c r="CK12" s="83">
        <f>SUMIFS(ACTUALS!$C$4:$C$75,ACTUALS!$Q$4:$Q$75,$BM12,ACTUALS!$P$4:$P$75,CK$3)+SUMIFS(ACTUALS!$B$4:$B$75,ACTUALS!$P$4:$P$75,$BM12,ACTUALS!$Q$4:$Q$75,CK$3)</f>
        <v>0</v>
      </c>
      <c r="CL12" s="83">
        <f>SUMIFS(ACTUALS!$D$4:$D$75,ACTUALS!$R$4:$R$75,$BM12,ACTUALS!$Q$4:$Q$75,CL$3)+SUMIFS(ACTUALS!$C$4:$C$75,ACTUALS!$Q$4:$Q$75,$BM12,ACTUALS!$R$4:$R$75,CL$3)</f>
        <v>0</v>
      </c>
      <c r="CM12" s="83">
        <f>SUMIFS(ACTUALS!$E$4:$E$75,ACTUALS!$S$4:$S$75,$BM12,ACTUALS!$R$4:$R$75,CM$3)+SUMIFS(ACTUALS!$D$4:$D$75,ACTUALS!$R$4:$R$75,$BM12,ACTUALS!$S$4:$S$75,CM$3)</f>
        <v>0</v>
      </c>
      <c r="CN12" s="83">
        <f>SUMIFS(ACTUALS!$F$4:$F$75,ACTUALS!$T$4:$T$75,$BM12,ACTUALS!$S$4:$S$75,CN$3)+SUMIFS(ACTUALS!$E$4:$E$75,ACTUALS!$S$4:$S$75,$BM12,ACTUALS!$T$4:$T$75,CN$3)</f>
        <v>0</v>
      </c>
      <c r="CO12" s="83">
        <f>SUMIFS(ACTUALS!$G$4:$G$75,ACTUALS!$U$4:$U$75,$BM12,ACTUALS!$T$4:$T$75,CO$3)+SUMIFS(ACTUALS!$F$4:$F$75,ACTUALS!$T$4:$T$75,$BM12,ACTUALS!$U$4:$U$75,CO$3)</f>
        <v>0</v>
      </c>
      <c r="CP12" s="83">
        <f>SUMIFS(ACTUALS!$J$4:$J$75,ACTUALS!$V$4:$V$75,$BM12,ACTUALS!$U$4:$U$75,CP$3)+SUMIFS(ACTUALS!$G$4:$G$75,ACTUALS!$U$4:$U$75,$BM12,ACTUALS!$V$4:$V$75,CP$3)</f>
        <v>0</v>
      </c>
      <c r="CQ12" s="83">
        <f>SUMIFS(ACTUALS!$K$4:$K$75,ACTUALS!$W$4:$W$75,$BM12,ACTUALS!$V$4:$V$75,CQ$3)+SUMIFS(ACTUALS!$J$4:$J$75,ACTUALS!$V$4:$V$75,$BM12,ACTUALS!$W$4:$W$75,CQ$3)</f>
        <v>0</v>
      </c>
      <c r="CR12" s="83">
        <f>SUMIFS(ACTUALS!$L$4:$L$75,ACTUALS!$B$4:$B$75,$BM12,ACTUALS!$W$4:$W$75,CR$3)+SUMIFS(ACTUALS!$K$4:$K$75,ACTUALS!$W$4:$W$75,$BM12,ACTUALS!$B$4:$B$75,CR$3)</f>
        <v>0</v>
      </c>
      <c r="CS12" s="83">
        <f>SUMIFS(ACTUALS!$N$4:$N$75,ACTUALS!$C$4:$C$75,$BM12,ACTUALS!$B$4:$B$75,CS$3)+SUMIFS(ACTUALS!$L$4:$L$75,ACTUALS!$B$4:$B$75,$BM12,ACTUALS!$C$4:$C$75,CS$3)</f>
        <v>0</v>
      </c>
      <c r="CT12" s="83">
        <f>SUMIFS(ACTUALS!$O$4:$O$75,ACTUALS!$D$4:$D$75,$BM12,ACTUALS!$C$4:$C$75,CT$3)+SUMIFS(ACTUALS!$N$4:$N$75,ACTUALS!$C$4:$C$75,$BM12,ACTUALS!$D$4:$D$75,CT$3)</f>
        <v>0</v>
      </c>
      <c r="CU12" s="83">
        <f>SUMIFS(ACTUALS!$P$4:$P$75,ACTUALS!$E$4:$E$75,$BM12,ACTUALS!$D$4:$D$75,CU$3)+SUMIFS(ACTUALS!$O$4:$O$75,ACTUALS!$D$4:$D$75,$BM12,ACTUALS!$E$4:$E$75,CU$3)</f>
        <v>0</v>
      </c>
      <c r="CV12" s="83">
        <f>SUMIFS(ACTUALS!$Q$4:$Q$75,ACTUALS!$F$4:$F$75,$BM12,ACTUALS!$E$4:$E$75,CV$3)+SUMIFS(ACTUALS!$P$4:$P$75,ACTUALS!$E$4:$E$75,$BM12,ACTUALS!$F$4:$F$75,CV$3)</f>
        <v>0</v>
      </c>
      <c r="CW12" s="83">
        <f>SUMIFS(ACTUALS!$R$4:$R$75,ACTUALS!$G$4:$G$75,$BM12,ACTUALS!$F$4:$F$75,CW$3)+SUMIFS(ACTUALS!$Q$4:$Q$75,ACTUALS!$F$4:$F$75,$BM12,ACTUALS!$G$4:$G$75,CW$3)</f>
        <v>0</v>
      </c>
      <c r="CX12" s="83">
        <f>SUMIFS(ACTUALS!$S$4:$S$75,ACTUALS!$J$4:$J$75,$BM12,ACTUALS!$G$4:$G$75,CX$3)+SUMIFS(ACTUALS!$R$4:$R$75,ACTUALS!$G$4:$G$75,$BM12,ACTUALS!$J$4:$J$75,CX$3)</f>
        <v>0</v>
      </c>
      <c r="CY12" s="83">
        <f>SUMIFS(ACTUALS!$T$4:$T$75,ACTUALS!$K$4:$K$75,$BM12,ACTUALS!$J$4:$J$75,CY$3)+SUMIFS(ACTUALS!$S$4:$S$75,ACTUALS!$J$4:$J$75,$BM12,ACTUALS!$K$4:$K$75,CY$3)</f>
        <v>0</v>
      </c>
      <c r="CZ12" s="83">
        <f>SUMIFS(ACTUALS!$U$4:$U$75,ACTUALS!$L$4:$L$75,$BM12,ACTUALS!$K$4:$K$75,CZ$3)+SUMIFS(ACTUALS!$T$4:$T$75,ACTUALS!$K$4:$K$75,$BM12,ACTUALS!$L$4:$L$75,CZ$3)</f>
        <v>0</v>
      </c>
      <c r="DA12" s="83">
        <f>SUMIFS(ACTUALS!$V$4:$V$75,ACTUALS!$N$4:$N$75,$BM12,ACTUALS!$L$4:$L$75,DA$3)+SUMIFS(ACTUALS!$U$4:$U$75,ACTUALS!$L$4:$L$75,$BM12,ACTUALS!$N$4:$N$75,DA$3)</f>
        <v>0</v>
      </c>
      <c r="DB12" s="83">
        <f>SUMIFS(ACTUALS!$W$4:$W$75,ACTUALS!$O$4:$O$75,$BM12,ACTUALS!$N$4:$N$75,DB$3)+SUMIFS(ACTUALS!$V$4:$V$75,ACTUALS!$N$4:$N$75,$BM12,ACTUALS!$O$4:$O$75,DB$3)</f>
        <v>0</v>
      </c>
      <c r="DC12" s="83">
        <f>SUMIFS(ACTUALS!$B$4:$B$75,ACTUALS!$P$4:$P$75,$BM12,ACTUALS!$O$4:$O$75,DC$3)+SUMIFS(ACTUALS!$W$4:$W$75,ACTUALS!$O$4:$O$75,$BM12,ACTUALS!$P$4:$P$75,DC$3)</f>
        <v>0</v>
      </c>
      <c r="DD12" s="83">
        <f>SUMIFS(ACTUALS!$C$4:$C$75,ACTUALS!$Q$4:$Q$75,$BM12,ACTUALS!$P$4:$P$75,DD$3)+SUMIFS(ACTUALS!$B$4:$B$75,ACTUALS!$P$4:$P$75,$BM12,ACTUALS!$Q$4:$Q$75,DD$3)</f>
        <v>0</v>
      </c>
      <c r="DE12" s="83">
        <f>SUMIFS(ACTUALS!$D$4:$D$75,ACTUALS!$R$4:$R$75,$BM12,ACTUALS!$Q$4:$Q$75,DE$3)+SUMIFS(ACTUALS!$C$4:$C$75,ACTUALS!$Q$4:$Q$75,$BM12,ACTUALS!$R$4:$R$75,DE$3)</f>
        <v>0</v>
      </c>
      <c r="DF12" s="83">
        <f>SUMIFS(ACTUALS!$E$4:$E$75,ACTUALS!$S$4:$S$75,$BM12,ACTUALS!$R$4:$R$75,DF$3)+SUMIFS(ACTUALS!$D$4:$D$75,ACTUALS!$R$4:$R$75,$BM12,ACTUALS!$S$4:$S$75,DF$3)</f>
        <v>0</v>
      </c>
      <c r="DG12" s="83">
        <f>SUMIFS(ACTUALS!$W$4:$W$75,ACTUALS!$O$4:$O$75,$BM12,ACTUALS!$N$4:$N$75,DG$3)+SUMIFS(ACTUALS!$V$4:$V$75,ACTUALS!$N$4:$N$75,$BM12,ACTUALS!$O$4:$O$75,DG$3)</f>
        <v>0</v>
      </c>
      <c r="DH12" s="83">
        <f>SUMIFS(ACTUALS!$W$4:$W$75,ACTUALS!$O$4:$O$75,$BM12,ACTUALS!$N$4:$N$75,DH$3)+SUMIFS(ACTUALS!$V$4:$V$75,ACTUALS!$N$4:$N$75,$BM12,ACTUALS!$O$4:$O$75,DH$3)</f>
        <v>0</v>
      </c>
      <c r="DI12" s="83">
        <f>SUMIFS(ACTUALS!$W$4:$W$75,ACTUALS!$O$4:$O$75,$BM12,ACTUALS!$N$4:$N$75,DI$3)+SUMIFS(ACTUALS!$V$4:$V$75,ACTUALS!$N$4:$N$75,$BM12,ACTUALS!$O$4:$O$75,DI$3)</f>
        <v>0</v>
      </c>
      <c r="DJ12" s="51"/>
      <c r="DK12" s="51" t="s">
        <v>111</v>
      </c>
      <c r="DL12" s="83">
        <f>SUMIFS(ACTUALS!$U$4:$U$75,ACTUALS!$O$4:$O$75,$BM12,ACTUALS!$N$4:$N$75,DL$3)+SUMIFS(ACTUALS!$T$4:$T$75,ACTUALS!$N$4:$N$75,$BM12,ACTUALS!$O$4:$O$75,DL$3)</f>
        <v>0</v>
      </c>
      <c r="DM12" s="83">
        <f>SUMIFS(ACTUALS!$U$4:$U$75,ACTUALS!$O$4:$O$75,$BM12,ACTUALS!$N$4:$N$75,DM$3)+SUMIFS(ACTUALS!$T$4:$T$75,ACTUALS!$N$4:$N$75,$BM12,ACTUALS!$O$4:$O$75,DM$3)</f>
        <v>0</v>
      </c>
      <c r="DN12" s="83">
        <f>SUMIFS(ACTUALS!$U$4:$U$75,ACTUALS!$O$4:$O$75,$BM12,ACTUALS!$N$4:$N$75,DN$3)+SUMIFS(ACTUALS!$T$4:$T$75,ACTUALS!$N$4:$N$75,$BM12,ACTUALS!$O$4:$O$75,DN$3)</f>
        <v>0</v>
      </c>
      <c r="DO12" s="83">
        <f>SUMIFS(ACTUALS!$U$4:$U$75,ACTUALS!$O$4:$O$75,$BM12,ACTUALS!$N$4:$N$75,DO$3)+SUMIFS(ACTUALS!$T$4:$T$75,ACTUALS!$N$4:$N$75,$BM12,ACTUALS!$O$4:$O$75,DO$3)</f>
        <v>0</v>
      </c>
      <c r="DP12" s="83">
        <f>SUMIFS(ACTUALS!$U$4:$U$75,ACTUALS!$O$4:$O$75,$BM12,ACTUALS!$N$4:$N$75,DP$3)+SUMIFS(ACTUALS!$T$4:$T$75,ACTUALS!$N$4:$N$75,$BM12,ACTUALS!$O$4:$O$75,DP$3)</f>
        <v>0</v>
      </c>
      <c r="DQ12" s="83">
        <f>SUMIFS(ACTUALS!$U$4:$U$75,ACTUALS!$O$4:$O$75,$BM12,ACTUALS!$N$4:$N$75,DQ$3)+SUMIFS(ACTUALS!$T$4:$T$75,ACTUALS!$N$4:$N$75,$BM12,ACTUALS!$O$4:$O$75,DQ$3)</f>
        <v>0</v>
      </c>
      <c r="DR12" s="83">
        <f>SUMIFS(ACTUALS!$U$4:$U$75,ACTUALS!$O$4:$O$75,$BM12,ACTUALS!$N$4:$N$75,DR$3)+SUMIFS(ACTUALS!$T$4:$T$75,ACTUALS!$N$4:$N$75,$BM12,ACTUALS!$O$4:$O$75,DR$3)</f>
        <v>0</v>
      </c>
      <c r="DS12" s="83">
        <f>SUMIFS(ACTUALS!$U$4:$U$75,ACTUALS!$O$4:$O$75,$BM12,ACTUALS!$N$4:$N$75,DS$3)+SUMIFS(ACTUALS!$T$4:$T$75,ACTUALS!$N$4:$N$75,$BM12,ACTUALS!$O$4:$O$75,DS$3)</f>
        <v>0</v>
      </c>
      <c r="DT12" s="83">
        <f>SUMIFS(ACTUALS!$U$4:$U$75,ACTUALS!$O$4:$O$75,$BM12,ACTUALS!$N$4:$N$75,DT$3)+SUMIFS(ACTUALS!$T$4:$T$75,ACTUALS!$N$4:$N$75,$BM12,ACTUALS!$O$4:$O$75,DT$3)</f>
        <v>0</v>
      </c>
      <c r="DU12" s="83">
        <f>SUMIFS(ACTUALS!$V$4:$V$75,ACTUALS!$P$4:$P$75,$BM12,ACTUALS!$O$4:$O$75,DU$3)+SUMIFS(ACTUALS!$U$4:$U$75,ACTUALS!$O$4:$O$75,$BM12,ACTUALS!$P$4:$P$75,DU$3)</f>
        <v>0</v>
      </c>
      <c r="DV12" s="83">
        <f>SUMIFS(ACTUALS!$W$4:$W$75,ACTUALS!$Q$4:$Q$75,$BM12,ACTUALS!$P$4:$P$75,DV$3)+SUMIFS(ACTUALS!$V$4:$V$75,ACTUALS!$P$4:$P$75,$BM12,ACTUALS!$Q$4:$Q$75,DV$3)</f>
        <v>0</v>
      </c>
      <c r="DW12" s="83">
        <f>SUMIFS(ACTUALS!$B$4:$B$75,ACTUALS!$R$4:$R$75,$BM12,ACTUALS!$Q$4:$Q$75,DW$3)+SUMIFS(ACTUALS!$W$4:$W$75,ACTUALS!$Q$4:$Q$75,$BM12,ACTUALS!$R$4:$R$75,DW$3)</f>
        <v>0</v>
      </c>
      <c r="DX12" s="83">
        <f>SUMIFS(ACTUALS!$C$4:$C$75,ACTUALS!$S$4:$S$75,$BM12,ACTUALS!$R$4:$R$75,DX$3)+SUMIFS(ACTUALS!$B$4:$B$75,ACTUALS!$R$4:$R$75,$BM12,ACTUALS!$S$4:$S$75,DX$3)</f>
        <v>0</v>
      </c>
      <c r="DY12" s="83">
        <f>SUMIFS(ACTUALS!$D$4:$D$75,ACTUALS!$T$4:$T$75,$BM12,ACTUALS!$S$4:$S$75,DY$3)+SUMIFS(ACTUALS!$C$4:$C$75,ACTUALS!$S$4:$S$75,$BM12,ACTUALS!$T$4:$T$75,DY$3)</f>
        <v>0</v>
      </c>
      <c r="DZ12" s="83">
        <f>SUMIFS(ACTUALS!$E$4:$E$75,ACTUALS!$U$4:$U$75,$BM12,ACTUALS!$T$4:$T$75,DZ$3)+SUMIFS(ACTUALS!$D$4:$D$75,ACTUALS!$T$4:$T$75,$BM12,ACTUALS!$U$4:$U$75,DZ$3)</f>
        <v>0</v>
      </c>
      <c r="EA12" s="83">
        <f>SUMIFS(ACTUALS!$F$4:$F$75,ACTUALS!$V$4:$V$75,$BM12,ACTUALS!$U$4:$U$75,EA$3)+SUMIFS(ACTUALS!$E$4:$E$75,ACTUALS!$U$4:$U$75,$BM12,ACTUALS!$V$4:$V$75,EA$3)</f>
        <v>0</v>
      </c>
      <c r="EB12" s="83">
        <f>SUMIFS(ACTUALS!$G$4:$G$75,ACTUALS!$W$4:$W$75,$BM12,ACTUALS!$V$4:$V$75,EB$3)+SUMIFS(ACTUALS!$F$4:$F$75,ACTUALS!$V$4:$V$75,$BM12,ACTUALS!$W$4:$W$75,EB$3)</f>
        <v>0</v>
      </c>
      <c r="EC12" s="83">
        <f>SUMIFS(ACTUALS!$J$4:$J$75,ACTUALS!$B$4:$B$75,$BM12,ACTUALS!$W$4:$W$75,EC$3)+SUMIFS(ACTUALS!$G$4:$G$75,ACTUALS!$W$4:$W$75,$BM12,ACTUALS!$B$4:$B$75,EC$3)</f>
        <v>0</v>
      </c>
      <c r="ED12" s="83">
        <f>SUMIFS(ACTUALS!$K$4:$K$75,ACTUALS!$C$4:$C$75,$BM12,ACTUALS!$B$4:$B$75,ED$3)+SUMIFS(ACTUALS!$J$4:$J$75,ACTUALS!$B$4:$B$75,$BM12,ACTUALS!$C$4:$C$75,ED$3)</f>
        <v>0</v>
      </c>
      <c r="EE12" s="83">
        <f>SUMIFS(ACTUALS!$L$4:$L$75,ACTUALS!$D$4:$D$75,$BM12,ACTUALS!$C$4:$C$75,EE$3)+SUMIFS(ACTUALS!$K$4:$K$75,ACTUALS!$C$4:$C$75,$BM12,ACTUALS!$D$4:$D$75,EE$3)</f>
        <v>0</v>
      </c>
      <c r="EF12" s="83">
        <f>SUMIFS(ACTUALS!$N$4:$N$75,ACTUALS!$E$4:$E$75,$BM12,ACTUALS!$D$4:$D$75,EF$3)+SUMIFS(ACTUALS!$L$4:$L$75,ACTUALS!$D$4:$D$75,$BM12,ACTUALS!$E$4:$E$75,EF$3)</f>
        <v>0</v>
      </c>
      <c r="EG12" s="83">
        <f>SUMIFS(ACTUALS!$O$4:$O$75,ACTUALS!$F$4:$F$75,$BM12,ACTUALS!$E$4:$E$75,EG$3)+SUMIFS(ACTUALS!$N$4:$N$75,ACTUALS!$E$4:$E$75,$BM12,ACTUALS!$F$4:$F$75,EG$3)</f>
        <v>0</v>
      </c>
      <c r="EH12" s="83">
        <f>SUMIFS(ACTUALS!$P$4:$P$75,ACTUALS!$G$4:$G$75,$BM12,ACTUALS!$F$4:$F$75,EH$3)+SUMIFS(ACTUALS!$O$4:$O$75,ACTUALS!$F$4:$F$75,$BM12,ACTUALS!$G$4:$G$75,EH$3)</f>
        <v>0</v>
      </c>
      <c r="EI12" s="83">
        <f>SUMIFS(ACTUALS!$Q$4:$Q$75,ACTUALS!$J$4:$J$75,$BM12,ACTUALS!$G$4:$G$75,EI$3)+SUMIFS(ACTUALS!$P$4:$P$75,ACTUALS!$G$4:$G$75,$BM12,ACTUALS!$J$4:$J$75,EI$3)</f>
        <v>0</v>
      </c>
      <c r="EJ12" s="83">
        <f>SUMIFS(ACTUALS!$R$4:$R$75,ACTUALS!$K$4:$K$75,$BM12,ACTUALS!$J$4:$J$75,EJ$3)+SUMIFS(ACTUALS!$Q$4:$Q$75,ACTUALS!$J$4:$J$75,$BM12,ACTUALS!$K$4:$K$75,EJ$3)</f>
        <v>0</v>
      </c>
      <c r="EK12" s="83">
        <f>SUMIFS(ACTUALS!$S$4:$S$75,ACTUALS!$L$4:$L$75,$BM12,ACTUALS!$K$4:$K$75,EK$3)+SUMIFS(ACTUALS!$R$4:$R$75,ACTUALS!$K$4:$K$75,$BM12,ACTUALS!$L$4:$L$75,EK$3)</f>
        <v>0</v>
      </c>
      <c r="EL12" s="83">
        <f>SUMIFS(ACTUALS!$T$4:$T$75,ACTUALS!$N$4:$N$75,$BM12,ACTUALS!$L$4:$L$75,EL$3)+SUMIFS(ACTUALS!$S$4:$S$75,ACTUALS!$L$4:$L$75,$BM12,ACTUALS!$N$4:$N$75,EL$3)</f>
        <v>0</v>
      </c>
      <c r="EM12" s="83">
        <f>SUMIFS(ACTUALS!$U$4:$U$75,ACTUALS!$O$4:$O$75,$BM12,ACTUALS!$N$4:$N$75,EM$3)+SUMIFS(ACTUALS!$T$4:$T$75,ACTUALS!$N$4:$N$75,$BM12,ACTUALS!$O$4:$O$75,EM$3)</f>
        <v>0</v>
      </c>
      <c r="EN12" s="83">
        <f>SUMIFS(ACTUALS!$V$4:$V$75,ACTUALS!$P$4:$P$75,$BM12,ACTUALS!$O$4:$O$75,EN$3)+SUMIFS(ACTUALS!$U$4:$U$75,ACTUALS!$O$4:$O$75,$BM12,ACTUALS!$P$4:$P$75,EN$3)</f>
        <v>0</v>
      </c>
      <c r="EO12" s="83">
        <f>SUMIFS(ACTUALS!$W$4:$W$75,ACTUALS!$Q$4:$Q$75,$BM12,ACTUALS!$P$4:$P$75,EO$3)+SUMIFS(ACTUALS!$V$4:$V$75,ACTUALS!$P$4:$P$75,$BM12,ACTUALS!$Q$4:$Q$75,EO$3)</f>
        <v>0</v>
      </c>
      <c r="EP12" s="83">
        <f>SUMIFS(ACTUALS!$B$4:$B$75,ACTUALS!$R$4:$R$75,$BM12,ACTUALS!$Q$4:$Q$75,EP$3)+SUMIFS(ACTUALS!$W$4:$W$75,ACTUALS!$Q$4:$Q$75,$BM12,ACTUALS!$R$4:$R$75,EP$3)</f>
        <v>0</v>
      </c>
      <c r="EQ12" s="83">
        <f>SUMIFS(ACTUALS!$C$4:$C$75,ACTUALS!$S$4:$S$75,$BM12,ACTUALS!$R$4:$R$75,EQ$3)+SUMIFS(ACTUALS!$B$4:$B$75,ACTUALS!$R$4:$R$75,$BM12,ACTUALS!$S$4:$S$75,EQ$3)</f>
        <v>0</v>
      </c>
      <c r="ER12" s="83">
        <f>SUMIFS(ACTUALS!$D$4:$D$75,ACTUALS!$T$4:$T$75,$BM12,ACTUALS!$S$4:$S$75,ER$3)+SUMIFS(ACTUALS!$C$4:$C$75,ACTUALS!$S$4:$S$75,$BM12,ACTUALS!$T$4:$T$75,ER$3)</f>
        <v>0</v>
      </c>
      <c r="ES12" s="83">
        <f>SUMIFS(ACTUALS!$E$4:$E$75,ACTUALS!$U$4:$U$75,$BM12,ACTUALS!$T$4:$T$75,ES$3)+SUMIFS(ACTUALS!$D$4:$D$75,ACTUALS!$T$4:$T$75,$BM12,ACTUALS!$U$4:$U$75,ES$3)</f>
        <v>0</v>
      </c>
      <c r="ET12" s="83">
        <f>SUMIFS(ACTUALS!$F$4:$F$75,ACTUALS!$V$4:$V$75,$BM12,ACTUALS!$U$4:$U$75,ET$3)+SUMIFS(ACTUALS!$E$4:$E$75,ACTUALS!$U$4:$U$75,$BM12,ACTUALS!$V$4:$V$75,ET$3)</f>
        <v>0</v>
      </c>
      <c r="EU12" s="83">
        <f>SUMIFS(ACTUALS!$G$4:$G$75,ACTUALS!$W$4:$W$75,$BM12,ACTUALS!$V$4:$V$75,EU$3)+SUMIFS(ACTUALS!$F$4:$F$75,ACTUALS!$V$4:$V$75,$BM12,ACTUALS!$W$4:$W$75,EU$3)</f>
        <v>0</v>
      </c>
      <c r="EV12" s="83">
        <f>SUMIFS(ACTUALS!$U$4:$U$75,ACTUALS!$O$4:$O$75,$BM12,ACTUALS!$N$4:$N$75,EV$3)+SUMIFS(ACTUALS!$T$4:$T$75,ACTUALS!$N$4:$N$75,$BM12,ACTUALS!$O$4:$O$75,EV$3)</f>
        <v>0</v>
      </c>
      <c r="EW12" s="83">
        <f>SUMIFS(ACTUALS!$U$4:$U$75,ACTUALS!$O$4:$O$75,$BM12,ACTUALS!$N$4:$N$75,EW$3)+SUMIFS(ACTUALS!$T$4:$T$75,ACTUALS!$N$4:$N$75,$BM12,ACTUALS!$O$4:$O$75,EW$3)</f>
        <v>0</v>
      </c>
      <c r="EX12" s="83">
        <f>SUMIFS(ACTUALS!$U$4:$U$75,ACTUALS!$O$4:$O$75,$BM12,ACTUALS!$N$4:$N$75,EX$3)+SUMIFS(ACTUALS!$T$4:$T$75,ACTUALS!$N$4:$N$75,$BM12,ACTUALS!$O$4:$O$75,EX$3)</f>
        <v>0</v>
      </c>
      <c r="EY12" s="83">
        <f>SUMIFS(ACTUALS!$U$4:$U$75,ACTUALS!$O$4:$O$75,$BM12,ACTUALS!$N$4:$N$75,EY$3)+SUMIFS(ACTUALS!$T$4:$T$75,ACTUALS!$N$4:$N$75,$BM12,ACTUALS!$O$4:$O$75,EY$3)</f>
        <v>0</v>
      </c>
      <c r="EZ12" s="83">
        <f>SUMIFS(ACTUALS!$U$4:$U$75,ACTUALS!$O$4:$O$75,$BM12,ACTUALS!$N$4:$N$75,EZ$3)+SUMIFS(ACTUALS!$T$4:$T$75,ACTUALS!$N$4:$N$75,$BM12,ACTUALS!$O$4:$O$75,EZ$3)</f>
        <v>0</v>
      </c>
      <c r="FA12" s="83">
        <f>SUMIFS(ACTUALS!$U$4:$U$75,ACTUALS!$O$4:$O$75,$BM12,ACTUALS!$N$4:$N$75,FA$3)+SUMIFS(ACTUALS!$T$4:$T$75,ACTUALS!$N$4:$N$75,$BM12,ACTUALS!$O$4:$O$75,FA$3)</f>
        <v>0</v>
      </c>
      <c r="FB12" s="83">
        <f>SUMIFS(ACTUALS!$U$4:$U$75,ACTUALS!$O$4:$O$75,$BM12,ACTUALS!$N$4:$N$75,FB$3)+SUMIFS(ACTUALS!$T$4:$T$75,ACTUALS!$N$4:$N$75,$BM12,ACTUALS!$O$4:$O$75,FB$3)</f>
        <v>0</v>
      </c>
      <c r="FC12" s="83">
        <f>SUMIFS(ACTUALS!$U$4:$U$75,ACTUALS!$O$4:$O$75,$BM12,ACTUALS!$N$4:$N$75,FC$3)+SUMIFS(ACTUALS!$T$4:$T$75,ACTUALS!$N$4:$N$75,$BM12,ACTUALS!$O$4:$O$75,FC$3)</f>
        <v>0</v>
      </c>
      <c r="FD12" s="83">
        <f>SUMIFS(ACTUALS!$U$4:$U$75,ACTUALS!$O$4:$O$75,$BM12,ACTUALS!$N$4:$N$75,FD$3)+SUMIFS(ACTUALS!$T$4:$T$75,ACTUALS!$N$4:$N$75,$BM12,ACTUALS!$O$4:$O$75,FD$3)</f>
        <v>0</v>
      </c>
      <c r="FE12" s="83">
        <f>SUMIFS(ACTUALS!$U$4:$U$75,ACTUALS!$O$4:$O$75,$BM12,ACTUALS!$N$4:$N$75,FE$3)+SUMIFS(ACTUALS!$T$4:$T$75,ACTUALS!$N$4:$N$75,$BM12,ACTUALS!$O$4:$O$75,FE$3)</f>
        <v>0</v>
      </c>
      <c r="FF12" s="83">
        <f>SUMIFS(ACTUALS!$U$4:$U$75,ACTUALS!$O$4:$O$75,$BM12,ACTUALS!$N$4:$N$75,FF$3)+SUMIFS(ACTUALS!$T$4:$T$75,ACTUALS!$N$4:$N$75,$BM12,ACTUALS!$O$4:$O$75,FF$3)</f>
        <v>0</v>
      </c>
      <c r="FG12" s="83">
        <f>SUMIFS(ACTUALS!$U$4:$U$75,ACTUALS!$O$4:$O$75,$BM12,ACTUALS!$N$4:$N$75,FG$3)+SUMIFS(ACTUALS!$T$4:$T$75,ACTUALS!$N$4:$N$75,$BM12,ACTUALS!$O$4:$O$75,FG$3)</f>
        <v>0</v>
      </c>
      <c r="FH12" s="51"/>
      <c r="FI12" s="51" t="s">
        <v>111</v>
      </c>
      <c r="FJ12" s="83">
        <f>SUMIFS(ACTUALS!$S$4:$S$75,ACTUALS!$O$4:$O$75,$BM12,ACTUALS!$N$4:$N$75,FJ$3)+SUMIFS(ACTUALS!$R$4:$R$75,ACTUALS!$N$4:$N$75,$BM12,ACTUALS!$O$4:$O$75,FJ$3)</f>
        <v>0</v>
      </c>
      <c r="FK12" s="83">
        <f>SUMIFS(ACTUALS!$S$4:$S$75,ACTUALS!$O$4:$O$75,$BM12,ACTUALS!$N$4:$N$75,FK$3)+SUMIFS(ACTUALS!$R$4:$R$75,ACTUALS!$N$4:$N$75,$BM12,ACTUALS!$O$4:$O$75,FK$3)</f>
        <v>0</v>
      </c>
      <c r="FL12" s="83">
        <f>SUMIFS(ACTUALS!$S$4:$S$75,ACTUALS!$O$4:$O$75,$BM12,ACTUALS!$N$4:$N$75,FL$3)+SUMIFS(ACTUALS!$R$4:$R$75,ACTUALS!$N$4:$N$75,$BM12,ACTUALS!$O$4:$O$75,FL$3)</f>
        <v>0</v>
      </c>
      <c r="FM12" s="83">
        <f>SUMIFS(ACTUALS!$S$4:$S$75,ACTUALS!$O$4:$O$75,$BM12,ACTUALS!$N$4:$N$75,FM$3)+SUMIFS(ACTUALS!$R$4:$R$75,ACTUALS!$N$4:$N$75,$BM12,ACTUALS!$O$4:$O$75,FM$3)</f>
        <v>0</v>
      </c>
      <c r="FN12" s="83">
        <f>SUMIFS(ACTUALS!$S$4:$S$75,ACTUALS!$O$4:$O$75,$BM12,ACTUALS!$N$4:$N$75,FN$3)+SUMIFS(ACTUALS!$R$4:$R$75,ACTUALS!$N$4:$N$75,$BM12,ACTUALS!$O$4:$O$75,FN$3)</f>
        <v>0</v>
      </c>
      <c r="FO12" s="83">
        <f>SUMIFS(ACTUALS!$S$4:$S$75,ACTUALS!$O$4:$O$75,$BM12,ACTUALS!$N$4:$N$75,FO$3)+SUMIFS(ACTUALS!$R$4:$R$75,ACTUALS!$N$4:$N$75,$BM12,ACTUALS!$O$4:$O$75,FO$3)</f>
        <v>0</v>
      </c>
      <c r="FP12" s="83">
        <f>SUMIFS(ACTUALS!$T$4:$T$75,ACTUALS!$P$4:$P$75,$BM12,ACTUALS!$O$4:$O$75,FP$3)+SUMIFS(ACTUALS!$S$4:$S$75,ACTUALS!$O$4:$O$75,$BM12,ACTUALS!$P$4:$P$75,FP$3)</f>
        <v>0</v>
      </c>
      <c r="FQ12" s="83">
        <f>SUMIFS(ACTUALS!$U$4:$U$75,ACTUALS!$Q$4:$Q$75,$BM12,ACTUALS!$P$4:$P$75,FQ$3)+SUMIFS(ACTUALS!$T$4:$T$75,ACTUALS!$P$4:$P$75,$BM12,ACTUALS!$Q$4:$Q$75,FQ$3)</f>
        <v>0</v>
      </c>
      <c r="FR12" s="83">
        <f>SUMIFS(ACTUALS!$V$4:$V$75,ACTUALS!$R$4:$R$75,$BM12,ACTUALS!$Q$4:$Q$75,FR$3)+SUMIFS(ACTUALS!$U$4:$U$75,ACTUALS!$Q$4:$Q$75,$BM12,ACTUALS!$R$4:$R$75,FR$3)</f>
        <v>0</v>
      </c>
      <c r="FS12" s="83">
        <f>SUMIFS(ACTUALS!$W$4:$W$75,ACTUALS!$S$4:$S$75,$BM12,ACTUALS!$R$4:$R$75,FS$3)+SUMIFS(ACTUALS!$V$4:$V$75,ACTUALS!$R$4:$R$75,$BM12,ACTUALS!$S$4:$S$75,FS$3)</f>
        <v>0</v>
      </c>
      <c r="FT12" s="83">
        <f>SUMIFS(ACTUALS!$B$4:$B$75,ACTUALS!$T$4:$T$75,$BM12,ACTUALS!$S$4:$S$75,FT$3)+SUMIFS(ACTUALS!$W$4:$W$75,ACTUALS!$S$4:$S$75,$BM12,ACTUALS!$T$4:$T$75,FT$3)</f>
        <v>0</v>
      </c>
      <c r="FU12" s="83">
        <f>SUMIFS(ACTUALS!$C$4:$C$75,ACTUALS!$U$4:$U$75,$BM12,ACTUALS!$T$4:$T$75,FU$3)+SUMIFS(ACTUALS!$B$4:$B$75,ACTUALS!$T$4:$T$75,$BM12,ACTUALS!$U$4:$U$75,FU$3)</f>
        <v>0</v>
      </c>
      <c r="FV12" s="83">
        <f>SUMIFS(ACTUALS!$D$4:$D$75,ACTUALS!$V$4:$V$75,$BM12,ACTUALS!$U$4:$U$75,FV$3)+SUMIFS(ACTUALS!$C$4:$C$75,ACTUALS!$U$4:$U$75,$BM12,ACTUALS!$V$4:$V$75,FV$3)</f>
        <v>0</v>
      </c>
      <c r="FW12" s="83">
        <f>SUMIFS(ACTUALS!$E$4:$E$75,ACTUALS!$W$4:$W$75,$BM12,ACTUALS!$V$4:$V$75,FW$3)+SUMIFS(ACTUALS!$D$4:$D$75,ACTUALS!$V$4:$V$75,$BM12,ACTUALS!$W$4:$W$75,FW$3)</f>
        <v>0</v>
      </c>
      <c r="FX12" s="83">
        <f>SUMIFS(ACTUALS!$F$4:$F$75,ACTUALS!$B$4:$B$75,$BM12,ACTUALS!$W$4:$W$75,FX$3)+SUMIFS(ACTUALS!$E$4:$E$75,ACTUALS!$W$4:$W$75,$BM12,ACTUALS!$B$4:$B$75,FX$3)</f>
        <v>0</v>
      </c>
      <c r="FY12" s="83">
        <f>SUMIFS(ACTUALS!$G$4:$G$75,ACTUALS!$C$4:$C$75,$BM12,ACTUALS!$B$4:$B$75,FY$3)+SUMIFS(ACTUALS!$F$4:$F$75,ACTUALS!$B$4:$B$75,$BM12,ACTUALS!$C$4:$C$75,FY$3)</f>
        <v>0</v>
      </c>
      <c r="FZ12" s="83">
        <f>SUMIFS(ACTUALS!$J$4:$J$75,ACTUALS!$D$4:$D$75,$BM12,ACTUALS!$C$4:$C$75,FZ$3)+SUMIFS(ACTUALS!$G$4:$G$75,ACTUALS!$C$4:$C$75,$BM12,ACTUALS!$D$4:$D$75,FZ$3)</f>
        <v>0</v>
      </c>
      <c r="GA12" s="83">
        <f>SUMIFS(ACTUALS!$K$4:$K$75,ACTUALS!$E$4:$E$75,$BM12,ACTUALS!$D$4:$D$75,GA$3)+SUMIFS(ACTUALS!$J$4:$J$75,ACTUALS!$D$4:$D$75,$BM12,ACTUALS!$E$4:$E$75,GA$3)</f>
        <v>0</v>
      </c>
      <c r="GB12" s="83">
        <f>SUMIFS(ACTUALS!$L$4:$L$75,ACTUALS!$F$4:$F$75,$BM12,ACTUALS!$E$4:$E$75,GB$3)+SUMIFS(ACTUALS!$K$4:$K$75,ACTUALS!$E$4:$E$75,$BM12,ACTUALS!$F$4:$F$75,GB$3)</f>
        <v>0</v>
      </c>
      <c r="GC12" s="83">
        <f>SUMIFS(ACTUALS!$N$4:$N$75,ACTUALS!$G$4:$G$75,$BM12,ACTUALS!$F$4:$F$75,GC$3)+SUMIFS(ACTUALS!$L$4:$L$75,ACTUALS!$F$4:$F$75,$BM12,ACTUALS!$G$4:$G$75,GC$3)</f>
        <v>0</v>
      </c>
      <c r="GD12" s="83">
        <f>SUMIFS(ACTUALS!$O$4:$O$75,ACTUALS!$J$4:$J$75,$BM12,ACTUALS!$G$4:$G$75,GD$3)+SUMIFS(ACTUALS!$N$4:$N$75,ACTUALS!$G$4:$G$75,$BM12,ACTUALS!$J$4:$J$75,GD$3)</f>
        <v>0</v>
      </c>
      <c r="GE12" s="83">
        <f>SUMIFS(ACTUALS!$P$4:$P$75,ACTUALS!$K$4:$K$75,$BM12,ACTUALS!$J$4:$J$75,GE$3)+SUMIFS(ACTUALS!$O$4:$O$75,ACTUALS!$J$4:$J$75,$BM12,ACTUALS!$K$4:$K$75,GE$3)</f>
        <v>0</v>
      </c>
      <c r="GF12" s="83">
        <f>SUMIFS(ACTUALS!$Q$4:$Q$75,ACTUALS!$L$4:$L$75,$BM12,ACTUALS!$K$4:$K$75,GF$3)+SUMIFS(ACTUALS!$P$4:$P$75,ACTUALS!$K$4:$K$75,$BM12,ACTUALS!$L$4:$L$75,GF$3)</f>
        <v>0</v>
      </c>
      <c r="GG12" s="83">
        <f>SUMIFS(ACTUALS!$R$4:$R$75,ACTUALS!$N$4:$N$75,$BM12,ACTUALS!$L$4:$L$75,GG$3)+SUMIFS(ACTUALS!$Q$4:$Q$75,ACTUALS!$L$4:$L$75,$BM12,ACTUALS!$N$4:$N$75,GG$3)</f>
        <v>0</v>
      </c>
      <c r="GH12" s="83">
        <f>SUMIFS(ACTUALS!$S$4:$S$75,ACTUALS!$O$4:$O$75,$BM12,ACTUALS!$N$4:$N$75,GH$3)+SUMIFS(ACTUALS!$R$4:$R$75,ACTUALS!$N$4:$N$75,$BM12,ACTUALS!$O$4:$O$75,GH$3)</f>
        <v>0</v>
      </c>
      <c r="GI12" s="83">
        <f>SUMIFS(ACTUALS!$T$4:$T$75,ACTUALS!$P$4:$P$75,$BM12,ACTUALS!$O$4:$O$75,GI$3)+SUMIFS(ACTUALS!$S$4:$S$75,ACTUALS!$O$4:$O$75,$BM12,ACTUALS!$P$4:$P$75,GI$3)</f>
        <v>0</v>
      </c>
      <c r="GJ12" s="83">
        <f>SUMIFS(ACTUALS!$U$4:$U$75,ACTUALS!$Q$4:$Q$75,$BM12,ACTUALS!$P$4:$P$75,GJ$3)+SUMIFS(ACTUALS!$T$4:$T$75,ACTUALS!$P$4:$P$75,$BM12,ACTUALS!$Q$4:$Q$75,GJ$3)</f>
        <v>0</v>
      </c>
      <c r="GK12" s="83">
        <f>SUMIFS(ACTUALS!$V$4:$V$75,ACTUALS!$R$4:$R$75,$BM12,ACTUALS!$Q$4:$Q$75,GK$3)+SUMIFS(ACTUALS!$U$4:$U$75,ACTUALS!$Q$4:$Q$75,$BM12,ACTUALS!$R$4:$R$75,GK$3)</f>
        <v>0</v>
      </c>
      <c r="GL12" s="83">
        <f>SUMIFS(ACTUALS!$W$4:$W$75,ACTUALS!$S$4:$S$75,$BM12,ACTUALS!$R$4:$R$75,GL$3)+SUMIFS(ACTUALS!$V$4:$V$75,ACTUALS!$R$4:$R$75,$BM12,ACTUALS!$S$4:$S$75,GL$3)</f>
        <v>0</v>
      </c>
      <c r="GM12" s="83">
        <f>SUMIFS(ACTUALS!$B$4:$B$75,ACTUALS!$T$4:$T$75,$BM12,ACTUALS!$S$4:$S$75,GM$3)+SUMIFS(ACTUALS!$W$4:$W$75,ACTUALS!$S$4:$S$75,$BM12,ACTUALS!$T$4:$T$75,GM$3)</f>
        <v>0</v>
      </c>
      <c r="GN12" s="83">
        <f>SUMIFS(ACTUALS!$C$4:$C$75,ACTUALS!$U$4:$U$75,$BM12,ACTUALS!$T$4:$T$75,GN$3)+SUMIFS(ACTUALS!$B$4:$B$75,ACTUALS!$T$4:$T$75,$BM12,ACTUALS!$U$4:$U$75,GN$3)</f>
        <v>0</v>
      </c>
      <c r="GO12" s="83">
        <f>SUMIFS(ACTUALS!$S$4:$S$75,ACTUALS!$O$4:$O$75,$BM12,ACTUALS!$N$4:$N$75,GO$3)+SUMIFS(ACTUALS!$R$4:$R$75,ACTUALS!$N$4:$N$75,$BM12,ACTUALS!$O$4:$O$75,GO$3)</f>
        <v>0</v>
      </c>
      <c r="GP12" s="83">
        <f>SUMIFS(ACTUALS!$S$4:$S$75,ACTUALS!$O$4:$O$75,$BM12,ACTUALS!$N$4:$N$75,GP$3)+SUMIFS(ACTUALS!$R$4:$R$75,ACTUALS!$N$4:$N$75,$BM12,ACTUALS!$O$4:$O$75,GP$3)</f>
        <v>0</v>
      </c>
      <c r="GQ12" s="83">
        <f>SUMIFS(ACTUALS!$S$4:$S$75,ACTUALS!$O$4:$O$75,$BM12,ACTUALS!$N$4:$N$75,GQ$3)+SUMIFS(ACTUALS!$R$4:$R$75,ACTUALS!$N$4:$N$75,$BM12,ACTUALS!$O$4:$O$75,GQ$3)</f>
        <v>0</v>
      </c>
      <c r="GR12" s="83">
        <f>SUMIFS(ACTUALS!$S$4:$S$75,ACTUALS!$O$4:$O$75,$BM12,ACTUALS!$N$4:$N$75,GR$3)+SUMIFS(ACTUALS!$R$4:$R$75,ACTUALS!$N$4:$N$75,$BM12,ACTUALS!$O$4:$O$75,GR$3)</f>
        <v>0</v>
      </c>
      <c r="GS12" s="83">
        <f>SUMIFS(ACTUALS!$S$4:$S$75,ACTUALS!$O$4:$O$75,$BM12,ACTUALS!$N$4:$N$75,GS$3)+SUMIFS(ACTUALS!$R$4:$R$75,ACTUALS!$N$4:$N$75,$BM12,ACTUALS!$O$4:$O$75,GS$3)</f>
        <v>0</v>
      </c>
      <c r="GT12" s="83">
        <f>SUMIFS(ACTUALS!$S$4:$S$75,ACTUALS!$O$4:$O$75,$BM12,ACTUALS!$N$4:$N$75,GT$3)+SUMIFS(ACTUALS!$R$4:$R$75,ACTUALS!$N$4:$N$75,$BM12,ACTUALS!$O$4:$O$75,GT$3)</f>
        <v>0</v>
      </c>
      <c r="GU12" s="83">
        <f>SUMIFS(ACTUALS!$S$4:$S$75,ACTUALS!$O$4:$O$75,$BM12,ACTUALS!$N$4:$N$75,GU$3)+SUMIFS(ACTUALS!$R$4:$R$75,ACTUALS!$N$4:$N$75,$BM12,ACTUALS!$O$4:$O$75,GU$3)</f>
        <v>0</v>
      </c>
      <c r="GV12" s="83">
        <f>SUMIFS(ACTUALS!$S$4:$S$75,ACTUALS!$O$4:$O$75,$BM12,ACTUALS!$N$4:$N$75,GV$3)+SUMIFS(ACTUALS!$R$4:$R$75,ACTUALS!$N$4:$N$75,$BM12,ACTUALS!$O$4:$O$75,GV$3)</f>
        <v>0</v>
      </c>
      <c r="GW12" s="83">
        <f>SUMIFS(ACTUALS!$S$4:$S$75,ACTUALS!$O$4:$O$75,$BM12,ACTUALS!$N$4:$N$75,GW$3)+SUMIFS(ACTUALS!$R$4:$R$75,ACTUALS!$N$4:$N$75,$BM12,ACTUALS!$O$4:$O$75,GW$3)</f>
        <v>0</v>
      </c>
      <c r="GX12" s="83">
        <f>SUMIFS(ACTUALS!$S$4:$S$75,ACTUALS!$O$4:$O$75,$BM12,ACTUALS!$N$4:$N$75,GX$3)+SUMIFS(ACTUALS!$R$4:$R$75,ACTUALS!$N$4:$N$75,$BM12,ACTUALS!$O$4:$O$75,GX$3)</f>
        <v>0</v>
      </c>
      <c r="GY12" s="83">
        <f>SUMIFS(ACTUALS!$S$4:$S$75,ACTUALS!$O$4:$O$75,$BM12,ACTUALS!$N$4:$N$75,GY$3)+SUMIFS(ACTUALS!$R$4:$R$75,ACTUALS!$N$4:$N$75,$BM12,ACTUALS!$O$4:$O$75,GY$3)</f>
        <v>0</v>
      </c>
      <c r="GZ12" s="83">
        <f>SUMIFS(ACTUALS!$S$4:$S$75,ACTUALS!$O$4:$O$75,$BM12,ACTUALS!$N$4:$N$75,GZ$3)+SUMIFS(ACTUALS!$R$4:$R$75,ACTUALS!$N$4:$N$75,$BM12,ACTUALS!$O$4:$O$75,GZ$3)</f>
        <v>0</v>
      </c>
      <c r="HA12" s="83">
        <f>SUMIFS(ACTUALS!$S$4:$S$75,ACTUALS!$O$4:$O$75,$BM12,ACTUALS!$N$4:$N$75,HA$3)+SUMIFS(ACTUALS!$R$4:$R$75,ACTUALS!$N$4:$N$75,$BM12,ACTUALS!$O$4:$O$75,HA$3)</f>
        <v>0</v>
      </c>
      <c r="HB12" s="83">
        <f>SUMIFS(ACTUALS!$S$4:$S$75,ACTUALS!$O$4:$O$75,$BM12,ACTUALS!$N$4:$N$75,HB$3)+SUMIFS(ACTUALS!$R$4:$R$75,ACTUALS!$N$4:$N$75,$BM12,ACTUALS!$O$4:$O$75,HB$3)</f>
        <v>0</v>
      </c>
      <c r="HC12" s="83">
        <f>SUMIFS(ACTUALS!$S$4:$S$75,ACTUALS!$O$4:$O$75,$BM12,ACTUALS!$N$4:$N$75,HC$3)+SUMIFS(ACTUALS!$R$4:$R$75,ACTUALS!$N$4:$N$75,$BM12,ACTUALS!$O$4:$O$75,HC$3)</f>
        <v>0</v>
      </c>
      <c r="HD12" s="83">
        <f>SUMIFS(ACTUALS!$S$4:$S$75,ACTUALS!$O$4:$O$75,$BM12,ACTUALS!$N$4:$N$75,HD$3)+SUMIFS(ACTUALS!$R$4:$R$75,ACTUALS!$N$4:$N$75,$BM12,ACTUALS!$O$4:$O$75,HD$3)</f>
        <v>0</v>
      </c>
      <c r="HE12" s="83">
        <f>SUMIFS(ACTUALS!$S$4:$S$75,ACTUALS!$O$4:$O$75,$BM12,ACTUALS!$N$4:$N$75,HE$3)+SUMIFS(ACTUALS!$R$4:$R$75,ACTUALS!$N$4:$N$75,$BM12,ACTUALS!$O$4:$O$75,HE$3)</f>
        <v>0</v>
      </c>
      <c r="HF12" s="51"/>
      <c r="HG12" s="71"/>
      <c r="HH12" s="71"/>
      <c r="HI12" s="71"/>
      <c r="HJ12" s="71"/>
      <c r="HK12" s="71"/>
      <c r="HL12" s="71"/>
      <c r="HM12" s="71"/>
      <c r="HN12" s="71"/>
      <c r="HO12" s="71"/>
      <c r="HP12" s="71"/>
      <c r="HQ12" s="71"/>
      <c r="HR12" s="71"/>
      <c r="HS12" s="71"/>
      <c r="HT12" s="71"/>
      <c r="HU12" s="71"/>
      <c r="HV12" s="71"/>
      <c r="HW12" s="71"/>
      <c r="HX12" s="71"/>
      <c r="HY12" s="71"/>
      <c r="HZ12" s="71"/>
      <c r="IA12" s="71"/>
      <c r="IB12" s="71"/>
      <c r="IC12" s="71"/>
      <c r="ID12" s="71"/>
      <c r="IE12" s="71"/>
      <c r="IF12" s="71"/>
      <c r="IG12" s="71"/>
      <c r="IH12" s="71"/>
      <c r="II12" s="71"/>
      <c r="IJ12" s="71"/>
      <c r="IK12" s="71"/>
      <c r="IL12" s="71"/>
      <c r="IM12" s="71"/>
      <c r="IN12" s="71"/>
      <c r="IO12" s="71"/>
      <c r="IP12" s="71"/>
      <c r="IQ12" s="71"/>
      <c r="IR12" s="71"/>
      <c r="IS12" s="71"/>
      <c r="IT12" s="71"/>
      <c r="IU12" s="71"/>
      <c r="IV12" s="71"/>
      <c r="IW12" s="71"/>
      <c r="IX12" s="71"/>
      <c r="IY12" s="71"/>
      <c r="IZ12" s="71"/>
      <c r="JA12" s="71"/>
      <c r="JB12" s="71"/>
      <c r="JC12" s="71"/>
      <c r="JD12" s="71"/>
      <c r="JE12" s="71"/>
      <c r="JF12" s="71"/>
      <c r="JG12" s="71"/>
      <c r="JH12" s="71"/>
      <c r="JI12" s="71"/>
      <c r="JJ12" s="71"/>
      <c r="JK12" s="71"/>
      <c r="JL12" s="71"/>
      <c r="JM12" s="71"/>
    </row>
    <row r="13" spans="1:273" s="78" customFormat="1" ht="30" customHeight="1" x14ac:dyDescent="0.25">
      <c r="A13" s="194"/>
      <c r="B13" s="72">
        <f t="shared" si="6"/>
        <v>10</v>
      </c>
      <c r="C13" s="73" t="s">
        <v>61</v>
      </c>
      <c r="D13" s="74">
        <v>46187</v>
      </c>
      <c r="E13" s="73" t="s">
        <v>113</v>
      </c>
      <c r="F13" s="180">
        <v>0.66666666666666663</v>
      </c>
      <c r="G13" s="75">
        <f t="shared" si="0"/>
        <v>46187.666666666664</v>
      </c>
      <c r="H13" s="148" t="s">
        <v>94</v>
      </c>
      <c r="I13" s="149"/>
      <c r="J13" s="150"/>
      <c r="K13" s="151"/>
      <c r="L13" s="73" t="str">
        <f t="shared" si="1"/>
        <v/>
      </c>
      <c r="M13" s="76" t="s">
        <v>717</v>
      </c>
      <c r="N13" s="77" t="str">
        <f t="shared" si="2"/>
        <v>Netherlands</v>
      </c>
      <c r="O13" s="78" t="str">
        <f t="shared" si="3"/>
        <v>Japan</v>
      </c>
      <c r="P13" s="78" t="str">
        <f>IF(ACTUALS!$R13&gt;ACTUALS!$S13,ACTUALS!$N13,IF(ACTUALS!$S13&gt;ACTUALS!$R13,ACTUALS!$O13,""))</f>
        <v/>
      </c>
      <c r="Q13" s="78" t="str">
        <f>IF(ACTUALS!$P13=ACTUALS!$N13,ACTUALS!$O13,IF(ACTUALS!$P13=ACTUALS!$O13,ACTUALS!$N13,""))</f>
        <v/>
      </c>
      <c r="R13" s="79">
        <f t="shared" si="4"/>
        <v>0</v>
      </c>
      <c r="S13" s="80">
        <f t="shared" si="5"/>
        <v>0</v>
      </c>
      <c r="T13" s="78">
        <f>IF(OR(ACTUALS!$R13="",ACTUALS!$S13=""),"",ACTUALS!$R13-ACTUALS!$S13)</f>
        <v>0</v>
      </c>
      <c r="U13" s="78">
        <f>IF(OR(ACTUALS!$R13="",ACTUALS!$S13=""),"",ACTUALS!$S13-ACTUALS!$R13)</f>
        <v>0</v>
      </c>
      <c r="V13" s="78" t="str">
        <f>IF(ACTUALS!$K13="","",IF(ACTUALS!$L13="Draw",1,IF(ACTUALS!$L13=ACTUALS!$N13,3,0)))</f>
        <v/>
      </c>
      <c r="W13" s="78" t="str">
        <f>IF(ACTUALS!$K13="","",IF(ACTUALS!$L13="Draw",1,IF(ACTUALS!$L13=ACTUALS!$O13,3,0)))</f>
        <v/>
      </c>
      <c r="AC13" s="78" t="s">
        <v>121</v>
      </c>
      <c r="AG13" s="78" t="s">
        <v>5</v>
      </c>
      <c r="AH13" s="51"/>
      <c r="AI13" s="88">
        <v>2</v>
      </c>
      <c r="AJ13" s="88" t="str">
        <f ca="1">IFERROR(INDEX(AT:AT,MATCH("2"&amp;AG13,BD:BD,0),1),"")</f>
        <v>Switzerland</v>
      </c>
      <c r="AK13" s="88" t="str">
        <f ca="1">IF(AJ13="","",VLOOKUP(AJ13,AT:AY,2,FALSE)&amp;"-"&amp;VLOOKUP(AJ13,AT:AY,3,FALSE)&amp;"-"&amp;VLOOKUP(AJ13,AT:AY,4,FALSE))</f>
        <v>0-0-0</v>
      </c>
      <c r="AL13" s="88">
        <f ca="1">IF(AJ13="","",VLOOKUP(AJ13,AT:BA,8,FALSE))</f>
        <v>0</v>
      </c>
      <c r="AM13" s="88">
        <f ca="1">IF(AJ13="","",VLOOKUP(AJ13,AT:BD,5,FALSE))</f>
        <v>0</v>
      </c>
      <c r="AN13" s="51"/>
      <c r="AO13" s="197"/>
      <c r="AP13" s="197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 t="s">
        <v>44</v>
      </c>
      <c r="BN13" s="83">
        <f>SUMIFS(ACTUALS!$W$4:$W$75,ACTUALS!$O$4:$O$75,$BM13,ACTUALS!$N$4:$N$75,BN$3)+SUMIFS(ACTUALS!$V$4:$V$75,ACTUALS!$N$4:$N$75,$BM13,ACTUALS!$O$4:$O$75,BN$3)</f>
        <v>0</v>
      </c>
      <c r="BO13" s="83">
        <f>SUMIFS(ACTUALS!$W$4:$W$75,ACTUALS!$O$4:$O$75,$BM13,ACTUALS!$N$4:$N$75,BO$3)+SUMIFS(ACTUALS!$V$4:$V$75,ACTUALS!$N$4:$N$75,$BM13,ACTUALS!$O$4:$O$75,BO$3)</f>
        <v>0</v>
      </c>
      <c r="BP13" s="83">
        <f>SUMIFS(ACTUALS!$W$4:$W$75,ACTUALS!$O$4:$O$75,$BM13,ACTUALS!$N$4:$N$75,BP$3)+SUMIFS(ACTUALS!$V$4:$V$75,ACTUALS!$N$4:$N$75,$BM13,ACTUALS!$O$4:$O$75,BP$3)</f>
        <v>0</v>
      </c>
      <c r="BQ13" s="83">
        <f>SUMIFS(ACTUALS!$W$4:$W$75,ACTUALS!$O$4:$O$75,$BM13,ACTUALS!$N$4:$N$75,BQ$3)+SUMIFS(ACTUALS!$V$4:$V$75,ACTUALS!$N$4:$N$75,$BM13,ACTUALS!$O$4:$O$75,BQ$3)</f>
        <v>0</v>
      </c>
      <c r="BR13" s="83">
        <f>SUMIFS(ACTUALS!$W$4:$W$75,ACTUALS!$O$4:$O$75,$BM13,ACTUALS!$N$4:$N$75,BR$3)+SUMIFS(ACTUALS!$V$4:$V$75,ACTUALS!$N$4:$N$75,$BM13,ACTUALS!$O$4:$O$75,BR$3)</f>
        <v>0</v>
      </c>
      <c r="BS13" s="83">
        <f>SUMIFS(ACTUALS!$W$4:$W$75,ACTUALS!$O$4:$O$75,$BM13,ACTUALS!$N$4:$N$75,BS$3)+SUMIFS(ACTUALS!$V$4:$V$75,ACTUALS!$N$4:$N$75,$BM13,ACTUALS!$O$4:$O$75,BS$3)</f>
        <v>0</v>
      </c>
      <c r="BT13" s="83">
        <f>SUMIFS(ACTUALS!$W$4:$W$75,ACTUALS!$O$4:$O$75,$BM13,ACTUALS!$N$4:$N$75,BT$3)+SUMIFS(ACTUALS!$V$4:$V$75,ACTUALS!$N$4:$N$75,$BM13,ACTUALS!$O$4:$O$75,BT$3)</f>
        <v>0</v>
      </c>
      <c r="BU13" s="83">
        <f>SUMIFS(ACTUALS!$W$4:$W$75,ACTUALS!$O$4:$O$75,$BM13,ACTUALS!$N$4:$N$75,BU$3)+SUMIFS(ACTUALS!$V$4:$V$75,ACTUALS!$N$4:$N$75,$BM13,ACTUALS!$O$4:$O$75,BU$3)</f>
        <v>0</v>
      </c>
      <c r="BV13" s="83">
        <f>SUMIFS(ACTUALS!$W$4:$W$75,ACTUALS!$O$4:$O$75,$BM13,ACTUALS!$N$4:$N$75,BV$3)+SUMIFS(ACTUALS!$V$4:$V$75,ACTUALS!$N$4:$N$75,$BM13,ACTUALS!$O$4:$O$75,BV$3)</f>
        <v>0</v>
      </c>
      <c r="BW13" s="83">
        <f>SUMIFS(ACTUALS!$W$4:$W$75,ACTUALS!$O$4:$O$75,$BM13,ACTUALS!$N$4:$N$75,BW$3)+SUMIFS(ACTUALS!$V$4:$V$75,ACTUALS!$N$4:$N$75,$BM13,ACTUALS!$O$4:$O$75,BW$3)</f>
        <v>0</v>
      </c>
      <c r="BX13" s="83">
        <f>SUMIFS(ACTUALS!$W$4:$W$75,ACTUALS!$O$4:$O$75,$BM13,ACTUALS!$N$4:$N$75,BX$3)+SUMIFS(ACTUALS!$V$4:$V$75,ACTUALS!$N$4:$N$75,$BM13,ACTUALS!$O$4:$O$75,BX$3)</f>
        <v>0</v>
      </c>
      <c r="BY13" s="83">
        <f>SUMIFS(ACTUALS!$W$4:$W$75,ACTUALS!$O$4:$O$75,$BM13,ACTUALS!$N$4:$N$75,BY$3)+SUMIFS(ACTUALS!$V$4:$V$75,ACTUALS!$N$4:$N$75,$BM13,ACTUALS!$O$4:$O$75,BY$3)</f>
        <v>0</v>
      </c>
      <c r="BZ13" s="83">
        <f>SUMIFS(ACTUALS!$W$4:$W$75,ACTUALS!$O$4:$O$75,$BM13,ACTUALS!$N$4:$N$75,BZ$3)+SUMIFS(ACTUALS!$V$4:$V$75,ACTUALS!$N$4:$N$75,$BM13,ACTUALS!$O$4:$O$75,BZ$3)</f>
        <v>0</v>
      </c>
      <c r="CA13" s="83">
        <f>SUMIFS(ACTUALS!$W$4:$W$75,ACTUALS!$O$4:$O$75,$BM13,ACTUALS!$N$4:$N$75,CA$3)+SUMIFS(ACTUALS!$V$4:$V$75,ACTUALS!$N$4:$N$75,$BM13,ACTUALS!$O$4:$O$75,CA$3)</f>
        <v>0</v>
      </c>
      <c r="CB13" s="83">
        <f>SUMIFS(ACTUALS!$W$4:$W$75,ACTUALS!$O$4:$O$75,$BM13,ACTUALS!$N$4:$N$75,CB$3)+SUMIFS(ACTUALS!$V$4:$V$75,ACTUALS!$N$4:$N$75,$BM13,ACTUALS!$O$4:$O$75,CB$3)</f>
        <v>0</v>
      </c>
      <c r="CC13" s="83">
        <f>SUMIFS(ACTUALS!$W$4:$W$75,ACTUALS!$O$4:$O$75,$BM13,ACTUALS!$N$4:$N$75,CC$3)+SUMIFS(ACTUALS!$V$4:$V$75,ACTUALS!$N$4:$N$75,$BM13,ACTUALS!$O$4:$O$75,CC$3)</f>
        <v>0</v>
      </c>
      <c r="CD13" s="83">
        <f>SUMIFS(ACTUALS!$W$4:$W$75,ACTUALS!$O$4:$O$75,$BM13,ACTUALS!$N$4:$N$75,CD$3)+SUMIFS(ACTUALS!$V$4:$V$75,ACTUALS!$N$4:$N$75,$BM13,ACTUALS!$O$4:$O$75,CD$3)</f>
        <v>0</v>
      </c>
      <c r="CE13" s="83">
        <f>SUMIFS(ACTUALS!$W$4:$W$75,ACTUALS!$O$4:$O$75,$BM13,ACTUALS!$N$4:$N$75,CE$3)+SUMIFS(ACTUALS!$V$4:$V$75,ACTUALS!$N$4:$N$75,$BM13,ACTUALS!$O$4:$O$75,CE$3)</f>
        <v>0</v>
      </c>
      <c r="CF13" s="83">
        <f>SUMIFS(ACTUALS!$W$4:$W$75,ACTUALS!$O$4:$O$75,$BM13,ACTUALS!$N$4:$N$75,CF$3)+SUMIFS(ACTUALS!$V$4:$V$75,ACTUALS!$N$4:$N$75,$BM13,ACTUALS!$O$4:$O$75,CF$3)</f>
        <v>0</v>
      </c>
      <c r="CG13" s="83">
        <f>SUMIFS(ACTUALS!$W$4:$W$75,ACTUALS!$O$4:$O$75,$BM13,ACTUALS!$N$4:$N$75,CG$3)+SUMIFS(ACTUALS!$V$4:$V$75,ACTUALS!$N$4:$N$75,$BM13,ACTUALS!$O$4:$O$75,CG$3)</f>
        <v>0</v>
      </c>
      <c r="CH13" s="83">
        <f>SUMIFS(ACTUALS!$W$4:$W$75,ACTUALS!$O$4:$O$75,$BM13,ACTUALS!$N$4:$N$75,CH$3)+SUMIFS(ACTUALS!$V$4:$V$75,ACTUALS!$N$4:$N$75,$BM13,ACTUALS!$O$4:$O$75,CH$3)</f>
        <v>0</v>
      </c>
      <c r="CI13" s="83">
        <f>SUMIFS(ACTUALS!$W$4:$W$75,ACTUALS!$O$4:$O$75,$BM13,ACTUALS!$N$4:$N$75,CI$3)+SUMIFS(ACTUALS!$V$4:$V$75,ACTUALS!$N$4:$N$75,$BM13,ACTUALS!$O$4:$O$75,CI$3)</f>
        <v>0</v>
      </c>
      <c r="CJ13" s="83">
        <f>SUMIFS(ACTUALS!$B$4:$B$75,ACTUALS!$P$4:$P$75,$BM13,ACTUALS!$O$4:$O$75,CJ$3)+SUMIFS(ACTUALS!$W$4:$W$75,ACTUALS!$O$4:$O$75,$BM13,ACTUALS!$P$4:$P$75,CJ$3)</f>
        <v>0</v>
      </c>
      <c r="CK13" s="83">
        <f>SUMIFS(ACTUALS!$C$4:$C$75,ACTUALS!$Q$4:$Q$75,$BM13,ACTUALS!$P$4:$P$75,CK$3)+SUMIFS(ACTUALS!$B$4:$B$75,ACTUALS!$P$4:$P$75,$BM13,ACTUALS!$Q$4:$Q$75,CK$3)</f>
        <v>0</v>
      </c>
      <c r="CL13" s="83">
        <f>SUMIFS(ACTUALS!$D$4:$D$75,ACTUALS!$R$4:$R$75,$BM13,ACTUALS!$Q$4:$Q$75,CL$3)+SUMIFS(ACTUALS!$C$4:$C$75,ACTUALS!$Q$4:$Q$75,$BM13,ACTUALS!$R$4:$R$75,CL$3)</f>
        <v>0</v>
      </c>
      <c r="CM13" s="83">
        <f>SUMIFS(ACTUALS!$E$4:$E$75,ACTUALS!$S$4:$S$75,$BM13,ACTUALS!$R$4:$R$75,CM$3)+SUMIFS(ACTUALS!$D$4:$D$75,ACTUALS!$R$4:$R$75,$BM13,ACTUALS!$S$4:$S$75,CM$3)</f>
        <v>0</v>
      </c>
      <c r="CN13" s="83">
        <f>SUMIFS(ACTUALS!$F$4:$F$75,ACTUALS!$T$4:$T$75,$BM13,ACTUALS!$S$4:$S$75,CN$3)+SUMIFS(ACTUALS!$E$4:$E$75,ACTUALS!$S$4:$S$75,$BM13,ACTUALS!$T$4:$T$75,CN$3)</f>
        <v>0</v>
      </c>
      <c r="CO13" s="83">
        <f>SUMIFS(ACTUALS!$G$4:$G$75,ACTUALS!$U$4:$U$75,$BM13,ACTUALS!$T$4:$T$75,CO$3)+SUMIFS(ACTUALS!$F$4:$F$75,ACTUALS!$T$4:$T$75,$BM13,ACTUALS!$U$4:$U$75,CO$3)</f>
        <v>0</v>
      </c>
      <c r="CP13" s="83">
        <f>SUMIFS(ACTUALS!$J$4:$J$75,ACTUALS!$V$4:$V$75,$BM13,ACTUALS!$U$4:$U$75,CP$3)+SUMIFS(ACTUALS!$G$4:$G$75,ACTUALS!$U$4:$U$75,$BM13,ACTUALS!$V$4:$V$75,CP$3)</f>
        <v>0</v>
      </c>
      <c r="CQ13" s="83">
        <f>SUMIFS(ACTUALS!$K$4:$K$75,ACTUALS!$W$4:$W$75,$BM13,ACTUALS!$V$4:$V$75,CQ$3)+SUMIFS(ACTUALS!$J$4:$J$75,ACTUALS!$V$4:$V$75,$BM13,ACTUALS!$W$4:$W$75,CQ$3)</f>
        <v>0</v>
      </c>
      <c r="CR13" s="83">
        <f>SUMIFS(ACTUALS!$L$4:$L$75,ACTUALS!$B$4:$B$75,$BM13,ACTUALS!$W$4:$W$75,CR$3)+SUMIFS(ACTUALS!$K$4:$K$75,ACTUALS!$W$4:$W$75,$BM13,ACTUALS!$B$4:$B$75,CR$3)</f>
        <v>0</v>
      </c>
      <c r="CS13" s="83">
        <f>SUMIFS(ACTUALS!$N$4:$N$75,ACTUALS!$C$4:$C$75,$BM13,ACTUALS!$B$4:$B$75,CS$3)+SUMIFS(ACTUALS!$L$4:$L$75,ACTUALS!$B$4:$B$75,$BM13,ACTUALS!$C$4:$C$75,CS$3)</f>
        <v>0</v>
      </c>
      <c r="CT13" s="83">
        <f>SUMIFS(ACTUALS!$O$4:$O$75,ACTUALS!$D$4:$D$75,$BM13,ACTUALS!$C$4:$C$75,CT$3)+SUMIFS(ACTUALS!$N$4:$N$75,ACTUALS!$C$4:$C$75,$BM13,ACTUALS!$D$4:$D$75,CT$3)</f>
        <v>0</v>
      </c>
      <c r="CU13" s="83">
        <f>SUMIFS(ACTUALS!$P$4:$P$75,ACTUALS!$E$4:$E$75,$BM13,ACTUALS!$D$4:$D$75,CU$3)+SUMIFS(ACTUALS!$O$4:$O$75,ACTUALS!$D$4:$D$75,$BM13,ACTUALS!$E$4:$E$75,CU$3)</f>
        <v>0</v>
      </c>
      <c r="CV13" s="83">
        <f>SUMIFS(ACTUALS!$Q$4:$Q$75,ACTUALS!$F$4:$F$75,$BM13,ACTUALS!$E$4:$E$75,CV$3)+SUMIFS(ACTUALS!$P$4:$P$75,ACTUALS!$E$4:$E$75,$BM13,ACTUALS!$F$4:$F$75,CV$3)</f>
        <v>0</v>
      </c>
      <c r="CW13" s="83">
        <f>SUMIFS(ACTUALS!$R$4:$R$75,ACTUALS!$G$4:$G$75,$BM13,ACTUALS!$F$4:$F$75,CW$3)+SUMIFS(ACTUALS!$Q$4:$Q$75,ACTUALS!$F$4:$F$75,$BM13,ACTUALS!$G$4:$G$75,CW$3)</f>
        <v>0</v>
      </c>
      <c r="CX13" s="83">
        <f>SUMIFS(ACTUALS!$S$4:$S$75,ACTUALS!$J$4:$J$75,$BM13,ACTUALS!$G$4:$G$75,CX$3)+SUMIFS(ACTUALS!$R$4:$R$75,ACTUALS!$G$4:$G$75,$BM13,ACTUALS!$J$4:$J$75,CX$3)</f>
        <v>0</v>
      </c>
      <c r="CY13" s="83">
        <f>SUMIFS(ACTUALS!$T$4:$T$75,ACTUALS!$K$4:$K$75,$BM13,ACTUALS!$J$4:$J$75,CY$3)+SUMIFS(ACTUALS!$S$4:$S$75,ACTUALS!$J$4:$J$75,$BM13,ACTUALS!$K$4:$K$75,CY$3)</f>
        <v>0</v>
      </c>
      <c r="CZ13" s="83">
        <f>SUMIFS(ACTUALS!$U$4:$U$75,ACTUALS!$L$4:$L$75,$BM13,ACTUALS!$K$4:$K$75,CZ$3)+SUMIFS(ACTUALS!$T$4:$T$75,ACTUALS!$K$4:$K$75,$BM13,ACTUALS!$L$4:$L$75,CZ$3)</f>
        <v>0</v>
      </c>
      <c r="DA13" s="83">
        <f>SUMIFS(ACTUALS!$V$4:$V$75,ACTUALS!$N$4:$N$75,$BM13,ACTUALS!$L$4:$L$75,DA$3)+SUMIFS(ACTUALS!$U$4:$U$75,ACTUALS!$L$4:$L$75,$BM13,ACTUALS!$N$4:$N$75,DA$3)</f>
        <v>0</v>
      </c>
      <c r="DB13" s="83">
        <f>SUMIFS(ACTUALS!$W$4:$W$75,ACTUALS!$O$4:$O$75,$BM13,ACTUALS!$N$4:$N$75,DB$3)+SUMIFS(ACTUALS!$V$4:$V$75,ACTUALS!$N$4:$N$75,$BM13,ACTUALS!$O$4:$O$75,DB$3)</f>
        <v>0</v>
      </c>
      <c r="DC13" s="83">
        <f>SUMIFS(ACTUALS!$B$4:$B$75,ACTUALS!$P$4:$P$75,$BM13,ACTUALS!$O$4:$O$75,DC$3)+SUMIFS(ACTUALS!$W$4:$W$75,ACTUALS!$O$4:$O$75,$BM13,ACTUALS!$P$4:$P$75,DC$3)</f>
        <v>0</v>
      </c>
      <c r="DD13" s="83">
        <f>SUMIFS(ACTUALS!$C$4:$C$75,ACTUALS!$Q$4:$Q$75,$BM13,ACTUALS!$P$4:$P$75,DD$3)+SUMIFS(ACTUALS!$B$4:$B$75,ACTUALS!$P$4:$P$75,$BM13,ACTUALS!$Q$4:$Q$75,DD$3)</f>
        <v>0</v>
      </c>
      <c r="DE13" s="83">
        <f>SUMIFS(ACTUALS!$D$4:$D$75,ACTUALS!$R$4:$R$75,$BM13,ACTUALS!$Q$4:$Q$75,DE$3)+SUMIFS(ACTUALS!$C$4:$C$75,ACTUALS!$Q$4:$Q$75,$BM13,ACTUALS!$R$4:$R$75,DE$3)</f>
        <v>0</v>
      </c>
      <c r="DF13" s="83">
        <f>SUMIFS(ACTUALS!$E$4:$E$75,ACTUALS!$S$4:$S$75,$BM13,ACTUALS!$R$4:$R$75,DF$3)+SUMIFS(ACTUALS!$D$4:$D$75,ACTUALS!$R$4:$R$75,$BM13,ACTUALS!$S$4:$S$75,DF$3)</f>
        <v>0</v>
      </c>
      <c r="DG13" s="83">
        <f>SUMIFS(ACTUALS!$W$4:$W$75,ACTUALS!$O$4:$O$75,$BM13,ACTUALS!$N$4:$N$75,DG$3)+SUMIFS(ACTUALS!$V$4:$V$75,ACTUALS!$N$4:$N$75,$BM13,ACTUALS!$O$4:$O$75,DG$3)</f>
        <v>0</v>
      </c>
      <c r="DH13" s="83">
        <f>SUMIFS(ACTUALS!$W$4:$W$75,ACTUALS!$O$4:$O$75,$BM13,ACTUALS!$N$4:$N$75,DH$3)+SUMIFS(ACTUALS!$V$4:$V$75,ACTUALS!$N$4:$N$75,$BM13,ACTUALS!$O$4:$O$75,DH$3)</f>
        <v>0</v>
      </c>
      <c r="DI13" s="83">
        <f>SUMIFS(ACTUALS!$W$4:$W$75,ACTUALS!$O$4:$O$75,$BM13,ACTUALS!$N$4:$N$75,DI$3)+SUMIFS(ACTUALS!$V$4:$V$75,ACTUALS!$N$4:$N$75,$BM13,ACTUALS!$O$4:$O$75,DI$3)</f>
        <v>0</v>
      </c>
      <c r="DJ13" s="51"/>
      <c r="DK13" s="51" t="s">
        <v>44</v>
      </c>
      <c r="DL13" s="83">
        <f>SUMIFS(ACTUALS!$U$4:$U$75,ACTUALS!$O$4:$O$75,$BM13,ACTUALS!$N$4:$N$75,DL$3)+SUMIFS(ACTUALS!$T$4:$T$75,ACTUALS!$N$4:$N$75,$BM13,ACTUALS!$O$4:$O$75,DL$3)</f>
        <v>0</v>
      </c>
      <c r="DM13" s="83">
        <f>SUMIFS(ACTUALS!$U$4:$U$75,ACTUALS!$O$4:$O$75,$BM13,ACTUALS!$N$4:$N$75,DM$3)+SUMIFS(ACTUALS!$T$4:$T$75,ACTUALS!$N$4:$N$75,$BM13,ACTUALS!$O$4:$O$75,DM$3)</f>
        <v>0</v>
      </c>
      <c r="DN13" s="83">
        <f>SUMIFS(ACTUALS!$U$4:$U$75,ACTUALS!$O$4:$O$75,$BM13,ACTUALS!$N$4:$N$75,DN$3)+SUMIFS(ACTUALS!$T$4:$T$75,ACTUALS!$N$4:$N$75,$BM13,ACTUALS!$O$4:$O$75,DN$3)</f>
        <v>0</v>
      </c>
      <c r="DO13" s="83">
        <f>SUMIFS(ACTUALS!$U$4:$U$75,ACTUALS!$O$4:$O$75,$BM13,ACTUALS!$N$4:$N$75,DO$3)+SUMIFS(ACTUALS!$T$4:$T$75,ACTUALS!$N$4:$N$75,$BM13,ACTUALS!$O$4:$O$75,DO$3)</f>
        <v>0</v>
      </c>
      <c r="DP13" s="83">
        <f>SUMIFS(ACTUALS!$U$4:$U$75,ACTUALS!$O$4:$O$75,$BM13,ACTUALS!$N$4:$N$75,DP$3)+SUMIFS(ACTUALS!$T$4:$T$75,ACTUALS!$N$4:$N$75,$BM13,ACTUALS!$O$4:$O$75,DP$3)</f>
        <v>0</v>
      </c>
      <c r="DQ13" s="83">
        <f>SUMIFS(ACTUALS!$U$4:$U$75,ACTUALS!$O$4:$O$75,$BM13,ACTUALS!$N$4:$N$75,DQ$3)+SUMIFS(ACTUALS!$T$4:$T$75,ACTUALS!$N$4:$N$75,$BM13,ACTUALS!$O$4:$O$75,DQ$3)</f>
        <v>0</v>
      </c>
      <c r="DR13" s="83">
        <f>SUMIFS(ACTUALS!$U$4:$U$75,ACTUALS!$O$4:$O$75,$BM13,ACTUALS!$N$4:$N$75,DR$3)+SUMIFS(ACTUALS!$T$4:$T$75,ACTUALS!$N$4:$N$75,$BM13,ACTUALS!$O$4:$O$75,DR$3)</f>
        <v>0</v>
      </c>
      <c r="DS13" s="83">
        <f>SUMIFS(ACTUALS!$U$4:$U$75,ACTUALS!$O$4:$O$75,$BM13,ACTUALS!$N$4:$N$75,DS$3)+SUMIFS(ACTUALS!$T$4:$T$75,ACTUALS!$N$4:$N$75,$BM13,ACTUALS!$O$4:$O$75,DS$3)</f>
        <v>0</v>
      </c>
      <c r="DT13" s="83">
        <f>SUMIFS(ACTUALS!$U$4:$U$75,ACTUALS!$O$4:$O$75,$BM13,ACTUALS!$N$4:$N$75,DT$3)+SUMIFS(ACTUALS!$T$4:$T$75,ACTUALS!$N$4:$N$75,$BM13,ACTUALS!$O$4:$O$75,DT$3)</f>
        <v>0</v>
      </c>
      <c r="DU13" s="83">
        <f>SUMIFS(ACTUALS!$V$4:$V$75,ACTUALS!$P$4:$P$75,$BM13,ACTUALS!$O$4:$O$75,DU$3)+SUMIFS(ACTUALS!$U$4:$U$75,ACTUALS!$O$4:$O$75,$BM13,ACTUALS!$P$4:$P$75,DU$3)</f>
        <v>0</v>
      </c>
      <c r="DV13" s="83">
        <f>SUMIFS(ACTUALS!$W$4:$W$75,ACTUALS!$Q$4:$Q$75,$BM13,ACTUALS!$P$4:$P$75,DV$3)+SUMIFS(ACTUALS!$V$4:$V$75,ACTUALS!$P$4:$P$75,$BM13,ACTUALS!$Q$4:$Q$75,DV$3)</f>
        <v>0</v>
      </c>
      <c r="DW13" s="83">
        <f>SUMIFS(ACTUALS!$B$4:$B$75,ACTUALS!$R$4:$R$75,$BM13,ACTUALS!$Q$4:$Q$75,DW$3)+SUMIFS(ACTUALS!$W$4:$W$75,ACTUALS!$Q$4:$Q$75,$BM13,ACTUALS!$R$4:$R$75,DW$3)</f>
        <v>0</v>
      </c>
      <c r="DX13" s="83">
        <f>SUMIFS(ACTUALS!$C$4:$C$75,ACTUALS!$S$4:$S$75,$BM13,ACTUALS!$R$4:$R$75,DX$3)+SUMIFS(ACTUALS!$B$4:$B$75,ACTUALS!$R$4:$R$75,$BM13,ACTUALS!$S$4:$S$75,DX$3)</f>
        <v>0</v>
      </c>
      <c r="DY13" s="83">
        <f>SUMIFS(ACTUALS!$D$4:$D$75,ACTUALS!$T$4:$T$75,$BM13,ACTUALS!$S$4:$S$75,DY$3)+SUMIFS(ACTUALS!$C$4:$C$75,ACTUALS!$S$4:$S$75,$BM13,ACTUALS!$T$4:$T$75,DY$3)</f>
        <v>0</v>
      </c>
      <c r="DZ13" s="83">
        <f>SUMIFS(ACTUALS!$E$4:$E$75,ACTUALS!$U$4:$U$75,$BM13,ACTUALS!$T$4:$T$75,DZ$3)+SUMIFS(ACTUALS!$D$4:$D$75,ACTUALS!$T$4:$T$75,$BM13,ACTUALS!$U$4:$U$75,DZ$3)</f>
        <v>0</v>
      </c>
      <c r="EA13" s="83">
        <f>SUMIFS(ACTUALS!$F$4:$F$75,ACTUALS!$V$4:$V$75,$BM13,ACTUALS!$U$4:$U$75,EA$3)+SUMIFS(ACTUALS!$E$4:$E$75,ACTUALS!$U$4:$U$75,$BM13,ACTUALS!$V$4:$V$75,EA$3)</f>
        <v>0</v>
      </c>
      <c r="EB13" s="83">
        <f>SUMIFS(ACTUALS!$G$4:$G$75,ACTUALS!$W$4:$W$75,$BM13,ACTUALS!$V$4:$V$75,EB$3)+SUMIFS(ACTUALS!$F$4:$F$75,ACTUALS!$V$4:$V$75,$BM13,ACTUALS!$W$4:$W$75,EB$3)</f>
        <v>0</v>
      </c>
      <c r="EC13" s="83">
        <f>SUMIFS(ACTUALS!$J$4:$J$75,ACTUALS!$B$4:$B$75,$BM13,ACTUALS!$W$4:$W$75,EC$3)+SUMIFS(ACTUALS!$G$4:$G$75,ACTUALS!$W$4:$W$75,$BM13,ACTUALS!$B$4:$B$75,EC$3)</f>
        <v>0</v>
      </c>
      <c r="ED13" s="83">
        <f>SUMIFS(ACTUALS!$K$4:$K$75,ACTUALS!$C$4:$C$75,$BM13,ACTUALS!$B$4:$B$75,ED$3)+SUMIFS(ACTUALS!$J$4:$J$75,ACTUALS!$B$4:$B$75,$BM13,ACTUALS!$C$4:$C$75,ED$3)</f>
        <v>0</v>
      </c>
      <c r="EE13" s="83">
        <f>SUMIFS(ACTUALS!$L$4:$L$75,ACTUALS!$D$4:$D$75,$BM13,ACTUALS!$C$4:$C$75,EE$3)+SUMIFS(ACTUALS!$K$4:$K$75,ACTUALS!$C$4:$C$75,$BM13,ACTUALS!$D$4:$D$75,EE$3)</f>
        <v>0</v>
      </c>
      <c r="EF13" s="83">
        <f>SUMIFS(ACTUALS!$N$4:$N$75,ACTUALS!$E$4:$E$75,$BM13,ACTUALS!$D$4:$D$75,EF$3)+SUMIFS(ACTUALS!$L$4:$L$75,ACTUALS!$D$4:$D$75,$BM13,ACTUALS!$E$4:$E$75,EF$3)</f>
        <v>0</v>
      </c>
      <c r="EG13" s="83">
        <f>SUMIFS(ACTUALS!$O$4:$O$75,ACTUALS!$F$4:$F$75,$BM13,ACTUALS!$E$4:$E$75,EG$3)+SUMIFS(ACTUALS!$N$4:$N$75,ACTUALS!$E$4:$E$75,$BM13,ACTUALS!$F$4:$F$75,EG$3)</f>
        <v>0</v>
      </c>
      <c r="EH13" s="83">
        <f>SUMIFS(ACTUALS!$P$4:$P$75,ACTUALS!$G$4:$G$75,$BM13,ACTUALS!$F$4:$F$75,EH$3)+SUMIFS(ACTUALS!$O$4:$O$75,ACTUALS!$F$4:$F$75,$BM13,ACTUALS!$G$4:$G$75,EH$3)</f>
        <v>0</v>
      </c>
      <c r="EI13" s="83">
        <f>SUMIFS(ACTUALS!$Q$4:$Q$75,ACTUALS!$J$4:$J$75,$BM13,ACTUALS!$G$4:$G$75,EI$3)+SUMIFS(ACTUALS!$P$4:$P$75,ACTUALS!$G$4:$G$75,$BM13,ACTUALS!$J$4:$J$75,EI$3)</f>
        <v>0</v>
      </c>
      <c r="EJ13" s="83">
        <f>SUMIFS(ACTUALS!$R$4:$R$75,ACTUALS!$K$4:$K$75,$BM13,ACTUALS!$J$4:$J$75,EJ$3)+SUMIFS(ACTUALS!$Q$4:$Q$75,ACTUALS!$J$4:$J$75,$BM13,ACTUALS!$K$4:$K$75,EJ$3)</f>
        <v>0</v>
      </c>
      <c r="EK13" s="83">
        <f>SUMIFS(ACTUALS!$S$4:$S$75,ACTUALS!$L$4:$L$75,$BM13,ACTUALS!$K$4:$K$75,EK$3)+SUMIFS(ACTUALS!$R$4:$R$75,ACTUALS!$K$4:$K$75,$BM13,ACTUALS!$L$4:$L$75,EK$3)</f>
        <v>0</v>
      </c>
      <c r="EL13" s="83">
        <f>SUMIFS(ACTUALS!$T$4:$T$75,ACTUALS!$N$4:$N$75,$BM13,ACTUALS!$L$4:$L$75,EL$3)+SUMIFS(ACTUALS!$S$4:$S$75,ACTUALS!$L$4:$L$75,$BM13,ACTUALS!$N$4:$N$75,EL$3)</f>
        <v>0</v>
      </c>
      <c r="EM13" s="83">
        <f>SUMIFS(ACTUALS!$U$4:$U$75,ACTUALS!$O$4:$O$75,$BM13,ACTUALS!$N$4:$N$75,EM$3)+SUMIFS(ACTUALS!$T$4:$T$75,ACTUALS!$N$4:$N$75,$BM13,ACTUALS!$O$4:$O$75,EM$3)</f>
        <v>0</v>
      </c>
      <c r="EN13" s="83">
        <f>SUMIFS(ACTUALS!$V$4:$V$75,ACTUALS!$P$4:$P$75,$BM13,ACTUALS!$O$4:$O$75,EN$3)+SUMIFS(ACTUALS!$U$4:$U$75,ACTUALS!$O$4:$O$75,$BM13,ACTUALS!$P$4:$P$75,EN$3)</f>
        <v>0</v>
      </c>
      <c r="EO13" s="83">
        <f>SUMIFS(ACTUALS!$W$4:$W$75,ACTUALS!$Q$4:$Q$75,$BM13,ACTUALS!$P$4:$P$75,EO$3)+SUMIFS(ACTUALS!$V$4:$V$75,ACTUALS!$P$4:$P$75,$BM13,ACTUALS!$Q$4:$Q$75,EO$3)</f>
        <v>0</v>
      </c>
      <c r="EP13" s="83">
        <f>SUMIFS(ACTUALS!$B$4:$B$75,ACTUALS!$R$4:$R$75,$BM13,ACTUALS!$Q$4:$Q$75,EP$3)+SUMIFS(ACTUALS!$W$4:$W$75,ACTUALS!$Q$4:$Q$75,$BM13,ACTUALS!$R$4:$R$75,EP$3)</f>
        <v>0</v>
      </c>
      <c r="EQ13" s="83">
        <f>SUMIFS(ACTUALS!$C$4:$C$75,ACTUALS!$S$4:$S$75,$BM13,ACTUALS!$R$4:$R$75,EQ$3)+SUMIFS(ACTUALS!$B$4:$B$75,ACTUALS!$R$4:$R$75,$BM13,ACTUALS!$S$4:$S$75,EQ$3)</f>
        <v>0</v>
      </c>
      <c r="ER13" s="83">
        <f>SUMIFS(ACTUALS!$D$4:$D$75,ACTUALS!$T$4:$T$75,$BM13,ACTUALS!$S$4:$S$75,ER$3)+SUMIFS(ACTUALS!$C$4:$C$75,ACTUALS!$S$4:$S$75,$BM13,ACTUALS!$T$4:$T$75,ER$3)</f>
        <v>0</v>
      </c>
      <c r="ES13" s="83">
        <f>SUMIFS(ACTUALS!$E$4:$E$75,ACTUALS!$U$4:$U$75,$BM13,ACTUALS!$T$4:$T$75,ES$3)+SUMIFS(ACTUALS!$D$4:$D$75,ACTUALS!$T$4:$T$75,$BM13,ACTUALS!$U$4:$U$75,ES$3)</f>
        <v>0</v>
      </c>
      <c r="ET13" s="83">
        <f>SUMIFS(ACTUALS!$F$4:$F$75,ACTUALS!$V$4:$V$75,$BM13,ACTUALS!$U$4:$U$75,ET$3)+SUMIFS(ACTUALS!$E$4:$E$75,ACTUALS!$U$4:$U$75,$BM13,ACTUALS!$V$4:$V$75,ET$3)</f>
        <v>0</v>
      </c>
      <c r="EU13" s="83">
        <f>SUMIFS(ACTUALS!$G$4:$G$75,ACTUALS!$W$4:$W$75,$BM13,ACTUALS!$V$4:$V$75,EU$3)+SUMIFS(ACTUALS!$F$4:$F$75,ACTUALS!$V$4:$V$75,$BM13,ACTUALS!$W$4:$W$75,EU$3)</f>
        <v>0</v>
      </c>
      <c r="EV13" s="83">
        <f>SUMIFS(ACTUALS!$U$4:$U$75,ACTUALS!$O$4:$O$75,$BM13,ACTUALS!$N$4:$N$75,EV$3)+SUMIFS(ACTUALS!$T$4:$T$75,ACTUALS!$N$4:$N$75,$BM13,ACTUALS!$O$4:$O$75,EV$3)</f>
        <v>0</v>
      </c>
      <c r="EW13" s="83">
        <f>SUMIFS(ACTUALS!$U$4:$U$75,ACTUALS!$O$4:$O$75,$BM13,ACTUALS!$N$4:$N$75,EW$3)+SUMIFS(ACTUALS!$T$4:$T$75,ACTUALS!$N$4:$N$75,$BM13,ACTUALS!$O$4:$O$75,EW$3)</f>
        <v>0</v>
      </c>
      <c r="EX13" s="83">
        <f>SUMIFS(ACTUALS!$U$4:$U$75,ACTUALS!$O$4:$O$75,$BM13,ACTUALS!$N$4:$N$75,EX$3)+SUMIFS(ACTUALS!$T$4:$T$75,ACTUALS!$N$4:$N$75,$BM13,ACTUALS!$O$4:$O$75,EX$3)</f>
        <v>0</v>
      </c>
      <c r="EY13" s="83">
        <f>SUMIFS(ACTUALS!$U$4:$U$75,ACTUALS!$O$4:$O$75,$BM13,ACTUALS!$N$4:$N$75,EY$3)+SUMIFS(ACTUALS!$T$4:$T$75,ACTUALS!$N$4:$N$75,$BM13,ACTUALS!$O$4:$O$75,EY$3)</f>
        <v>0</v>
      </c>
      <c r="EZ13" s="83">
        <f>SUMIFS(ACTUALS!$U$4:$U$75,ACTUALS!$O$4:$O$75,$BM13,ACTUALS!$N$4:$N$75,EZ$3)+SUMIFS(ACTUALS!$T$4:$T$75,ACTUALS!$N$4:$N$75,$BM13,ACTUALS!$O$4:$O$75,EZ$3)</f>
        <v>0</v>
      </c>
      <c r="FA13" s="83">
        <f>SUMIFS(ACTUALS!$U$4:$U$75,ACTUALS!$O$4:$O$75,$BM13,ACTUALS!$N$4:$N$75,FA$3)+SUMIFS(ACTUALS!$T$4:$T$75,ACTUALS!$N$4:$N$75,$BM13,ACTUALS!$O$4:$O$75,FA$3)</f>
        <v>0</v>
      </c>
      <c r="FB13" s="83">
        <f>SUMIFS(ACTUALS!$U$4:$U$75,ACTUALS!$O$4:$O$75,$BM13,ACTUALS!$N$4:$N$75,FB$3)+SUMIFS(ACTUALS!$T$4:$T$75,ACTUALS!$N$4:$N$75,$BM13,ACTUALS!$O$4:$O$75,FB$3)</f>
        <v>0</v>
      </c>
      <c r="FC13" s="83">
        <f>SUMIFS(ACTUALS!$U$4:$U$75,ACTUALS!$O$4:$O$75,$BM13,ACTUALS!$N$4:$N$75,FC$3)+SUMIFS(ACTUALS!$T$4:$T$75,ACTUALS!$N$4:$N$75,$BM13,ACTUALS!$O$4:$O$75,FC$3)</f>
        <v>0</v>
      </c>
      <c r="FD13" s="83">
        <f>SUMIFS(ACTUALS!$U$4:$U$75,ACTUALS!$O$4:$O$75,$BM13,ACTUALS!$N$4:$N$75,FD$3)+SUMIFS(ACTUALS!$T$4:$T$75,ACTUALS!$N$4:$N$75,$BM13,ACTUALS!$O$4:$O$75,FD$3)</f>
        <v>0</v>
      </c>
      <c r="FE13" s="83">
        <f>SUMIFS(ACTUALS!$U$4:$U$75,ACTUALS!$O$4:$O$75,$BM13,ACTUALS!$N$4:$N$75,FE$3)+SUMIFS(ACTUALS!$T$4:$T$75,ACTUALS!$N$4:$N$75,$BM13,ACTUALS!$O$4:$O$75,FE$3)</f>
        <v>0</v>
      </c>
      <c r="FF13" s="83">
        <f>SUMIFS(ACTUALS!$U$4:$U$75,ACTUALS!$O$4:$O$75,$BM13,ACTUALS!$N$4:$N$75,FF$3)+SUMIFS(ACTUALS!$T$4:$T$75,ACTUALS!$N$4:$N$75,$BM13,ACTUALS!$O$4:$O$75,FF$3)</f>
        <v>0</v>
      </c>
      <c r="FG13" s="83">
        <f>SUMIFS(ACTUALS!$U$4:$U$75,ACTUALS!$O$4:$O$75,$BM13,ACTUALS!$N$4:$N$75,FG$3)+SUMIFS(ACTUALS!$T$4:$T$75,ACTUALS!$N$4:$N$75,$BM13,ACTUALS!$O$4:$O$75,FG$3)</f>
        <v>0</v>
      </c>
      <c r="FH13" s="51"/>
      <c r="FI13" s="51" t="s">
        <v>44</v>
      </c>
      <c r="FJ13" s="83">
        <f>SUMIFS(ACTUALS!$S$4:$S$75,ACTUALS!$O$4:$O$75,$BM13,ACTUALS!$N$4:$N$75,FJ$3)+SUMIFS(ACTUALS!$R$4:$R$75,ACTUALS!$N$4:$N$75,$BM13,ACTUALS!$O$4:$O$75,FJ$3)</f>
        <v>0</v>
      </c>
      <c r="FK13" s="83">
        <f>SUMIFS(ACTUALS!$S$4:$S$75,ACTUALS!$O$4:$O$75,$BM13,ACTUALS!$N$4:$N$75,FK$3)+SUMIFS(ACTUALS!$R$4:$R$75,ACTUALS!$N$4:$N$75,$BM13,ACTUALS!$O$4:$O$75,FK$3)</f>
        <v>0</v>
      </c>
      <c r="FL13" s="83">
        <f>SUMIFS(ACTUALS!$S$4:$S$75,ACTUALS!$O$4:$O$75,$BM13,ACTUALS!$N$4:$N$75,FL$3)+SUMIFS(ACTUALS!$R$4:$R$75,ACTUALS!$N$4:$N$75,$BM13,ACTUALS!$O$4:$O$75,FL$3)</f>
        <v>0</v>
      </c>
      <c r="FM13" s="83">
        <f>SUMIFS(ACTUALS!$S$4:$S$75,ACTUALS!$O$4:$O$75,$BM13,ACTUALS!$N$4:$N$75,FM$3)+SUMIFS(ACTUALS!$R$4:$R$75,ACTUALS!$N$4:$N$75,$BM13,ACTUALS!$O$4:$O$75,FM$3)</f>
        <v>0</v>
      </c>
      <c r="FN13" s="83">
        <f>SUMIFS(ACTUALS!$S$4:$S$75,ACTUALS!$O$4:$O$75,$BM13,ACTUALS!$N$4:$N$75,FN$3)+SUMIFS(ACTUALS!$R$4:$R$75,ACTUALS!$N$4:$N$75,$BM13,ACTUALS!$O$4:$O$75,FN$3)</f>
        <v>0</v>
      </c>
      <c r="FO13" s="83">
        <f>SUMIFS(ACTUALS!$S$4:$S$75,ACTUALS!$O$4:$O$75,$BM13,ACTUALS!$N$4:$N$75,FO$3)+SUMIFS(ACTUALS!$R$4:$R$75,ACTUALS!$N$4:$N$75,$BM13,ACTUALS!$O$4:$O$75,FO$3)</f>
        <v>0</v>
      </c>
      <c r="FP13" s="83">
        <f>SUMIFS(ACTUALS!$T$4:$T$75,ACTUALS!$P$4:$P$75,$BM13,ACTUALS!$O$4:$O$75,FP$3)+SUMIFS(ACTUALS!$S$4:$S$75,ACTUALS!$O$4:$O$75,$BM13,ACTUALS!$P$4:$P$75,FP$3)</f>
        <v>0</v>
      </c>
      <c r="FQ13" s="83">
        <f>SUMIFS(ACTUALS!$U$4:$U$75,ACTUALS!$Q$4:$Q$75,$BM13,ACTUALS!$P$4:$P$75,FQ$3)+SUMIFS(ACTUALS!$T$4:$T$75,ACTUALS!$P$4:$P$75,$BM13,ACTUALS!$Q$4:$Q$75,FQ$3)</f>
        <v>0</v>
      </c>
      <c r="FR13" s="83">
        <f>SUMIFS(ACTUALS!$V$4:$V$75,ACTUALS!$R$4:$R$75,$BM13,ACTUALS!$Q$4:$Q$75,FR$3)+SUMIFS(ACTUALS!$U$4:$U$75,ACTUALS!$Q$4:$Q$75,$BM13,ACTUALS!$R$4:$R$75,FR$3)</f>
        <v>0</v>
      </c>
      <c r="FS13" s="83">
        <f>SUMIFS(ACTUALS!$W$4:$W$75,ACTUALS!$S$4:$S$75,$BM13,ACTUALS!$R$4:$R$75,FS$3)+SUMIFS(ACTUALS!$V$4:$V$75,ACTUALS!$R$4:$R$75,$BM13,ACTUALS!$S$4:$S$75,FS$3)</f>
        <v>0</v>
      </c>
      <c r="FT13" s="83">
        <f>SUMIFS(ACTUALS!$B$4:$B$75,ACTUALS!$T$4:$T$75,$BM13,ACTUALS!$S$4:$S$75,FT$3)+SUMIFS(ACTUALS!$W$4:$W$75,ACTUALS!$S$4:$S$75,$BM13,ACTUALS!$T$4:$T$75,FT$3)</f>
        <v>0</v>
      </c>
      <c r="FU13" s="83">
        <f>SUMIFS(ACTUALS!$C$4:$C$75,ACTUALS!$U$4:$U$75,$BM13,ACTUALS!$T$4:$T$75,FU$3)+SUMIFS(ACTUALS!$B$4:$B$75,ACTUALS!$T$4:$T$75,$BM13,ACTUALS!$U$4:$U$75,FU$3)</f>
        <v>0</v>
      </c>
      <c r="FV13" s="83">
        <f>SUMIFS(ACTUALS!$D$4:$D$75,ACTUALS!$V$4:$V$75,$BM13,ACTUALS!$U$4:$U$75,FV$3)+SUMIFS(ACTUALS!$C$4:$C$75,ACTUALS!$U$4:$U$75,$BM13,ACTUALS!$V$4:$V$75,FV$3)</f>
        <v>0</v>
      </c>
      <c r="FW13" s="83">
        <f>SUMIFS(ACTUALS!$E$4:$E$75,ACTUALS!$W$4:$W$75,$BM13,ACTUALS!$V$4:$V$75,FW$3)+SUMIFS(ACTUALS!$D$4:$D$75,ACTUALS!$V$4:$V$75,$BM13,ACTUALS!$W$4:$W$75,FW$3)</f>
        <v>0</v>
      </c>
      <c r="FX13" s="83">
        <f>SUMIFS(ACTUALS!$F$4:$F$75,ACTUALS!$B$4:$B$75,$BM13,ACTUALS!$W$4:$W$75,FX$3)+SUMIFS(ACTUALS!$E$4:$E$75,ACTUALS!$W$4:$W$75,$BM13,ACTUALS!$B$4:$B$75,FX$3)</f>
        <v>0</v>
      </c>
      <c r="FY13" s="83">
        <f>SUMIFS(ACTUALS!$G$4:$G$75,ACTUALS!$C$4:$C$75,$BM13,ACTUALS!$B$4:$B$75,FY$3)+SUMIFS(ACTUALS!$F$4:$F$75,ACTUALS!$B$4:$B$75,$BM13,ACTUALS!$C$4:$C$75,FY$3)</f>
        <v>0</v>
      </c>
      <c r="FZ13" s="83">
        <f>SUMIFS(ACTUALS!$J$4:$J$75,ACTUALS!$D$4:$D$75,$BM13,ACTUALS!$C$4:$C$75,FZ$3)+SUMIFS(ACTUALS!$G$4:$G$75,ACTUALS!$C$4:$C$75,$BM13,ACTUALS!$D$4:$D$75,FZ$3)</f>
        <v>0</v>
      </c>
      <c r="GA13" s="83">
        <f>SUMIFS(ACTUALS!$K$4:$K$75,ACTUALS!$E$4:$E$75,$BM13,ACTUALS!$D$4:$D$75,GA$3)+SUMIFS(ACTUALS!$J$4:$J$75,ACTUALS!$D$4:$D$75,$BM13,ACTUALS!$E$4:$E$75,GA$3)</f>
        <v>0</v>
      </c>
      <c r="GB13" s="83">
        <f>SUMIFS(ACTUALS!$L$4:$L$75,ACTUALS!$F$4:$F$75,$BM13,ACTUALS!$E$4:$E$75,GB$3)+SUMIFS(ACTUALS!$K$4:$K$75,ACTUALS!$E$4:$E$75,$BM13,ACTUALS!$F$4:$F$75,GB$3)</f>
        <v>0</v>
      </c>
      <c r="GC13" s="83">
        <f>SUMIFS(ACTUALS!$N$4:$N$75,ACTUALS!$G$4:$G$75,$BM13,ACTUALS!$F$4:$F$75,GC$3)+SUMIFS(ACTUALS!$L$4:$L$75,ACTUALS!$F$4:$F$75,$BM13,ACTUALS!$G$4:$G$75,GC$3)</f>
        <v>0</v>
      </c>
      <c r="GD13" s="83">
        <f>SUMIFS(ACTUALS!$O$4:$O$75,ACTUALS!$J$4:$J$75,$BM13,ACTUALS!$G$4:$G$75,GD$3)+SUMIFS(ACTUALS!$N$4:$N$75,ACTUALS!$G$4:$G$75,$BM13,ACTUALS!$J$4:$J$75,GD$3)</f>
        <v>0</v>
      </c>
      <c r="GE13" s="83">
        <f>SUMIFS(ACTUALS!$P$4:$P$75,ACTUALS!$K$4:$K$75,$BM13,ACTUALS!$J$4:$J$75,GE$3)+SUMIFS(ACTUALS!$O$4:$O$75,ACTUALS!$J$4:$J$75,$BM13,ACTUALS!$K$4:$K$75,GE$3)</f>
        <v>0</v>
      </c>
      <c r="GF13" s="83">
        <f>SUMIFS(ACTUALS!$Q$4:$Q$75,ACTUALS!$L$4:$L$75,$BM13,ACTUALS!$K$4:$K$75,GF$3)+SUMIFS(ACTUALS!$P$4:$P$75,ACTUALS!$K$4:$K$75,$BM13,ACTUALS!$L$4:$L$75,GF$3)</f>
        <v>0</v>
      </c>
      <c r="GG13" s="83">
        <f>SUMIFS(ACTUALS!$R$4:$R$75,ACTUALS!$N$4:$N$75,$BM13,ACTUALS!$L$4:$L$75,GG$3)+SUMIFS(ACTUALS!$Q$4:$Q$75,ACTUALS!$L$4:$L$75,$BM13,ACTUALS!$N$4:$N$75,GG$3)</f>
        <v>0</v>
      </c>
      <c r="GH13" s="83">
        <f>SUMIFS(ACTUALS!$S$4:$S$75,ACTUALS!$O$4:$O$75,$BM13,ACTUALS!$N$4:$N$75,GH$3)+SUMIFS(ACTUALS!$R$4:$R$75,ACTUALS!$N$4:$N$75,$BM13,ACTUALS!$O$4:$O$75,GH$3)</f>
        <v>0</v>
      </c>
      <c r="GI13" s="83">
        <f>SUMIFS(ACTUALS!$T$4:$T$75,ACTUALS!$P$4:$P$75,$BM13,ACTUALS!$O$4:$O$75,GI$3)+SUMIFS(ACTUALS!$S$4:$S$75,ACTUALS!$O$4:$O$75,$BM13,ACTUALS!$P$4:$P$75,GI$3)</f>
        <v>0</v>
      </c>
      <c r="GJ13" s="83">
        <f>SUMIFS(ACTUALS!$U$4:$U$75,ACTUALS!$Q$4:$Q$75,$BM13,ACTUALS!$P$4:$P$75,GJ$3)+SUMIFS(ACTUALS!$T$4:$T$75,ACTUALS!$P$4:$P$75,$BM13,ACTUALS!$Q$4:$Q$75,GJ$3)</f>
        <v>0</v>
      </c>
      <c r="GK13" s="83">
        <f>SUMIFS(ACTUALS!$V$4:$V$75,ACTUALS!$R$4:$R$75,$BM13,ACTUALS!$Q$4:$Q$75,GK$3)+SUMIFS(ACTUALS!$U$4:$U$75,ACTUALS!$Q$4:$Q$75,$BM13,ACTUALS!$R$4:$R$75,GK$3)</f>
        <v>0</v>
      </c>
      <c r="GL13" s="83">
        <f>SUMIFS(ACTUALS!$W$4:$W$75,ACTUALS!$S$4:$S$75,$BM13,ACTUALS!$R$4:$R$75,GL$3)+SUMIFS(ACTUALS!$V$4:$V$75,ACTUALS!$R$4:$R$75,$BM13,ACTUALS!$S$4:$S$75,GL$3)</f>
        <v>0</v>
      </c>
      <c r="GM13" s="83">
        <f>SUMIFS(ACTUALS!$B$4:$B$75,ACTUALS!$T$4:$T$75,$BM13,ACTUALS!$S$4:$S$75,GM$3)+SUMIFS(ACTUALS!$W$4:$W$75,ACTUALS!$S$4:$S$75,$BM13,ACTUALS!$T$4:$T$75,GM$3)</f>
        <v>0</v>
      </c>
      <c r="GN13" s="83">
        <f>SUMIFS(ACTUALS!$C$4:$C$75,ACTUALS!$U$4:$U$75,$BM13,ACTUALS!$T$4:$T$75,GN$3)+SUMIFS(ACTUALS!$B$4:$B$75,ACTUALS!$T$4:$T$75,$BM13,ACTUALS!$U$4:$U$75,GN$3)</f>
        <v>0</v>
      </c>
      <c r="GO13" s="83">
        <f>SUMIFS(ACTUALS!$S$4:$S$75,ACTUALS!$O$4:$O$75,$BM13,ACTUALS!$N$4:$N$75,GO$3)+SUMIFS(ACTUALS!$R$4:$R$75,ACTUALS!$N$4:$N$75,$BM13,ACTUALS!$O$4:$O$75,GO$3)</f>
        <v>0</v>
      </c>
      <c r="GP13" s="83">
        <f>SUMIFS(ACTUALS!$S$4:$S$75,ACTUALS!$O$4:$O$75,$BM13,ACTUALS!$N$4:$N$75,GP$3)+SUMIFS(ACTUALS!$R$4:$R$75,ACTUALS!$N$4:$N$75,$BM13,ACTUALS!$O$4:$O$75,GP$3)</f>
        <v>0</v>
      </c>
      <c r="GQ13" s="83">
        <f>SUMIFS(ACTUALS!$S$4:$S$75,ACTUALS!$O$4:$O$75,$BM13,ACTUALS!$N$4:$N$75,GQ$3)+SUMIFS(ACTUALS!$R$4:$R$75,ACTUALS!$N$4:$N$75,$BM13,ACTUALS!$O$4:$O$75,GQ$3)</f>
        <v>0</v>
      </c>
      <c r="GR13" s="83">
        <f>SUMIFS(ACTUALS!$S$4:$S$75,ACTUALS!$O$4:$O$75,$BM13,ACTUALS!$N$4:$N$75,GR$3)+SUMIFS(ACTUALS!$R$4:$R$75,ACTUALS!$N$4:$N$75,$BM13,ACTUALS!$O$4:$O$75,GR$3)</f>
        <v>0</v>
      </c>
      <c r="GS13" s="83">
        <f>SUMIFS(ACTUALS!$S$4:$S$75,ACTUALS!$O$4:$O$75,$BM13,ACTUALS!$N$4:$N$75,GS$3)+SUMIFS(ACTUALS!$R$4:$R$75,ACTUALS!$N$4:$N$75,$BM13,ACTUALS!$O$4:$O$75,GS$3)</f>
        <v>0</v>
      </c>
      <c r="GT13" s="83">
        <f>SUMIFS(ACTUALS!$S$4:$S$75,ACTUALS!$O$4:$O$75,$BM13,ACTUALS!$N$4:$N$75,GT$3)+SUMIFS(ACTUALS!$R$4:$R$75,ACTUALS!$N$4:$N$75,$BM13,ACTUALS!$O$4:$O$75,GT$3)</f>
        <v>0</v>
      </c>
      <c r="GU13" s="83">
        <f>SUMIFS(ACTUALS!$S$4:$S$75,ACTUALS!$O$4:$O$75,$BM13,ACTUALS!$N$4:$N$75,GU$3)+SUMIFS(ACTUALS!$R$4:$R$75,ACTUALS!$N$4:$N$75,$BM13,ACTUALS!$O$4:$O$75,GU$3)</f>
        <v>0</v>
      </c>
      <c r="GV13" s="83">
        <f>SUMIFS(ACTUALS!$S$4:$S$75,ACTUALS!$O$4:$O$75,$BM13,ACTUALS!$N$4:$N$75,GV$3)+SUMIFS(ACTUALS!$R$4:$R$75,ACTUALS!$N$4:$N$75,$BM13,ACTUALS!$O$4:$O$75,GV$3)</f>
        <v>0</v>
      </c>
      <c r="GW13" s="83">
        <f>SUMIFS(ACTUALS!$S$4:$S$75,ACTUALS!$O$4:$O$75,$BM13,ACTUALS!$N$4:$N$75,GW$3)+SUMIFS(ACTUALS!$R$4:$R$75,ACTUALS!$N$4:$N$75,$BM13,ACTUALS!$O$4:$O$75,GW$3)</f>
        <v>0</v>
      </c>
      <c r="GX13" s="83">
        <f>SUMIFS(ACTUALS!$S$4:$S$75,ACTUALS!$O$4:$O$75,$BM13,ACTUALS!$N$4:$N$75,GX$3)+SUMIFS(ACTUALS!$R$4:$R$75,ACTUALS!$N$4:$N$75,$BM13,ACTUALS!$O$4:$O$75,GX$3)</f>
        <v>0</v>
      </c>
      <c r="GY13" s="83">
        <f>SUMIFS(ACTUALS!$S$4:$S$75,ACTUALS!$O$4:$O$75,$BM13,ACTUALS!$N$4:$N$75,GY$3)+SUMIFS(ACTUALS!$R$4:$R$75,ACTUALS!$N$4:$N$75,$BM13,ACTUALS!$O$4:$O$75,GY$3)</f>
        <v>0</v>
      </c>
      <c r="GZ13" s="83">
        <f>SUMIFS(ACTUALS!$S$4:$S$75,ACTUALS!$O$4:$O$75,$BM13,ACTUALS!$N$4:$N$75,GZ$3)+SUMIFS(ACTUALS!$R$4:$R$75,ACTUALS!$N$4:$N$75,$BM13,ACTUALS!$O$4:$O$75,GZ$3)</f>
        <v>0</v>
      </c>
      <c r="HA13" s="83">
        <f>SUMIFS(ACTUALS!$S$4:$S$75,ACTUALS!$O$4:$O$75,$BM13,ACTUALS!$N$4:$N$75,HA$3)+SUMIFS(ACTUALS!$R$4:$R$75,ACTUALS!$N$4:$N$75,$BM13,ACTUALS!$O$4:$O$75,HA$3)</f>
        <v>0</v>
      </c>
      <c r="HB13" s="83">
        <f>SUMIFS(ACTUALS!$S$4:$S$75,ACTUALS!$O$4:$O$75,$BM13,ACTUALS!$N$4:$N$75,HB$3)+SUMIFS(ACTUALS!$R$4:$R$75,ACTUALS!$N$4:$N$75,$BM13,ACTUALS!$O$4:$O$75,HB$3)</f>
        <v>0</v>
      </c>
      <c r="HC13" s="83">
        <f>SUMIFS(ACTUALS!$S$4:$S$75,ACTUALS!$O$4:$O$75,$BM13,ACTUALS!$N$4:$N$75,HC$3)+SUMIFS(ACTUALS!$R$4:$R$75,ACTUALS!$N$4:$N$75,$BM13,ACTUALS!$O$4:$O$75,HC$3)</f>
        <v>0</v>
      </c>
      <c r="HD13" s="83">
        <f>SUMIFS(ACTUALS!$S$4:$S$75,ACTUALS!$O$4:$O$75,$BM13,ACTUALS!$N$4:$N$75,HD$3)+SUMIFS(ACTUALS!$R$4:$R$75,ACTUALS!$N$4:$N$75,$BM13,ACTUALS!$O$4:$O$75,HD$3)</f>
        <v>0</v>
      </c>
      <c r="HE13" s="83">
        <f>SUMIFS(ACTUALS!$S$4:$S$75,ACTUALS!$O$4:$O$75,$BM13,ACTUALS!$N$4:$N$75,HE$3)+SUMIFS(ACTUALS!$R$4:$R$75,ACTUALS!$N$4:$N$75,$BM13,ACTUALS!$O$4:$O$75,HE$3)</f>
        <v>0</v>
      </c>
      <c r="HF13" s="51"/>
      <c r="HG13" s="71"/>
      <c r="HH13" s="71"/>
      <c r="HI13" s="71"/>
      <c r="HJ13" s="71"/>
      <c r="HK13" s="71"/>
      <c r="HL13" s="71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  <c r="IT13" s="71"/>
      <c r="IU13" s="71"/>
      <c r="IV13" s="71"/>
      <c r="IW13" s="71"/>
      <c r="IX13" s="71"/>
      <c r="IY13" s="71"/>
      <c r="IZ13" s="71"/>
      <c r="JA13" s="71"/>
      <c r="JB13" s="71"/>
      <c r="JC13" s="71"/>
      <c r="JD13" s="71"/>
      <c r="JE13" s="71"/>
      <c r="JF13" s="71"/>
      <c r="JG13" s="71"/>
      <c r="JH13" s="71"/>
      <c r="JI13" s="71"/>
      <c r="JJ13" s="71"/>
      <c r="JK13" s="71"/>
      <c r="JL13" s="71"/>
      <c r="JM13" s="71"/>
    </row>
    <row r="14" spans="1:273" s="78" customFormat="1" ht="30" customHeight="1" x14ac:dyDescent="0.25">
      <c r="A14" s="195"/>
      <c r="B14" s="72">
        <f t="shared" si="6"/>
        <v>11</v>
      </c>
      <c r="C14" s="73" t="s">
        <v>16</v>
      </c>
      <c r="D14" s="74">
        <v>46187</v>
      </c>
      <c r="E14" s="73" t="s">
        <v>123</v>
      </c>
      <c r="F14" s="180">
        <v>0.79166666666666663</v>
      </c>
      <c r="G14" s="75">
        <f t="shared" si="0"/>
        <v>46187.791666666664</v>
      </c>
      <c r="H14" s="148" t="s">
        <v>138</v>
      </c>
      <c r="I14" s="149"/>
      <c r="J14" s="150"/>
      <c r="K14" s="151"/>
      <c r="L14" s="73" t="str">
        <f t="shared" si="1"/>
        <v/>
      </c>
      <c r="M14" s="76" t="s">
        <v>728</v>
      </c>
      <c r="N14" s="77" t="str">
        <f t="shared" si="2"/>
        <v>Ivory Coast</v>
      </c>
      <c r="O14" s="78" t="str">
        <f t="shared" si="3"/>
        <v>Ecuador</v>
      </c>
      <c r="P14" s="78" t="str">
        <f>IF(ACTUALS!$R14&gt;ACTUALS!$S14,ACTUALS!$N14,IF(ACTUALS!$S14&gt;ACTUALS!$R14,ACTUALS!$O14,""))</f>
        <v/>
      </c>
      <c r="Q14" s="78" t="str">
        <f>IF(ACTUALS!$P14=ACTUALS!$N14,ACTUALS!$O14,IF(ACTUALS!$P14=ACTUALS!$O14,ACTUALS!$N14,""))</f>
        <v/>
      </c>
      <c r="R14" s="79">
        <f t="shared" si="4"/>
        <v>0</v>
      </c>
      <c r="S14" s="80">
        <f t="shared" si="5"/>
        <v>0</v>
      </c>
      <c r="T14" s="78">
        <f>IF(OR(ACTUALS!$R14="",ACTUALS!$S14=""),"",ACTUALS!$R14-ACTUALS!$S14)</f>
        <v>0</v>
      </c>
      <c r="U14" s="78">
        <f>IF(OR(ACTUALS!$R14="",ACTUALS!$S14=""),"",ACTUALS!$S14-ACTUALS!$R14)</f>
        <v>0</v>
      </c>
      <c r="V14" s="78" t="str">
        <f>IF(ACTUALS!$K14="","",IF(ACTUALS!$L14="Draw",1,IF(ACTUALS!$L14=ACTUALS!$N14,3,0)))</f>
        <v/>
      </c>
      <c r="W14" s="78" t="str">
        <f>IF(ACTUALS!$K14="","",IF(ACTUALS!$L14="Draw",1,IF(ACTUALS!$L14=ACTUALS!$O14,3,0)))</f>
        <v/>
      </c>
      <c r="AC14" s="78" t="s">
        <v>122</v>
      </c>
      <c r="AG14" s="78" t="s">
        <v>5</v>
      </c>
      <c r="AH14" s="51"/>
      <c r="AI14" s="90">
        <v>3</v>
      </c>
      <c r="AJ14" s="90" t="str">
        <f ca="1">IFERROR(INDEX(AT:AT,MATCH("3"&amp;AG14,BD:BD,0),1),"")</f>
        <v>Qatar</v>
      </c>
      <c r="AK14" s="90" t="str">
        <f ca="1">IF(AJ14="","",VLOOKUP(AJ14,AT:AY,2,FALSE)&amp;"-"&amp;VLOOKUP(AJ14,AT:AY,3,FALSE)&amp;"-"&amp;VLOOKUP(AJ14,AT:AY,4,FALSE))</f>
        <v>0-0-0</v>
      </c>
      <c r="AL14" s="90">
        <f ca="1">IF(AJ14="","",VLOOKUP(AJ14,AT:BA,8,FALSE))</f>
        <v>0</v>
      </c>
      <c r="AM14" s="90">
        <f ca="1">IF(AJ14="","",VLOOKUP(AJ14,AT:BD,5,FALSE))</f>
        <v>0</v>
      </c>
      <c r="AN14" s="51"/>
      <c r="AO14" s="197"/>
      <c r="AP14" s="197"/>
      <c r="AQ14" s="51"/>
      <c r="AR14" s="51"/>
      <c r="AS14" s="51" t="s">
        <v>6</v>
      </c>
      <c r="AT14" s="51" t="s">
        <v>39</v>
      </c>
      <c r="AU14" s="51">
        <f>COUNTIF(ACTUALS!$P$4:$P$75,AT14)</f>
        <v>0</v>
      </c>
      <c r="AV14" s="51">
        <f>COUNTIFS(ACTUALS!$O$4:$O$75,AT14,ACTUALS!$L$4:$L$75,"Draw")+COUNTIFS(ACTUALS!$N$4:$N$75,AT14,ACTUALS!$L$4:$L$75,"Draw")</f>
        <v>0</v>
      </c>
      <c r="AW14" s="51">
        <f>COUNTIF(ACTUALS!$Q$4:$Q$75,AT14)</f>
        <v>0</v>
      </c>
      <c r="AX14" s="51">
        <f>AV14+(3*AU14)</f>
        <v>0</v>
      </c>
      <c r="AY14" s="51">
        <f>SUMIFS(ACTUALS!$R$4:$R$75,ACTUALS!$N$4:$N$75,AT14)+SUMIFS(ACTUALS!$S$4:$S$75,ACTUALS!$O$4:$O$75,AT14)</f>
        <v>0</v>
      </c>
      <c r="AZ14" s="51">
        <f>SUMIFS(ACTUALS!$S$4:$S$75,ACTUALS!$N$4:$N$75,AT14)+SUMIFS(ACTUALS!$R$4:$R$75,ACTUALS!$O$4:$O$75,AT14)</f>
        <v>0</v>
      </c>
      <c r="BA14" s="51">
        <f>AY14-AZ14</f>
        <v>0</v>
      </c>
      <c r="BB14" s="51">
        <f ca="1">RANK(BK14,BK14:BK17,1)</f>
        <v>4</v>
      </c>
      <c r="BC14" s="51" t="str">
        <f>IFERROR(VLOOKUP(AT14,AO:AP,2,FALSE),"")</f>
        <v/>
      </c>
      <c r="BD14" s="51" t="str">
        <f ca="1">IF(BC14="",BB14&amp;AS14,BC14&amp;AS14)</f>
        <v>4C</v>
      </c>
      <c r="BE14" s="51">
        <f>RANK(AX14,AX14:AX17)+(RANK(BA14,BA14:BA17)/10)+(RANK(AY14,AY14:AY17)/100)</f>
        <v>1.1100000000000001</v>
      </c>
      <c r="BF14" s="51">
        <f>RANK(BE14,BE14:BE17,1)</f>
        <v>1</v>
      </c>
      <c r="BG14" s="51" cm="1">
        <f t="array" aca="1" ref="BG14" ca="1">SUMPRODUCT((OFFSET($BN$3:$DI$3,MATCH($AT14,$BM$4:$BM$51,0),0))*((IF($BF16=$BF14,$BN$3:$DI$3=$AT16,0))+(IF($BF17=$BF14,$BN$3:$DI$3=$AT17,0))+(IF($BF15=$BF14,$BN$3:$DI$3=$AT15,0))))</f>
        <v>0</v>
      </c>
      <c r="BH14" s="51" cm="1">
        <f t="array" aca="1" ref="BH14" ca="1">SUMPRODUCT((OFFSET($DL$3:$FG$3,MATCH($AT14,$DK$4:$DK$51,0),0))*((IF($BF16=$BF14,$DL$3:$FG$3=$AT16,0))+(IF($BF17=$BF14,$DL$3:$FG$3=$AT17,0))+(IF($BF15=$BF14,$DL$3:$FG$3=$AT15,0))))</f>
        <v>0</v>
      </c>
      <c r="BI14" s="51" cm="1">
        <f t="array" aca="1" ref="BI14" ca="1">SUMPRODUCT((OFFSET($FJ$3:$HE$3,MATCH($AT14,$FI$4:$FI$51,0),0))*((IF($BF16=$BF14,$FJ$3:$HE$3=$AT16,0))+(IF($BF17=$BF14,$FJ$3:$HE$3=$AT17,0))+(IF($BF15=$BF14,$FJ$3:$HE$3=$AT15,0))))</f>
        <v>0</v>
      </c>
      <c r="BJ14" s="51">
        <f ca="1">(BG14/1000)+(BH14/10000)+(BI14/100000)+(ROW(BI17)/10000000)</f>
        <v>1.7E-6</v>
      </c>
      <c r="BK14" s="51">
        <f ca="1">+BE14-BJ14</f>
        <v>1.1099983</v>
      </c>
      <c r="BL14" s="51"/>
      <c r="BM14" s="51" t="s">
        <v>99</v>
      </c>
      <c r="BN14" s="83">
        <f>SUMIFS(ACTUALS!$W$4:$W$75,ACTUALS!$O$4:$O$75,$BM14,ACTUALS!$N$4:$N$75,BN$3)+SUMIFS(ACTUALS!$V$4:$V$75,ACTUALS!$N$4:$N$75,$BM14,ACTUALS!$O$4:$O$75,BN$3)</f>
        <v>0</v>
      </c>
      <c r="BO14" s="83">
        <f>SUMIFS(ACTUALS!$W$4:$W$75,ACTUALS!$O$4:$O$75,$BM14,ACTUALS!$N$4:$N$75,BO$3)+SUMIFS(ACTUALS!$V$4:$V$75,ACTUALS!$N$4:$N$75,$BM14,ACTUALS!$O$4:$O$75,BO$3)</f>
        <v>0</v>
      </c>
      <c r="BP14" s="83">
        <f>SUMIFS(ACTUALS!$W$4:$W$75,ACTUALS!$O$4:$O$75,$BM14,ACTUALS!$N$4:$N$75,BP$3)+SUMIFS(ACTUALS!$V$4:$V$75,ACTUALS!$N$4:$N$75,$BM14,ACTUALS!$O$4:$O$75,BP$3)</f>
        <v>0</v>
      </c>
      <c r="BQ14" s="83">
        <f>SUMIFS(ACTUALS!$W$4:$W$75,ACTUALS!$O$4:$O$75,$BM14,ACTUALS!$N$4:$N$75,BQ$3)+SUMIFS(ACTUALS!$V$4:$V$75,ACTUALS!$N$4:$N$75,$BM14,ACTUALS!$O$4:$O$75,BQ$3)</f>
        <v>0</v>
      </c>
      <c r="BR14" s="83">
        <f>SUMIFS(ACTUALS!$W$4:$W$75,ACTUALS!$O$4:$O$75,$BM14,ACTUALS!$N$4:$N$75,BR$3)+SUMIFS(ACTUALS!$V$4:$V$75,ACTUALS!$N$4:$N$75,$BM14,ACTUALS!$O$4:$O$75,BR$3)</f>
        <v>0</v>
      </c>
      <c r="BS14" s="83">
        <f>SUMIFS(ACTUALS!$W$4:$W$75,ACTUALS!$O$4:$O$75,$BM14,ACTUALS!$N$4:$N$75,BS$3)+SUMIFS(ACTUALS!$V$4:$V$75,ACTUALS!$N$4:$N$75,$BM14,ACTUALS!$O$4:$O$75,BS$3)</f>
        <v>0</v>
      </c>
      <c r="BT14" s="83">
        <f>SUMIFS(ACTUALS!$W$4:$W$75,ACTUALS!$O$4:$O$75,$BM14,ACTUALS!$N$4:$N$75,BT$3)+SUMIFS(ACTUALS!$V$4:$V$75,ACTUALS!$N$4:$N$75,$BM14,ACTUALS!$O$4:$O$75,BT$3)</f>
        <v>0</v>
      </c>
      <c r="BU14" s="83">
        <f>SUMIFS(ACTUALS!$W$4:$W$75,ACTUALS!$O$4:$O$75,$BM14,ACTUALS!$N$4:$N$75,BU$3)+SUMIFS(ACTUALS!$V$4:$V$75,ACTUALS!$N$4:$N$75,$BM14,ACTUALS!$O$4:$O$75,BU$3)</f>
        <v>0</v>
      </c>
      <c r="BV14" s="83">
        <f>SUMIFS(ACTUALS!$W$4:$W$75,ACTUALS!$O$4:$O$75,$BM14,ACTUALS!$N$4:$N$75,BV$3)+SUMIFS(ACTUALS!$V$4:$V$75,ACTUALS!$N$4:$N$75,$BM14,ACTUALS!$O$4:$O$75,BV$3)</f>
        <v>0</v>
      </c>
      <c r="BW14" s="83">
        <f>SUMIFS(ACTUALS!$W$4:$W$75,ACTUALS!$O$4:$O$75,$BM14,ACTUALS!$N$4:$N$75,BW$3)+SUMIFS(ACTUALS!$V$4:$V$75,ACTUALS!$N$4:$N$75,$BM14,ACTUALS!$O$4:$O$75,BW$3)</f>
        <v>0</v>
      </c>
      <c r="BX14" s="83">
        <f>SUMIFS(ACTUALS!$W$4:$W$75,ACTUALS!$O$4:$O$75,$BM14,ACTUALS!$N$4:$N$75,BX$3)+SUMIFS(ACTUALS!$V$4:$V$75,ACTUALS!$N$4:$N$75,$BM14,ACTUALS!$O$4:$O$75,BX$3)</f>
        <v>0</v>
      </c>
      <c r="BY14" s="83">
        <f>SUMIFS(ACTUALS!$W$4:$W$75,ACTUALS!$O$4:$O$75,$BM14,ACTUALS!$N$4:$N$75,BY$3)+SUMIFS(ACTUALS!$V$4:$V$75,ACTUALS!$N$4:$N$75,$BM14,ACTUALS!$O$4:$O$75,BY$3)</f>
        <v>0</v>
      </c>
      <c r="BZ14" s="83">
        <f>SUMIFS(ACTUALS!$W$4:$W$75,ACTUALS!$O$4:$O$75,$BM14,ACTUALS!$N$4:$N$75,BZ$3)+SUMIFS(ACTUALS!$V$4:$V$75,ACTUALS!$N$4:$N$75,$BM14,ACTUALS!$O$4:$O$75,BZ$3)</f>
        <v>0</v>
      </c>
      <c r="CA14" s="83">
        <f>SUMIFS(ACTUALS!$W$4:$W$75,ACTUALS!$O$4:$O$75,$BM14,ACTUALS!$N$4:$N$75,CA$3)+SUMIFS(ACTUALS!$V$4:$V$75,ACTUALS!$N$4:$N$75,$BM14,ACTUALS!$O$4:$O$75,CA$3)</f>
        <v>0</v>
      </c>
      <c r="CB14" s="83">
        <f>SUMIFS(ACTUALS!$W$4:$W$75,ACTUALS!$O$4:$O$75,$BM14,ACTUALS!$N$4:$N$75,CB$3)+SUMIFS(ACTUALS!$V$4:$V$75,ACTUALS!$N$4:$N$75,$BM14,ACTUALS!$O$4:$O$75,CB$3)</f>
        <v>0</v>
      </c>
      <c r="CC14" s="83">
        <f>SUMIFS(ACTUALS!$W$4:$W$75,ACTUALS!$O$4:$O$75,$BM14,ACTUALS!$N$4:$N$75,CC$3)+SUMIFS(ACTUALS!$V$4:$V$75,ACTUALS!$N$4:$N$75,$BM14,ACTUALS!$O$4:$O$75,CC$3)</f>
        <v>0</v>
      </c>
      <c r="CD14" s="83">
        <f>SUMIFS(ACTUALS!$W$4:$W$75,ACTUALS!$O$4:$O$75,$BM14,ACTUALS!$N$4:$N$75,CD$3)+SUMIFS(ACTUALS!$V$4:$V$75,ACTUALS!$N$4:$N$75,$BM14,ACTUALS!$O$4:$O$75,CD$3)</f>
        <v>0</v>
      </c>
      <c r="CE14" s="83">
        <f>SUMIFS(ACTUALS!$W$4:$W$75,ACTUALS!$O$4:$O$75,$BM14,ACTUALS!$N$4:$N$75,CE$3)+SUMIFS(ACTUALS!$V$4:$V$75,ACTUALS!$N$4:$N$75,$BM14,ACTUALS!$O$4:$O$75,CE$3)</f>
        <v>0</v>
      </c>
      <c r="CF14" s="83">
        <f>SUMIFS(ACTUALS!$W$4:$W$75,ACTUALS!$O$4:$O$75,$BM14,ACTUALS!$N$4:$N$75,CF$3)+SUMIFS(ACTUALS!$V$4:$V$75,ACTUALS!$N$4:$N$75,$BM14,ACTUALS!$O$4:$O$75,CF$3)</f>
        <v>0</v>
      </c>
      <c r="CG14" s="83">
        <f>SUMIFS(ACTUALS!$W$4:$W$75,ACTUALS!$O$4:$O$75,$BM14,ACTUALS!$N$4:$N$75,CG$3)+SUMIFS(ACTUALS!$V$4:$V$75,ACTUALS!$N$4:$N$75,$BM14,ACTUALS!$O$4:$O$75,CG$3)</f>
        <v>0</v>
      </c>
      <c r="CH14" s="83">
        <f>SUMIFS(ACTUALS!$W$4:$W$75,ACTUALS!$O$4:$O$75,$BM14,ACTUALS!$N$4:$N$75,CH$3)+SUMIFS(ACTUALS!$V$4:$V$75,ACTUALS!$N$4:$N$75,$BM14,ACTUALS!$O$4:$O$75,CH$3)</f>
        <v>0</v>
      </c>
      <c r="CI14" s="83">
        <f>SUMIFS(ACTUALS!$W$4:$W$75,ACTUALS!$O$4:$O$75,$BM14,ACTUALS!$N$4:$N$75,CI$3)+SUMIFS(ACTUALS!$V$4:$V$75,ACTUALS!$N$4:$N$75,$BM14,ACTUALS!$O$4:$O$75,CI$3)</f>
        <v>0</v>
      </c>
      <c r="CJ14" s="83">
        <f>SUMIFS(ACTUALS!$B$4:$B$75,ACTUALS!$P$4:$P$75,$BM14,ACTUALS!$O$4:$O$75,CJ$3)+SUMIFS(ACTUALS!$W$4:$W$75,ACTUALS!$O$4:$O$75,$BM14,ACTUALS!$P$4:$P$75,CJ$3)</f>
        <v>0</v>
      </c>
      <c r="CK14" s="83">
        <f>SUMIFS(ACTUALS!$C$4:$C$75,ACTUALS!$Q$4:$Q$75,$BM14,ACTUALS!$P$4:$P$75,CK$3)+SUMIFS(ACTUALS!$B$4:$B$75,ACTUALS!$P$4:$P$75,$BM14,ACTUALS!$Q$4:$Q$75,CK$3)</f>
        <v>0</v>
      </c>
      <c r="CL14" s="83">
        <f>SUMIFS(ACTUALS!$D$4:$D$75,ACTUALS!$R$4:$R$75,$BM14,ACTUALS!$Q$4:$Q$75,CL$3)+SUMIFS(ACTUALS!$C$4:$C$75,ACTUALS!$Q$4:$Q$75,$BM14,ACTUALS!$R$4:$R$75,CL$3)</f>
        <v>0</v>
      </c>
      <c r="CM14" s="83">
        <f>SUMIFS(ACTUALS!$E$4:$E$75,ACTUALS!$S$4:$S$75,$BM14,ACTUALS!$R$4:$R$75,CM$3)+SUMIFS(ACTUALS!$D$4:$D$75,ACTUALS!$R$4:$R$75,$BM14,ACTUALS!$S$4:$S$75,CM$3)</f>
        <v>0</v>
      </c>
      <c r="CN14" s="83">
        <f>SUMIFS(ACTUALS!$F$4:$F$75,ACTUALS!$T$4:$T$75,$BM14,ACTUALS!$S$4:$S$75,CN$3)+SUMIFS(ACTUALS!$E$4:$E$75,ACTUALS!$S$4:$S$75,$BM14,ACTUALS!$T$4:$T$75,CN$3)</f>
        <v>0</v>
      </c>
      <c r="CO14" s="83">
        <f>SUMIFS(ACTUALS!$G$4:$G$75,ACTUALS!$U$4:$U$75,$BM14,ACTUALS!$T$4:$T$75,CO$3)+SUMIFS(ACTUALS!$F$4:$F$75,ACTUALS!$T$4:$T$75,$BM14,ACTUALS!$U$4:$U$75,CO$3)</f>
        <v>0</v>
      </c>
      <c r="CP14" s="83">
        <f>SUMIFS(ACTUALS!$J$4:$J$75,ACTUALS!$V$4:$V$75,$BM14,ACTUALS!$U$4:$U$75,CP$3)+SUMIFS(ACTUALS!$G$4:$G$75,ACTUALS!$U$4:$U$75,$BM14,ACTUALS!$V$4:$V$75,CP$3)</f>
        <v>0</v>
      </c>
      <c r="CQ14" s="83">
        <f>SUMIFS(ACTUALS!$K$4:$K$75,ACTUALS!$W$4:$W$75,$BM14,ACTUALS!$V$4:$V$75,CQ$3)+SUMIFS(ACTUALS!$J$4:$J$75,ACTUALS!$V$4:$V$75,$BM14,ACTUALS!$W$4:$W$75,CQ$3)</f>
        <v>0</v>
      </c>
      <c r="CR14" s="83">
        <f>SUMIFS(ACTUALS!$L$4:$L$75,ACTUALS!$B$4:$B$75,$BM14,ACTUALS!$W$4:$W$75,CR$3)+SUMIFS(ACTUALS!$K$4:$K$75,ACTUALS!$W$4:$W$75,$BM14,ACTUALS!$B$4:$B$75,CR$3)</f>
        <v>0</v>
      </c>
      <c r="CS14" s="83">
        <f>SUMIFS(ACTUALS!$N$4:$N$75,ACTUALS!$C$4:$C$75,$BM14,ACTUALS!$B$4:$B$75,CS$3)+SUMIFS(ACTUALS!$L$4:$L$75,ACTUALS!$B$4:$B$75,$BM14,ACTUALS!$C$4:$C$75,CS$3)</f>
        <v>0</v>
      </c>
      <c r="CT14" s="83">
        <f>SUMIFS(ACTUALS!$O$4:$O$75,ACTUALS!$D$4:$D$75,$BM14,ACTUALS!$C$4:$C$75,CT$3)+SUMIFS(ACTUALS!$N$4:$N$75,ACTUALS!$C$4:$C$75,$BM14,ACTUALS!$D$4:$D$75,CT$3)</f>
        <v>0</v>
      </c>
      <c r="CU14" s="83">
        <f>SUMIFS(ACTUALS!$P$4:$P$75,ACTUALS!$E$4:$E$75,$BM14,ACTUALS!$D$4:$D$75,CU$3)+SUMIFS(ACTUALS!$O$4:$O$75,ACTUALS!$D$4:$D$75,$BM14,ACTUALS!$E$4:$E$75,CU$3)</f>
        <v>0</v>
      </c>
      <c r="CV14" s="83">
        <f>SUMIFS(ACTUALS!$Q$4:$Q$75,ACTUALS!$F$4:$F$75,$BM14,ACTUALS!$E$4:$E$75,CV$3)+SUMIFS(ACTUALS!$P$4:$P$75,ACTUALS!$E$4:$E$75,$BM14,ACTUALS!$F$4:$F$75,CV$3)</f>
        <v>0</v>
      </c>
      <c r="CW14" s="83">
        <f>SUMIFS(ACTUALS!$R$4:$R$75,ACTUALS!$G$4:$G$75,$BM14,ACTUALS!$F$4:$F$75,CW$3)+SUMIFS(ACTUALS!$Q$4:$Q$75,ACTUALS!$F$4:$F$75,$BM14,ACTUALS!$G$4:$G$75,CW$3)</f>
        <v>0</v>
      </c>
      <c r="CX14" s="83">
        <f>SUMIFS(ACTUALS!$S$4:$S$75,ACTUALS!$J$4:$J$75,$BM14,ACTUALS!$G$4:$G$75,CX$3)+SUMIFS(ACTUALS!$R$4:$R$75,ACTUALS!$G$4:$G$75,$BM14,ACTUALS!$J$4:$J$75,CX$3)</f>
        <v>0</v>
      </c>
      <c r="CY14" s="83">
        <f>SUMIFS(ACTUALS!$T$4:$T$75,ACTUALS!$K$4:$K$75,$BM14,ACTUALS!$J$4:$J$75,CY$3)+SUMIFS(ACTUALS!$S$4:$S$75,ACTUALS!$J$4:$J$75,$BM14,ACTUALS!$K$4:$K$75,CY$3)</f>
        <v>0</v>
      </c>
      <c r="CZ14" s="83">
        <f>SUMIFS(ACTUALS!$U$4:$U$75,ACTUALS!$L$4:$L$75,$BM14,ACTUALS!$K$4:$K$75,CZ$3)+SUMIFS(ACTUALS!$T$4:$T$75,ACTUALS!$K$4:$K$75,$BM14,ACTUALS!$L$4:$L$75,CZ$3)</f>
        <v>0</v>
      </c>
      <c r="DA14" s="83">
        <f>SUMIFS(ACTUALS!$V$4:$V$75,ACTUALS!$N$4:$N$75,$BM14,ACTUALS!$L$4:$L$75,DA$3)+SUMIFS(ACTUALS!$U$4:$U$75,ACTUALS!$L$4:$L$75,$BM14,ACTUALS!$N$4:$N$75,DA$3)</f>
        <v>0</v>
      </c>
      <c r="DB14" s="83">
        <f>SUMIFS(ACTUALS!$W$4:$W$75,ACTUALS!$O$4:$O$75,$BM14,ACTUALS!$N$4:$N$75,DB$3)+SUMIFS(ACTUALS!$V$4:$V$75,ACTUALS!$N$4:$N$75,$BM14,ACTUALS!$O$4:$O$75,DB$3)</f>
        <v>0</v>
      </c>
      <c r="DC14" s="83">
        <f>SUMIFS(ACTUALS!$B$4:$B$75,ACTUALS!$P$4:$P$75,$BM14,ACTUALS!$O$4:$O$75,DC$3)+SUMIFS(ACTUALS!$W$4:$W$75,ACTUALS!$O$4:$O$75,$BM14,ACTUALS!$P$4:$P$75,DC$3)</f>
        <v>0</v>
      </c>
      <c r="DD14" s="83">
        <f>SUMIFS(ACTUALS!$C$4:$C$75,ACTUALS!$Q$4:$Q$75,$BM14,ACTUALS!$P$4:$P$75,DD$3)+SUMIFS(ACTUALS!$B$4:$B$75,ACTUALS!$P$4:$P$75,$BM14,ACTUALS!$Q$4:$Q$75,DD$3)</f>
        <v>0</v>
      </c>
      <c r="DE14" s="83">
        <f>SUMIFS(ACTUALS!$D$4:$D$75,ACTUALS!$R$4:$R$75,$BM14,ACTUALS!$Q$4:$Q$75,DE$3)+SUMIFS(ACTUALS!$C$4:$C$75,ACTUALS!$Q$4:$Q$75,$BM14,ACTUALS!$R$4:$R$75,DE$3)</f>
        <v>0</v>
      </c>
      <c r="DF14" s="83">
        <f>SUMIFS(ACTUALS!$E$4:$E$75,ACTUALS!$S$4:$S$75,$BM14,ACTUALS!$R$4:$R$75,DF$3)+SUMIFS(ACTUALS!$D$4:$D$75,ACTUALS!$R$4:$R$75,$BM14,ACTUALS!$S$4:$S$75,DF$3)</f>
        <v>0</v>
      </c>
      <c r="DG14" s="83">
        <f>SUMIFS(ACTUALS!$W$4:$W$75,ACTUALS!$O$4:$O$75,$BM14,ACTUALS!$N$4:$N$75,DG$3)+SUMIFS(ACTUALS!$V$4:$V$75,ACTUALS!$N$4:$N$75,$BM14,ACTUALS!$O$4:$O$75,DG$3)</f>
        <v>0</v>
      </c>
      <c r="DH14" s="83">
        <f>SUMIFS(ACTUALS!$W$4:$W$75,ACTUALS!$O$4:$O$75,$BM14,ACTUALS!$N$4:$N$75,DH$3)+SUMIFS(ACTUALS!$V$4:$V$75,ACTUALS!$N$4:$N$75,$BM14,ACTUALS!$O$4:$O$75,DH$3)</f>
        <v>0</v>
      </c>
      <c r="DI14" s="83">
        <f>SUMIFS(ACTUALS!$W$4:$W$75,ACTUALS!$O$4:$O$75,$BM14,ACTUALS!$N$4:$N$75,DI$3)+SUMIFS(ACTUALS!$V$4:$V$75,ACTUALS!$N$4:$N$75,$BM14,ACTUALS!$O$4:$O$75,DI$3)</f>
        <v>0</v>
      </c>
      <c r="DJ14" s="51"/>
      <c r="DK14" s="51" t="s">
        <v>99</v>
      </c>
      <c r="DL14" s="83">
        <f>SUMIFS(ACTUALS!$U$4:$U$75,ACTUALS!$O$4:$O$75,$BM14,ACTUALS!$N$4:$N$75,DL$3)+SUMIFS(ACTUALS!$T$4:$T$75,ACTUALS!$N$4:$N$75,$BM14,ACTUALS!$O$4:$O$75,DL$3)</f>
        <v>0</v>
      </c>
      <c r="DM14" s="83">
        <f>SUMIFS(ACTUALS!$U$4:$U$75,ACTUALS!$O$4:$O$75,$BM14,ACTUALS!$N$4:$N$75,DM$3)+SUMIFS(ACTUALS!$T$4:$T$75,ACTUALS!$N$4:$N$75,$BM14,ACTUALS!$O$4:$O$75,DM$3)</f>
        <v>0</v>
      </c>
      <c r="DN14" s="83">
        <f>SUMIFS(ACTUALS!$U$4:$U$75,ACTUALS!$O$4:$O$75,$BM14,ACTUALS!$N$4:$N$75,DN$3)+SUMIFS(ACTUALS!$T$4:$T$75,ACTUALS!$N$4:$N$75,$BM14,ACTUALS!$O$4:$O$75,DN$3)</f>
        <v>0</v>
      </c>
      <c r="DO14" s="83">
        <f>SUMIFS(ACTUALS!$U$4:$U$75,ACTUALS!$O$4:$O$75,$BM14,ACTUALS!$N$4:$N$75,DO$3)+SUMIFS(ACTUALS!$T$4:$T$75,ACTUALS!$N$4:$N$75,$BM14,ACTUALS!$O$4:$O$75,DO$3)</f>
        <v>0</v>
      </c>
      <c r="DP14" s="83">
        <f>SUMIFS(ACTUALS!$U$4:$U$75,ACTUALS!$O$4:$O$75,$BM14,ACTUALS!$N$4:$N$75,DP$3)+SUMIFS(ACTUALS!$T$4:$T$75,ACTUALS!$N$4:$N$75,$BM14,ACTUALS!$O$4:$O$75,DP$3)</f>
        <v>0</v>
      </c>
      <c r="DQ14" s="83">
        <f>SUMIFS(ACTUALS!$U$4:$U$75,ACTUALS!$O$4:$O$75,$BM14,ACTUALS!$N$4:$N$75,DQ$3)+SUMIFS(ACTUALS!$T$4:$T$75,ACTUALS!$N$4:$N$75,$BM14,ACTUALS!$O$4:$O$75,DQ$3)</f>
        <v>0</v>
      </c>
      <c r="DR14" s="83">
        <f>SUMIFS(ACTUALS!$U$4:$U$75,ACTUALS!$O$4:$O$75,$BM14,ACTUALS!$N$4:$N$75,DR$3)+SUMIFS(ACTUALS!$T$4:$T$75,ACTUALS!$N$4:$N$75,$BM14,ACTUALS!$O$4:$O$75,DR$3)</f>
        <v>0</v>
      </c>
      <c r="DS14" s="83">
        <f>SUMIFS(ACTUALS!$U$4:$U$75,ACTUALS!$O$4:$O$75,$BM14,ACTUALS!$N$4:$N$75,DS$3)+SUMIFS(ACTUALS!$T$4:$T$75,ACTUALS!$N$4:$N$75,$BM14,ACTUALS!$O$4:$O$75,DS$3)</f>
        <v>0</v>
      </c>
      <c r="DT14" s="83">
        <f>SUMIFS(ACTUALS!$U$4:$U$75,ACTUALS!$O$4:$O$75,$BM14,ACTUALS!$N$4:$N$75,DT$3)+SUMIFS(ACTUALS!$T$4:$T$75,ACTUALS!$N$4:$N$75,$BM14,ACTUALS!$O$4:$O$75,DT$3)</f>
        <v>0</v>
      </c>
      <c r="DU14" s="83">
        <f>SUMIFS(ACTUALS!$V$4:$V$75,ACTUALS!$P$4:$P$75,$BM14,ACTUALS!$O$4:$O$75,DU$3)+SUMIFS(ACTUALS!$U$4:$U$75,ACTUALS!$O$4:$O$75,$BM14,ACTUALS!$P$4:$P$75,DU$3)</f>
        <v>0</v>
      </c>
      <c r="DV14" s="83">
        <f>SUMIFS(ACTUALS!$W$4:$W$75,ACTUALS!$Q$4:$Q$75,$BM14,ACTUALS!$P$4:$P$75,DV$3)+SUMIFS(ACTUALS!$V$4:$V$75,ACTUALS!$P$4:$P$75,$BM14,ACTUALS!$Q$4:$Q$75,DV$3)</f>
        <v>0</v>
      </c>
      <c r="DW14" s="83">
        <f>SUMIFS(ACTUALS!$B$4:$B$75,ACTUALS!$R$4:$R$75,$BM14,ACTUALS!$Q$4:$Q$75,DW$3)+SUMIFS(ACTUALS!$W$4:$W$75,ACTUALS!$Q$4:$Q$75,$BM14,ACTUALS!$R$4:$R$75,DW$3)</f>
        <v>0</v>
      </c>
      <c r="DX14" s="83">
        <f>SUMIFS(ACTUALS!$C$4:$C$75,ACTUALS!$S$4:$S$75,$BM14,ACTUALS!$R$4:$R$75,DX$3)+SUMIFS(ACTUALS!$B$4:$B$75,ACTUALS!$R$4:$R$75,$BM14,ACTUALS!$S$4:$S$75,DX$3)</f>
        <v>0</v>
      </c>
      <c r="DY14" s="83">
        <f>SUMIFS(ACTUALS!$D$4:$D$75,ACTUALS!$T$4:$T$75,$BM14,ACTUALS!$S$4:$S$75,DY$3)+SUMIFS(ACTUALS!$C$4:$C$75,ACTUALS!$S$4:$S$75,$BM14,ACTUALS!$T$4:$T$75,DY$3)</f>
        <v>0</v>
      </c>
      <c r="DZ14" s="83">
        <f>SUMIFS(ACTUALS!$E$4:$E$75,ACTUALS!$U$4:$U$75,$BM14,ACTUALS!$T$4:$T$75,DZ$3)+SUMIFS(ACTUALS!$D$4:$D$75,ACTUALS!$T$4:$T$75,$BM14,ACTUALS!$U$4:$U$75,DZ$3)</f>
        <v>0</v>
      </c>
      <c r="EA14" s="83">
        <f>SUMIFS(ACTUALS!$F$4:$F$75,ACTUALS!$V$4:$V$75,$BM14,ACTUALS!$U$4:$U$75,EA$3)+SUMIFS(ACTUALS!$E$4:$E$75,ACTUALS!$U$4:$U$75,$BM14,ACTUALS!$V$4:$V$75,EA$3)</f>
        <v>0</v>
      </c>
      <c r="EB14" s="83">
        <f>SUMIFS(ACTUALS!$G$4:$G$75,ACTUALS!$W$4:$W$75,$BM14,ACTUALS!$V$4:$V$75,EB$3)+SUMIFS(ACTUALS!$F$4:$F$75,ACTUALS!$V$4:$V$75,$BM14,ACTUALS!$W$4:$W$75,EB$3)</f>
        <v>0</v>
      </c>
      <c r="EC14" s="83">
        <f>SUMIFS(ACTUALS!$J$4:$J$75,ACTUALS!$B$4:$B$75,$BM14,ACTUALS!$W$4:$W$75,EC$3)+SUMIFS(ACTUALS!$G$4:$G$75,ACTUALS!$W$4:$W$75,$BM14,ACTUALS!$B$4:$B$75,EC$3)</f>
        <v>0</v>
      </c>
      <c r="ED14" s="83">
        <f>SUMIFS(ACTUALS!$K$4:$K$75,ACTUALS!$C$4:$C$75,$BM14,ACTUALS!$B$4:$B$75,ED$3)+SUMIFS(ACTUALS!$J$4:$J$75,ACTUALS!$B$4:$B$75,$BM14,ACTUALS!$C$4:$C$75,ED$3)</f>
        <v>0</v>
      </c>
      <c r="EE14" s="83">
        <f>SUMIFS(ACTUALS!$L$4:$L$75,ACTUALS!$D$4:$D$75,$BM14,ACTUALS!$C$4:$C$75,EE$3)+SUMIFS(ACTUALS!$K$4:$K$75,ACTUALS!$C$4:$C$75,$BM14,ACTUALS!$D$4:$D$75,EE$3)</f>
        <v>0</v>
      </c>
      <c r="EF14" s="83">
        <f>SUMIFS(ACTUALS!$N$4:$N$75,ACTUALS!$E$4:$E$75,$BM14,ACTUALS!$D$4:$D$75,EF$3)+SUMIFS(ACTUALS!$L$4:$L$75,ACTUALS!$D$4:$D$75,$BM14,ACTUALS!$E$4:$E$75,EF$3)</f>
        <v>0</v>
      </c>
      <c r="EG14" s="83">
        <f>SUMIFS(ACTUALS!$O$4:$O$75,ACTUALS!$F$4:$F$75,$BM14,ACTUALS!$E$4:$E$75,EG$3)+SUMIFS(ACTUALS!$N$4:$N$75,ACTUALS!$E$4:$E$75,$BM14,ACTUALS!$F$4:$F$75,EG$3)</f>
        <v>0</v>
      </c>
      <c r="EH14" s="83">
        <f>SUMIFS(ACTUALS!$P$4:$P$75,ACTUALS!$G$4:$G$75,$BM14,ACTUALS!$F$4:$F$75,EH$3)+SUMIFS(ACTUALS!$O$4:$O$75,ACTUALS!$F$4:$F$75,$BM14,ACTUALS!$G$4:$G$75,EH$3)</f>
        <v>0</v>
      </c>
      <c r="EI14" s="83">
        <f>SUMIFS(ACTUALS!$Q$4:$Q$75,ACTUALS!$J$4:$J$75,$BM14,ACTUALS!$G$4:$G$75,EI$3)+SUMIFS(ACTUALS!$P$4:$P$75,ACTUALS!$G$4:$G$75,$BM14,ACTUALS!$J$4:$J$75,EI$3)</f>
        <v>0</v>
      </c>
      <c r="EJ14" s="83">
        <f>SUMIFS(ACTUALS!$R$4:$R$75,ACTUALS!$K$4:$K$75,$BM14,ACTUALS!$J$4:$J$75,EJ$3)+SUMIFS(ACTUALS!$Q$4:$Q$75,ACTUALS!$J$4:$J$75,$BM14,ACTUALS!$K$4:$K$75,EJ$3)</f>
        <v>0</v>
      </c>
      <c r="EK14" s="83">
        <f>SUMIFS(ACTUALS!$S$4:$S$75,ACTUALS!$L$4:$L$75,$BM14,ACTUALS!$K$4:$K$75,EK$3)+SUMIFS(ACTUALS!$R$4:$R$75,ACTUALS!$K$4:$K$75,$BM14,ACTUALS!$L$4:$L$75,EK$3)</f>
        <v>0</v>
      </c>
      <c r="EL14" s="83">
        <f>SUMIFS(ACTUALS!$T$4:$T$75,ACTUALS!$N$4:$N$75,$BM14,ACTUALS!$L$4:$L$75,EL$3)+SUMIFS(ACTUALS!$S$4:$S$75,ACTUALS!$L$4:$L$75,$BM14,ACTUALS!$N$4:$N$75,EL$3)</f>
        <v>0</v>
      </c>
      <c r="EM14" s="83">
        <f>SUMIFS(ACTUALS!$U$4:$U$75,ACTUALS!$O$4:$O$75,$BM14,ACTUALS!$N$4:$N$75,EM$3)+SUMIFS(ACTUALS!$T$4:$T$75,ACTUALS!$N$4:$N$75,$BM14,ACTUALS!$O$4:$O$75,EM$3)</f>
        <v>0</v>
      </c>
      <c r="EN14" s="83">
        <f>SUMIFS(ACTUALS!$V$4:$V$75,ACTUALS!$P$4:$P$75,$BM14,ACTUALS!$O$4:$O$75,EN$3)+SUMIFS(ACTUALS!$U$4:$U$75,ACTUALS!$O$4:$O$75,$BM14,ACTUALS!$P$4:$P$75,EN$3)</f>
        <v>0</v>
      </c>
      <c r="EO14" s="83">
        <f>SUMIFS(ACTUALS!$W$4:$W$75,ACTUALS!$Q$4:$Q$75,$BM14,ACTUALS!$P$4:$P$75,EO$3)+SUMIFS(ACTUALS!$V$4:$V$75,ACTUALS!$P$4:$P$75,$BM14,ACTUALS!$Q$4:$Q$75,EO$3)</f>
        <v>0</v>
      </c>
      <c r="EP14" s="83">
        <f>SUMIFS(ACTUALS!$B$4:$B$75,ACTUALS!$R$4:$R$75,$BM14,ACTUALS!$Q$4:$Q$75,EP$3)+SUMIFS(ACTUALS!$W$4:$W$75,ACTUALS!$Q$4:$Q$75,$BM14,ACTUALS!$R$4:$R$75,EP$3)</f>
        <v>0</v>
      </c>
      <c r="EQ14" s="83">
        <f>SUMIFS(ACTUALS!$C$4:$C$75,ACTUALS!$S$4:$S$75,$BM14,ACTUALS!$R$4:$R$75,EQ$3)+SUMIFS(ACTUALS!$B$4:$B$75,ACTUALS!$R$4:$R$75,$BM14,ACTUALS!$S$4:$S$75,EQ$3)</f>
        <v>0</v>
      </c>
      <c r="ER14" s="83">
        <f>SUMIFS(ACTUALS!$D$4:$D$75,ACTUALS!$T$4:$T$75,$BM14,ACTUALS!$S$4:$S$75,ER$3)+SUMIFS(ACTUALS!$C$4:$C$75,ACTUALS!$S$4:$S$75,$BM14,ACTUALS!$T$4:$T$75,ER$3)</f>
        <v>0</v>
      </c>
      <c r="ES14" s="83">
        <f>SUMIFS(ACTUALS!$E$4:$E$75,ACTUALS!$U$4:$U$75,$BM14,ACTUALS!$T$4:$T$75,ES$3)+SUMIFS(ACTUALS!$D$4:$D$75,ACTUALS!$T$4:$T$75,$BM14,ACTUALS!$U$4:$U$75,ES$3)</f>
        <v>0</v>
      </c>
      <c r="ET14" s="83">
        <f>SUMIFS(ACTUALS!$F$4:$F$75,ACTUALS!$V$4:$V$75,$BM14,ACTUALS!$U$4:$U$75,ET$3)+SUMIFS(ACTUALS!$E$4:$E$75,ACTUALS!$U$4:$U$75,$BM14,ACTUALS!$V$4:$V$75,ET$3)</f>
        <v>0</v>
      </c>
      <c r="EU14" s="83">
        <f>SUMIFS(ACTUALS!$G$4:$G$75,ACTUALS!$W$4:$W$75,$BM14,ACTUALS!$V$4:$V$75,EU$3)+SUMIFS(ACTUALS!$F$4:$F$75,ACTUALS!$V$4:$V$75,$BM14,ACTUALS!$W$4:$W$75,EU$3)</f>
        <v>0</v>
      </c>
      <c r="EV14" s="83">
        <f>SUMIFS(ACTUALS!$U$4:$U$75,ACTUALS!$O$4:$O$75,$BM14,ACTUALS!$N$4:$N$75,EV$3)+SUMIFS(ACTUALS!$T$4:$T$75,ACTUALS!$N$4:$N$75,$BM14,ACTUALS!$O$4:$O$75,EV$3)</f>
        <v>0</v>
      </c>
      <c r="EW14" s="83">
        <f>SUMIFS(ACTUALS!$U$4:$U$75,ACTUALS!$O$4:$O$75,$BM14,ACTUALS!$N$4:$N$75,EW$3)+SUMIFS(ACTUALS!$T$4:$T$75,ACTUALS!$N$4:$N$75,$BM14,ACTUALS!$O$4:$O$75,EW$3)</f>
        <v>0</v>
      </c>
      <c r="EX14" s="83">
        <f>SUMIFS(ACTUALS!$U$4:$U$75,ACTUALS!$O$4:$O$75,$BM14,ACTUALS!$N$4:$N$75,EX$3)+SUMIFS(ACTUALS!$T$4:$T$75,ACTUALS!$N$4:$N$75,$BM14,ACTUALS!$O$4:$O$75,EX$3)</f>
        <v>0</v>
      </c>
      <c r="EY14" s="83">
        <f>SUMIFS(ACTUALS!$U$4:$U$75,ACTUALS!$O$4:$O$75,$BM14,ACTUALS!$N$4:$N$75,EY$3)+SUMIFS(ACTUALS!$T$4:$T$75,ACTUALS!$N$4:$N$75,$BM14,ACTUALS!$O$4:$O$75,EY$3)</f>
        <v>0</v>
      </c>
      <c r="EZ14" s="83">
        <f>SUMIFS(ACTUALS!$U$4:$U$75,ACTUALS!$O$4:$O$75,$BM14,ACTUALS!$N$4:$N$75,EZ$3)+SUMIFS(ACTUALS!$T$4:$T$75,ACTUALS!$N$4:$N$75,$BM14,ACTUALS!$O$4:$O$75,EZ$3)</f>
        <v>0</v>
      </c>
      <c r="FA14" s="83">
        <f>SUMIFS(ACTUALS!$U$4:$U$75,ACTUALS!$O$4:$O$75,$BM14,ACTUALS!$N$4:$N$75,FA$3)+SUMIFS(ACTUALS!$T$4:$T$75,ACTUALS!$N$4:$N$75,$BM14,ACTUALS!$O$4:$O$75,FA$3)</f>
        <v>0</v>
      </c>
      <c r="FB14" s="83">
        <f>SUMIFS(ACTUALS!$U$4:$U$75,ACTUALS!$O$4:$O$75,$BM14,ACTUALS!$N$4:$N$75,FB$3)+SUMIFS(ACTUALS!$T$4:$T$75,ACTUALS!$N$4:$N$75,$BM14,ACTUALS!$O$4:$O$75,FB$3)</f>
        <v>0</v>
      </c>
      <c r="FC14" s="83">
        <f>SUMIFS(ACTUALS!$U$4:$U$75,ACTUALS!$O$4:$O$75,$BM14,ACTUALS!$N$4:$N$75,FC$3)+SUMIFS(ACTUALS!$T$4:$T$75,ACTUALS!$N$4:$N$75,$BM14,ACTUALS!$O$4:$O$75,FC$3)</f>
        <v>0</v>
      </c>
      <c r="FD14" s="83">
        <f>SUMIFS(ACTUALS!$U$4:$U$75,ACTUALS!$O$4:$O$75,$BM14,ACTUALS!$N$4:$N$75,FD$3)+SUMIFS(ACTUALS!$T$4:$T$75,ACTUALS!$N$4:$N$75,$BM14,ACTUALS!$O$4:$O$75,FD$3)</f>
        <v>0</v>
      </c>
      <c r="FE14" s="83">
        <f>SUMIFS(ACTUALS!$U$4:$U$75,ACTUALS!$O$4:$O$75,$BM14,ACTUALS!$N$4:$N$75,FE$3)+SUMIFS(ACTUALS!$T$4:$T$75,ACTUALS!$N$4:$N$75,$BM14,ACTUALS!$O$4:$O$75,FE$3)</f>
        <v>0</v>
      </c>
      <c r="FF14" s="83">
        <f>SUMIFS(ACTUALS!$U$4:$U$75,ACTUALS!$O$4:$O$75,$BM14,ACTUALS!$N$4:$N$75,FF$3)+SUMIFS(ACTUALS!$T$4:$T$75,ACTUALS!$N$4:$N$75,$BM14,ACTUALS!$O$4:$O$75,FF$3)</f>
        <v>0</v>
      </c>
      <c r="FG14" s="83">
        <f>SUMIFS(ACTUALS!$U$4:$U$75,ACTUALS!$O$4:$O$75,$BM14,ACTUALS!$N$4:$N$75,FG$3)+SUMIFS(ACTUALS!$T$4:$T$75,ACTUALS!$N$4:$N$75,$BM14,ACTUALS!$O$4:$O$75,FG$3)</f>
        <v>0</v>
      </c>
      <c r="FH14" s="51"/>
      <c r="FI14" s="51" t="s">
        <v>99</v>
      </c>
      <c r="FJ14" s="83">
        <f>SUMIFS(ACTUALS!$S$4:$S$75,ACTUALS!$O$4:$O$75,$BM14,ACTUALS!$N$4:$N$75,FJ$3)+SUMIFS(ACTUALS!$R$4:$R$75,ACTUALS!$N$4:$N$75,$BM14,ACTUALS!$O$4:$O$75,FJ$3)</f>
        <v>0</v>
      </c>
      <c r="FK14" s="83">
        <f>SUMIFS(ACTUALS!$S$4:$S$75,ACTUALS!$O$4:$O$75,$BM14,ACTUALS!$N$4:$N$75,FK$3)+SUMIFS(ACTUALS!$R$4:$R$75,ACTUALS!$N$4:$N$75,$BM14,ACTUALS!$O$4:$O$75,FK$3)</f>
        <v>0</v>
      </c>
      <c r="FL14" s="83">
        <f>SUMIFS(ACTUALS!$S$4:$S$75,ACTUALS!$O$4:$O$75,$BM14,ACTUALS!$N$4:$N$75,FL$3)+SUMIFS(ACTUALS!$R$4:$R$75,ACTUALS!$N$4:$N$75,$BM14,ACTUALS!$O$4:$O$75,FL$3)</f>
        <v>0</v>
      </c>
      <c r="FM14" s="83">
        <f>SUMIFS(ACTUALS!$S$4:$S$75,ACTUALS!$O$4:$O$75,$BM14,ACTUALS!$N$4:$N$75,FM$3)+SUMIFS(ACTUALS!$R$4:$R$75,ACTUALS!$N$4:$N$75,$BM14,ACTUALS!$O$4:$O$75,FM$3)</f>
        <v>0</v>
      </c>
      <c r="FN14" s="83">
        <f>SUMIFS(ACTUALS!$S$4:$S$75,ACTUALS!$O$4:$O$75,$BM14,ACTUALS!$N$4:$N$75,FN$3)+SUMIFS(ACTUALS!$R$4:$R$75,ACTUALS!$N$4:$N$75,$BM14,ACTUALS!$O$4:$O$75,FN$3)</f>
        <v>0</v>
      </c>
      <c r="FO14" s="83">
        <f>SUMIFS(ACTUALS!$S$4:$S$75,ACTUALS!$O$4:$O$75,$BM14,ACTUALS!$N$4:$N$75,FO$3)+SUMIFS(ACTUALS!$R$4:$R$75,ACTUALS!$N$4:$N$75,$BM14,ACTUALS!$O$4:$O$75,FO$3)</f>
        <v>0</v>
      </c>
      <c r="FP14" s="83">
        <f>SUMIFS(ACTUALS!$T$4:$T$75,ACTUALS!$P$4:$P$75,$BM14,ACTUALS!$O$4:$O$75,FP$3)+SUMIFS(ACTUALS!$S$4:$S$75,ACTUALS!$O$4:$O$75,$BM14,ACTUALS!$P$4:$P$75,FP$3)</f>
        <v>0</v>
      </c>
      <c r="FQ14" s="83">
        <f>SUMIFS(ACTUALS!$U$4:$U$75,ACTUALS!$Q$4:$Q$75,$BM14,ACTUALS!$P$4:$P$75,FQ$3)+SUMIFS(ACTUALS!$T$4:$T$75,ACTUALS!$P$4:$P$75,$BM14,ACTUALS!$Q$4:$Q$75,FQ$3)</f>
        <v>0</v>
      </c>
      <c r="FR14" s="83">
        <f>SUMIFS(ACTUALS!$V$4:$V$75,ACTUALS!$R$4:$R$75,$BM14,ACTUALS!$Q$4:$Q$75,FR$3)+SUMIFS(ACTUALS!$U$4:$U$75,ACTUALS!$Q$4:$Q$75,$BM14,ACTUALS!$R$4:$R$75,FR$3)</f>
        <v>0</v>
      </c>
      <c r="FS14" s="83">
        <f>SUMIFS(ACTUALS!$W$4:$W$75,ACTUALS!$S$4:$S$75,$BM14,ACTUALS!$R$4:$R$75,FS$3)+SUMIFS(ACTUALS!$V$4:$V$75,ACTUALS!$R$4:$R$75,$BM14,ACTUALS!$S$4:$S$75,FS$3)</f>
        <v>0</v>
      </c>
      <c r="FT14" s="83">
        <f>SUMIFS(ACTUALS!$B$4:$B$75,ACTUALS!$T$4:$T$75,$BM14,ACTUALS!$S$4:$S$75,FT$3)+SUMIFS(ACTUALS!$W$4:$W$75,ACTUALS!$S$4:$S$75,$BM14,ACTUALS!$T$4:$T$75,FT$3)</f>
        <v>0</v>
      </c>
      <c r="FU14" s="83">
        <f>SUMIFS(ACTUALS!$C$4:$C$75,ACTUALS!$U$4:$U$75,$BM14,ACTUALS!$T$4:$T$75,FU$3)+SUMIFS(ACTUALS!$B$4:$B$75,ACTUALS!$T$4:$T$75,$BM14,ACTUALS!$U$4:$U$75,FU$3)</f>
        <v>0</v>
      </c>
      <c r="FV14" s="83">
        <f>SUMIFS(ACTUALS!$D$4:$D$75,ACTUALS!$V$4:$V$75,$BM14,ACTUALS!$U$4:$U$75,FV$3)+SUMIFS(ACTUALS!$C$4:$C$75,ACTUALS!$U$4:$U$75,$BM14,ACTUALS!$V$4:$V$75,FV$3)</f>
        <v>0</v>
      </c>
      <c r="FW14" s="83">
        <f>SUMIFS(ACTUALS!$E$4:$E$75,ACTUALS!$W$4:$W$75,$BM14,ACTUALS!$V$4:$V$75,FW$3)+SUMIFS(ACTUALS!$D$4:$D$75,ACTUALS!$V$4:$V$75,$BM14,ACTUALS!$W$4:$W$75,FW$3)</f>
        <v>0</v>
      </c>
      <c r="FX14" s="83">
        <f>SUMIFS(ACTUALS!$F$4:$F$75,ACTUALS!$B$4:$B$75,$BM14,ACTUALS!$W$4:$W$75,FX$3)+SUMIFS(ACTUALS!$E$4:$E$75,ACTUALS!$W$4:$W$75,$BM14,ACTUALS!$B$4:$B$75,FX$3)</f>
        <v>0</v>
      </c>
      <c r="FY14" s="83">
        <f>SUMIFS(ACTUALS!$G$4:$G$75,ACTUALS!$C$4:$C$75,$BM14,ACTUALS!$B$4:$B$75,FY$3)+SUMIFS(ACTUALS!$F$4:$F$75,ACTUALS!$B$4:$B$75,$BM14,ACTUALS!$C$4:$C$75,FY$3)</f>
        <v>0</v>
      </c>
      <c r="FZ14" s="83">
        <f>SUMIFS(ACTUALS!$J$4:$J$75,ACTUALS!$D$4:$D$75,$BM14,ACTUALS!$C$4:$C$75,FZ$3)+SUMIFS(ACTUALS!$G$4:$G$75,ACTUALS!$C$4:$C$75,$BM14,ACTUALS!$D$4:$D$75,FZ$3)</f>
        <v>0</v>
      </c>
      <c r="GA14" s="83">
        <f>SUMIFS(ACTUALS!$K$4:$K$75,ACTUALS!$E$4:$E$75,$BM14,ACTUALS!$D$4:$D$75,GA$3)+SUMIFS(ACTUALS!$J$4:$J$75,ACTUALS!$D$4:$D$75,$BM14,ACTUALS!$E$4:$E$75,GA$3)</f>
        <v>0</v>
      </c>
      <c r="GB14" s="83">
        <f>SUMIFS(ACTUALS!$L$4:$L$75,ACTUALS!$F$4:$F$75,$BM14,ACTUALS!$E$4:$E$75,GB$3)+SUMIFS(ACTUALS!$K$4:$K$75,ACTUALS!$E$4:$E$75,$BM14,ACTUALS!$F$4:$F$75,GB$3)</f>
        <v>0</v>
      </c>
      <c r="GC14" s="83">
        <f>SUMIFS(ACTUALS!$N$4:$N$75,ACTUALS!$G$4:$G$75,$BM14,ACTUALS!$F$4:$F$75,GC$3)+SUMIFS(ACTUALS!$L$4:$L$75,ACTUALS!$F$4:$F$75,$BM14,ACTUALS!$G$4:$G$75,GC$3)</f>
        <v>0</v>
      </c>
      <c r="GD14" s="83">
        <f>SUMIFS(ACTUALS!$O$4:$O$75,ACTUALS!$J$4:$J$75,$BM14,ACTUALS!$G$4:$G$75,GD$3)+SUMIFS(ACTUALS!$N$4:$N$75,ACTUALS!$G$4:$G$75,$BM14,ACTUALS!$J$4:$J$75,GD$3)</f>
        <v>0</v>
      </c>
      <c r="GE14" s="83">
        <f>SUMIFS(ACTUALS!$P$4:$P$75,ACTUALS!$K$4:$K$75,$BM14,ACTUALS!$J$4:$J$75,GE$3)+SUMIFS(ACTUALS!$O$4:$O$75,ACTUALS!$J$4:$J$75,$BM14,ACTUALS!$K$4:$K$75,GE$3)</f>
        <v>0</v>
      </c>
      <c r="GF14" s="83">
        <f>SUMIFS(ACTUALS!$Q$4:$Q$75,ACTUALS!$L$4:$L$75,$BM14,ACTUALS!$K$4:$K$75,GF$3)+SUMIFS(ACTUALS!$P$4:$P$75,ACTUALS!$K$4:$K$75,$BM14,ACTUALS!$L$4:$L$75,GF$3)</f>
        <v>0</v>
      </c>
      <c r="GG14" s="83">
        <f>SUMIFS(ACTUALS!$R$4:$R$75,ACTUALS!$N$4:$N$75,$BM14,ACTUALS!$L$4:$L$75,GG$3)+SUMIFS(ACTUALS!$Q$4:$Q$75,ACTUALS!$L$4:$L$75,$BM14,ACTUALS!$N$4:$N$75,GG$3)</f>
        <v>0</v>
      </c>
      <c r="GH14" s="83">
        <f>SUMIFS(ACTUALS!$S$4:$S$75,ACTUALS!$O$4:$O$75,$BM14,ACTUALS!$N$4:$N$75,GH$3)+SUMIFS(ACTUALS!$R$4:$R$75,ACTUALS!$N$4:$N$75,$BM14,ACTUALS!$O$4:$O$75,GH$3)</f>
        <v>0</v>
      </c>
      <c r="GI14" s="83">
        <f>SUMIFS(ACTUALS!$T$4:$T$75,ACTUALS!$P$4:$P$75,$BM14,ACTUALS!$O$4:$O$75,GI$3)+SUMIFS(ACTUALS!$S$4:$S$75,ACTUALS!$O$4:$O$75,$BM14,ACTUALS!$P$4:$P$75,GI$3)</f>
        <v>0</v>
      </c>
      <c r="GJ14" s="83">
        <f>SUMIFS(ACTUALS!$U$4:$U$75,ACTUALS!$Q$4:$Q$75,$BM14,ACTUALS!$P$4:$P$75,GJ$3)+SUMIFS(ACTUALS!$T$4:$T$75,ACTUALS!$P$4:$P$75,$BM14,ACTUALS!$Q$4:$Q$75,GJ$3)</f>
        <v>0</v>
      </c>
      <c r="GK14" s="83">
        <f>SUMIFS(ACTUALS!$V$4:$V$75,ACTUALS!$R$4:$R$75,$BM14,ACTUALS!$Q$4:$Q$75,GK$3)+SUMIFS(ACTUALS!$U$4:$U$75,ACTUALS!$Q$4:$Q$75,$BM14,ACTUALS!$R$4:$R$75,GK$3)</f>
        <v>0</v>
      </c>
      <c r="GL14" s="83">
        <f>SUMIFS(ACTUALS!$W$4:$W$75,ACTUALS!$S$4:$S$75,$BM14,ACTUALS!$R$4:$R$75,GL$3)+SUMIFS(ACTUALS!$V$4:$V$75,ACTUALS!$R$4:$R$75,$BM14,ACTUALS!$S$4:$S$75,GL$3)</f>
        <v>0</v>
      </c>
      <c r="GM14" s="83">
        <f>SUMIFS(ACTUALS!$B$4:$B$75,ACTUALS!$T$4:$T$75,$BM14,ACTUALS!$S$4:$S$75,GM$3)+SUMIFS(ACTUALS!$W$4:$W$75,ACTUALS!$S$4:$S$75,$BM14,ACTUALS!$T$4:$T$75,GM$3)</f>
        <v>0</v>
      </c>
      <c r="GN14" s="83">
        <f>SUMIFS(ACTUALS!$C$4:$C$75,ACTUALS!$U$4:$U$75,$BM14,ACTUALS!$T$4:$T$75,GN$3)+SUMIFS(ACTUALS!$B$4:$B$75,ACTUALS!$T$4:$T$75,$BM14,ACTUALS!$U$4:$U$75,GN$3)</f>
        <v>0</v>
      </c>
      <c r="GO14" s="83">
        <f>SUMIFS(ACTUALS!$S$4:$S$75,ACTUALS!$O$4:$O$75,$BM14,ACTUALS!$N$4:$N$75,GO$3)+SUMIFS(ACTUALS!$R$4:$R$75,ACTUALS!$N$4:$N$75,$BM14,ACTUALS!$O$4:$O$75,GO$3)</f>
        <v>0</v>
      </c>
      <c r="GP14" s="83">
        <f>SUMIFS(ACTUALS!$S$4:$S$75,ACTUALS!$O$4:$O$75,$BM14,ACTUALS!$N$4:$N$75,GP$3)+SUMIFS(ACTUALS!$R$4:$R$75,ACTUALS!$N$4:$N$75,$BM14,ACTUALS!$O$4:$O$75,GP$3)</f>
        <v>0</v>
      </c>
      <c r="GQ14" s="83">
        <f>SUMIFS(ACTUALS!$S$4:$S$75,ACTUALS!$O$4:$O$75,$BM14,ACTUALS!$N$4:$N$75,GQ$3)+SUMIFS(ACTUALS!$R$4:$R$75,ACTUALS!$N$4:$N$75,$BM14,ACTUALS!$O$4:$O$75,GQ$3)</f>
        <v>0</v>
      </c>
      <c r="GR14" s="83">
        <f>SUMIFS(ACTUALS!$S$4:$S$75,ACTUALS!$O$4:$O$75,$BM14,ACTUALS!$N$4:$N$75,GR$3)+SUMIFS(ACTUALS!$R$4:$R$75,ACTUALS!$N$4:$N$75,$BM14,ACTUALS!$O$4:$O$75,GR$3)</f>
        <v>0</v>
      </c>
      <c r="GS14" s="83">
        <f>SUMIFS(ACTUALS!$S$4:$S$75,ACTUALS!$O$4:$O$75,$BM14,ACTUALS!$N$4:$N$75,GS$3)+SUMIFS(ACTUALS!$R$4:$R$75,ACTUALS!$N$4:$N$75,$BM14,ACTUALS!$O$4:$O$75,GS$3)</f>
        <v>0</v>
      </c>
      <c r="GT14" s="83">
        <f>SUMIFS(ACTUALS!$S$4:$S$75,ACTUALS!$O$4:$O$75,$BM14,ACTUALS!$N$4:$N$75,GT$3)+SUMIFS(ACTUALS!$R$4:$R$75,ACTUALS!$N$4:$N$75,$BM14,ACTUALS!$O$4:$O$75,GT$3)</f>
        <v>0</v>
      </c>
      <c r="GU14" s="83">
        <f>SUMIFS(ACTUALS!$S$4:$S$75,ACTUALS!$O$4:$O$75,$BM14,ACTUALS!$N$4:$N$75,GU$3)+SUMIFS(ACTUALS!$R$4:$R$75,ACTUALS!$N$4:$N$75,$BM14,ACTUALS!$O$4:$O$75,GU$3)</f>
        <v>0</v>
      </c>
      <c r="GV14" s="83">
        <f>SUMIFS(ACTUALS!$S$4:$S$75,ACTUALS!$O$4:$O$75,$BM14,ACTUALS!$N$4:$N$75,GV$3)+SUMIFS(ACTUALS!$R$4:$R$75,ACTUALS!$N$4:$N$75,$BM14,ACTUALS!$O$4:$O$75,GV$3)</f>
        <v>0</v>
      </c>
      <c r="GW14" s="83">
        <f>SUMIFS(ACTUALS!$S$4:$S$75,ACTUALS!$O$4:$O$75,$BM14,ACTUALS!$N$4:$N$75,GW$3)+SUMIFS(ACTUALS!$R$4:$R$75,ACTUALS!$N$4:$N$75,$BM14,ACTUALS!$O$4:$O$75,GW$3)</f>
        <v>0</v>
      </c>
      <c r="GX14" s="83">
        <f>SUMIFS(ACTUALS!$S$4:$S$75,ACTUALS!$O$4:$O$75,$BM14,ACTUALS!$N$4:$N$75,GX$3)+SUMIFS(ACTUALS!$R$4:$R$75,ACTUALS!$N$4:$N$75,$BM14,ACTUALS!$O$4:$O$75,GX$3)</f>
        <v>0</v>
      </c>
      <c r="GY14" s="83">
        <f>SUMIFS(ACTUALS!$S$4:$S$75,ACTUALS!$O$4:$O$75,$BM14,ACTUALS!$N$4:$N$75,GY$3)+SUMIFS(ACTUALS!$R$4:$R$75,ACTUALS!$N$4:$N$75,$BM14,ACTUALS!$O$4:$O$75,GY$3)</f>
        <v>0</v>
      </c>
      <c r="GZ14" s="83">
        <f>SUMIFS(ACTUALS!$S$4:$S$75,ACTUALS!$O$4:$O$75,$BM14,ACTUALS!$N$4:$N$75,GZ$3)+SUMIFS(ACTUALS!$R$4:$R$75,ACTUALS!$N$4:$N$75,$BM14,ACTUALS!$O$4:$O$75,GZ$3)</f>
        <v>0</v>
      </c>
      <c r="HA14" s="83">
        <f>SUMIFS(ACTUALS!$S$4:$S$75,ACTUALS!$O$4:$O$75,$BM14,ACTUALS!$N$4:$N$75,HA$3)+SUMIFS(ACTUALS!$R$4:$R$75,ACTUALS!$N$4:$N$75,$BM14,ACTUALS!$O$4:$O$75,HA$3)</f>
        <v>0</v>
      </c>
      <c r="HB14" s="83">
        <f>SUMIFS(ACTUALS!$S$4:$S$75,ACTUALS!$O$4:$O$75,$BM14,ACTUALS!$N$4:$N$75,HB$3)+SUMIFS(ACTUALS!$R$4:$R$75,ACTUALS!$N$4:$N$75,$BM14,ACTUALS!$O$4:$O$75,HB$3)</f>
        <v>0</v>
      </c>
      <c r="HC14" s="83">
        <f>SUMIFS(ACTUALS!$S$4:$S$75,ACTUALS!$O$4:$O$75,$BM14,ACTUALS!$N$4:$N$75,HC$3)+SUMIFS(ACTUALS!$R$4:$R$75,ACTUALS!$N$4:$N$75,$BM14,ACTUALS!$O$4:$O$75,HC$3)</f>
        <v>0</v>
      </c>
      <c r="HD14" s="83">
        <f>SUMIFS(ACTUALS!$S$4:$S$75,ACTUALS!$O$4:$O$75,$BM14,ACTUALS!$N$4:$N$75,HD$3)+SUMIFS(ACTUALS!$R$4:$R$75,ACTUALS!$N$4:$N$75,$BM14,ACTUALS!$O$4:$O$75,HD$3)</f>
        <v>0</v>
      </c>
      <c r="HE14" s="83">
        <f>SUMIFS(ACTUALS!$S$4:$S$75,ACTUALS!$O$4:$O$75,$BM14,ACTUALS!$N$4:$N$75,HE$3)+SUMIFS(ACTUALS!$R$4:$R$75,ACTUALS!$N$4:$N$75,$BM14,ACTUALS!$O$4:$O$75,HE$3)</f>
        <v>0</v>
      </c>
      <c r="HF14" s="5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</row>
    <row r="15" spans="1:273" s="78" customFormat="1" ht="30" customHeight="1" x14ac:dyDescent="0.25">
      <c r="A15" s="194"/>
      <c r="B15" s="72">
        <f t="shared" si="6"/>
        <v>12</v>
      </c>
      <c r="C15" s="73" t="s">
        <v>61</v>
      </c>
      <c r="D15" s="74">
        <v>46187</v>
      </c>
      <c r="E15" s="73" t="s">
        <v>118</v>
      </c>
      <c r="F15" s="180">
        <v>0.91666666666666663</v>
      </c>
      <c r="G15" s="75">
        <f t="shared" si="0"/>
        <v>46187.916666666664</v>
      </c>
      <c r="H15" s="148" t="s">
        <v>758</v>
      </c>
      <c r="I15" s="149"/>
      <c r="J15" s="150"/>
      <c r="K15" s="151"/>
      <c r="L15" s="73" t="str">
        <f t="shared" si="1"/>
        <v/>
      </c>
      <c r="M15" s="76" t="s">
        <v>727</v>
      </c>
      <c r="N15" s="77" t="str">
        <f t="shared" si="2"/>
        <v>Sweden</v>
      </c>
      <c r="O15" s="78" t="str">
        <f t="shared" si="3"/>
        <v>Tunisia</v>
      </c>
      <c r="P15" s="78" t="str">
        <f>IF(ACTUALS!$R15&gt;ACTUALS!$S15,ACTUALS!$N15,IF(ACTUALS!$S15&gt;ACTUALS!$R15,ACTUALS!$O15,""))</f>
        <v/>
      </c>
      <c r="Q15" s="78" t="str">
        <f>IF(ACTUALS!$P15=ACTUALS!$N15,ACTUALS!$O15,IF(ACTUALS!$P15=ACTUALS!$O15,ACTUALS!$N15,""))</f>
        <v/>
      </c>
      <c r="R15" s="79">
        <f t="shared" si="4"/>
        <v>0</v>
      </c>
      <c r="S15" s="80">
        <f t="shared" si="5"/>
        <v>0</v>
      </c>
      <c r="T15" s="78">
        <f>IF(OR(ACTUALS!$R15="",ACTUALS!$S15=""),"",ACTUALS!$R15-ACTUALS!$S15)</f>
        <v>0</v>
      </c>
      <c r="U15" s="78">
        <f>IF(OR(ACTUALS!$R15="",ACTUALS!$S15=""),"",ACTUALS!$S15-ACTUALS!$R15)</f>
        <v>0</v>
      </c>
      <c r="V15" s="78" t="str">
        <f>IF(ACTUALS!$K15="","",IF(ACTUALS!$L15="Draw",1,IF(ACTUALS!$L15=ACTUALS!$N15,3,0)))</f>
        <v/>
      </c>
      <c r="W15" s="78" t="str">
        <f>IF(ACTUALS!$K15="","",IF(ACTUALS!$L15="Draw",1,IF(ACTUALS!$L15=ACTUALS!$O15,3,0)))</f>
        <v/>
      </c>
      <c r="AC15" s="78" t="s">
        <v>123</v>
      </c>
      <c r="AG15" s="78" t="s">
        <v>5</v>
      </c>
      <c r="AH15" s="51"/>
      <c r="AI15" s="90">
        <v>4</v>
      </c>
      <c r="AJ15" s="90" t="str">
        <f ca="1">IFERROR(INDEX(AT:AT,MATCH("4"&amp;AG15,BD:BD,0),1),"")</f>
        <v>Canada</v>
      </c>
      <c r="AK15" s="90" t="str">
        <f ca="1">IF(AJ15="","",VLOOKUP(AJ15,AT:AY,2,FALSE)&amp;"-"&amp;VLOOKUP(AJ15,AT:AY,3,FALSE)&amp;"-"&amp;VLOOKUP(AJ15,AT:AY,4,FALSE))</f>
        <v>0-0-0</v>
      </c>
      <c r="AL15" s="90">
        <f ca="1">IF(AJ15="","",VLOOKUP(AJ15,AT:BA,8,FALSE))</f>
        <v>0</v>
      </c>
      <c r="AM15" s="90">
        <f ca="1">IF(AJ15="","",VLOOKUP(AJ15,AT:BD,5,FALSE))</f>
        <v>0</v>
      </c>
      <c r="AN15" s="51"/>
      <c r="AO15" s="197"/>
      <c r="AP15" s="197"/>
      <c r="AQ15" s="51"/>
      <c r="AR15" s="51"/>
      <c r="AS15" s="51" t="s">
        <v>6</v>
      </c>
      <c r="AT15" s="51" t="s">
        <v>35</v>
      </c>
      <c r="AU15" s="51">
        <f>COUNTIF(ACTUALS!$P$4:$P$75,AT15)</f>
        <v>0</v>
      </c>
      <c r="AV15" s="51">
        <f>COUNTIFS(ACTUALS!$O$4:$O$75,AT15,ACTUALS!$L$4:$L$75,"Draw")+COUNTIFS(ACTUALS!$N$4:$N$75,AT15,ACTUALS!$L$4:$L$75,"Draw")</f>
        <v>0</v>
      </c>
      <c r="AW15" s="51">
        <f>COUNTIF(ACTUALS!$Q$4:$Q$75,AT15)</f>
        <v>0</v>
      </c>
      <c r="AX15" s="51">
        <f>AV15+(3*AU15)</f>
        <v>0</v>
      </c>
      <c r="AY15" s="51">
        <f>SUMIFS(ACTUALS!$R$4:$R$75,ACTUALS!$N$4:$N$75,AT15)+SUMIFS(ACTUALS!$S$4:$S$75,ACTUALS!$O$4:$O$75,AT15)</f>
        <v>0</v>
      </c>
      <c r="AZ15" s="51">
        <f>SUMIFS(ACTUALS!$S$4:$S$75,ACTUALS!$N$4:$N$75,AT15)+SUMIFS(ACTUALS!$R$4:$R$75,ACTUALS!$O$4:$O$75,AT15)</f>
        <v>0</v>
      </c>
      <c r="BA15" s="51">
        <f>AY15-AZ15</f>
        <v>0</v>
      </c>
      <c r="BB15" s="51">
        <f ca="1">RANK(BK15,BK14:BK17,1)</f>
        <v>3</v>
      </c>
      <c r="BC15" s="51" t="str">
        <f>IFERROR(VLOOKUP(AT15,AO:AP,2,FALSE),"")</f>
        <v/>
      </c>
      <c r="BD15" s="51" t="str">
        <f ca="1">IF(BC15="",BB15&amp;AS15,BC15&amp;AS15)</f>
        <v>3C</v>
      </c>
      <c r="BE15" s="51">
        <f>RANK(AX15,AX14:AX17)+(RANK(BA15,BA14:BA17)/10)+(RANK(AY15,AY14:AY17)/100)</f>
        <v>1.1100000000000001</v>
      </c>
      <c r="BF15" s="51">
        <f>RANK(BE15,BE14:BE17,1)</f>
        <v>1</v>
      </c>
      <c r="BG15" s="51" cm="1">
        <f t="array" aca="1" ref="BG15" ca="1">SUMPRODUCT((OFFSET($BN$3:$DI$3,MATCH($AT15,$BM$4:$BM$51,0),0))*((IF($BF17=$BF15,$BN$3:$DI$3=$AT17,0))+(IF($BF14=$BF15,$BN$3:$DI$3=$AT14,0))+(IF($BF16=$BF15,$BN$3:$DI$3=$AT16,0))))</f>
        <v>0</v>
      </c>
      <c r="BH15" s="51" cm="1">
        <f t="array" aca="1" ref="BH15" ca="1">SUMPRODUCT((OFFSET($DL$3:$FG$3,MATCH($AT15,$DK$4:$DK$51,0),0))*((IF($BF17=$BF15,$DL$3:$FG$3=$AT17,0))+(IF($BF14=$BF15,$DL$3:$FG$3=$AT14,0))+(IF($BF16=$BF15,$DL$3:$FG$3=$AT16,0))))</f>
        <v>0</v>
      </c>
      <c r="BI15" s="51" cm="1">
        <f t="array" aca="1" ref="BI15" ca="1">SUMPRODUCT((OFFSET($FJ$3:$HE$3,MATCH($AT15,$FI$4:$FI$51,0),0))*((IF($BF17=$BF15,$FJ$3:$HE$3=$AT17,0))+(IF($BF14=$BF15,$FJ$3:$HE$3=$AT14,0))+(IF($BF16=$BF15,$FJ$3:$HE$3=$AT16,0))))</f>
        <v>0</v>
      </c>
      <c r="BJ15" s="51">
        <f ca="1">(BG15/1000)+(BH15/10000)+(BI15/100000)+(ROW(BI18)/10000000)</f>
        <v>1.7999999999999999E-6</v>
      </c>
      <c r="BK15" s="51">
        <f ca="1">+BE15-BJ15</f>
        <v>1.1099982000000002</v>
      </c>
      <c r="BL15" s="51"/>
      <c r="BM15" s="51" t="s">
        <v>10</v>
      </c>
      <c r="BN15" s="83">
        <f>SUMIFS(ACTUALS!$W$4:$W$75,ACTUALS!$O$4:$O$75,$BM15,ACTUALS!$N$4:$N$75,BN$3)+SUMIFS(ACTUALS!$V$4:$V$75,ACTUALS!$N$4:$N$75,$BM15,ACTUALS!$O$4:$O$75,BN$3)</f>
        <v>0</v>
      </c>
      <c r="BO15" s="83">
        <f>SUMIFS(ACTUALS!$W$4:$W$75,ACTUALS!$O$4:$O$75,$BM15,ACTUALS!$N$4:$N$75,BO$3)+SUMIFS(ACTUALS!$V$4:$V$75,ACTUALS!$N$4:$N$75,$BM15,ACTUALS!$O$4:$O$75,BO$3)</f>
        <v>0</v>
      </c>
      <c r="BP15" s="83">
        <f>SUMIFS(ACTUALS!$W$4:$W$75,ACTUALS!$O$4:$O$75,$BM15,ACTUALS!$N$4:$N$75,BP$3)+SUMIFS(ACTUALS!$V$4:$V$75,ACTUALS!$N$4:$N$75,$BM15,ACTUALS!$O$4:$O$75,BP$3)</f>
        <v>0</v>
      </c>
      <c r="BQ15" s="83">
        <f>SUMIFS(ACTUALS!$W$4:$W$75,ACTUALS!$O$4:$O$75,$BM15,ACTUALS!$N$4:$N$75,BQ$3)+SUMIFS(ACTUALS!$V$4:$V$75,ACTUALS!$N$4:$N$75,$BM15,ACTUALS!$O$4:$O$75,BQ$3)</f>
        <v>0</v>
      </c>
      <c r="BR15" s="83">
        <f>SUMIFS(ACTUALS!$W$4:$W$75,ACTUALS!$O$4:$O$75,$BM15,ACTUALS!$N$4:$N$75,BR$3)+SUMIFS(ACTUALS!$V$4:$V$75,ACTUALS!$N$4:$N$75,$BM15,ACTUALS!$O$4:$O$75,BR$3)</f>
        <v>0</v>
      </c>
      <c r="BS15" s="83">
        <f>SUMIFS(ACTUALS!$W$4:$W$75,ACTUALS!$O$4:$O$75,$BM15,ACTUALS!$N$4:$N$75,BS$3)+SUMIFS(ACTUALS!$V$4:$V$75,ACTUALS!$N$4:$N$75,$BM15,ACTUALS!$O$4:$O$75,BS$3)</f>
        <v>0</v>
      </c>
      <c r="BT15" s="83">
        <f>SUMIFS(ACTUALS!$W$4:$W$75,ACTUALS!$O$4:$O$75,$BM15,ACTUALS!$N$4:$N$75,BT$3)+SUMIFS(ACTUALS!$V$4:$V$75,ACTUALS!$N$4:$N$75,$BM15,ACTUALS!$O$4:$O$75,BT$3)</f>
        <v>0</v>
      </c>
      <c r="BU15" s="83">
        <f>SUMIFS(ACTUALS!$W$4:$W$75,ACTUALS!$O$4:$O$75,$BM15,ACTUALS!$N$4:$N$75,BU$3)+SUMIFS(ACTUALS!$V$4:$V$75,ACTUALS!$N$4:$N$75,$BM15,ACTUALS!$O$4:$O$75,BU$3)</f>
        <v>0</v>
      </c>
      <c r="BV15" s="83">
        <f>SUMIFS(ACTUALS!$W$4:$W$75,ACTUALS!$O$4:$O$75,$BM15,ACTUALS!$N$4:$N$75,BV$3)+SUMIFS(ACTUALS!$V$4:$V$75,ACTUALS!$N$4:$N$75,$BM15,ACTUALS!$O$4:$O$75,BV$3)</f>
        <v>0</v>
      </c>
      <c r="BW15" s="83">
        <f>SUMIFS(ACTUALS!$W$4:$W$75,ACTUALS!$O$4:$O$75,$BM15,ACTUALS!$N$4:$N$75,BW$3)+SUMIFS(ACTUALS!$V$4:$V$75,ACTUALS!$N$4:$N$75,$BM15,ACTUALS!$O$4:$O$75,BW$3)</f>
        <v>0</v>
      </c>
      <c r="BX15" s="83">
        <f>SUMIFS(ACTUALS!$W$4:$W$75,ACTUALS!$O$4:$O$75,$BM15,ACTUALS!$N$4:$N$75,BX$3)+SUMIFS(ACTUALS!$V$4:$V$75,ACTUALS!$N$4:$N$75,$BM15,ACTUALS!$O$4:$O$75,BX$3)</f>
        <v>0</v>
      </c>
      <c r="BY15" s="83">
        <f>SUMIFS(ACTUALS!$W$4:$W$75,ACTUALS!$O$4:$O$75,$BM15,ACTUALS!$N$4:$N$75,BY$3)+SUMIFS(ACTUALS!$V$4:$V$75,ACTUALS!$N$4:$N$75,$BM15,ACTUALS!$O$4:$O$75,BY$3)</f>
        <v>0</v>
      </c>
      <c r="BZ15" s="83">
        <f>SUMIFS(ACTUALS!$W$4:$W$75,ACTUALS!$O$4:$O$75,$BM15,ACTUALS!$N$4:$N$75,BZ$3)+SUMIFS(ACTUALS!$V$4:$V$75,ACTUALS!$N$4:$N$75,$BM15,ACTUALS!$O$4:$O$75,BZ$3)</f>
        <v>0</v>
      </c>
      <c r="CA15" s="83">
        <f>SUMIFS(ACTUALS!$W$4:$W$75,ACTUALS!$O$4:$O$75,$BM15,ACTUALS!$N$4:$N$75,CA$3)+SUMIFS(ACTUALS!$V$4:$V$75,ACTUALS!$N$4:$N$75,$BM15,ACTUALS!$O$4:$O$75,CA$3)</f>
        <v>0</v>
      </c>
      <c r="CB15" s="83">
        <f>SUMIFS(ACTUALS!$W$4:$W$75,ACTUALS!$O$4:$O$75,$BM15,ACTUALS!$N$4:$N$75,CB$3)+SUMIFS(ACTUALS!$V$4:$V$75,ACTUALS!$N$4:$N$75,$BM15,ACTUALS!$O$4:$O$75,CB$3)</f>
        <v>0</v>
      </c>
      <c r="CC15" s="83">
        <f>SUMIFS(ACTUALS!$W$4:$W$75,ACTUALS!$O$4:$O$75,$BM15,ACTUALS!$N$4:$N$75,CC$3)+SUMIFS(ACTUALS!$V$4:$V$75,ACTUALS!$N$4:$N$75,$BM15,ACTUALS!$O$4:$O$75,CC$3)</f>
        <v>0</v>
      </c>
      <c r="CD15" s="83">
        <f>SUMIFS(ACTUALS!$W$4:$W$75,ACTUALS!$O$4:$O$75,$BM15,ACTUALS!$N$4:$N$75,CD$3)+SUMIFS(ACTUALS!$V$4:$V$75,ACTUALS!$N$4:$N$75,$BM15,ACTUALS!$O$4:$O$75,CD$3)</f>
        <v>0</v>
      </c>
      <c r="CE15" s="83">
        <f>SUMIFS(ACTUALS!$W$4:$W$75,ACTUALS!$O$4:$O$75,$BM15,ACTUALS!$N$4:$N$75,CE$3)+SUMIFS(ACTUALS!$V$4:$V$75,ACTUALS!$N$4:$N$75,$BM15,ACTUALS!$O$4:$O$75,CE$3)</f>
        <v>0</v>
      </c>
      <c r="CF15" s="83">
        <f>SUMIFS(ACTUALS!$W$4:$W$75,ACTUALS!$O$4:$O$75,$BM15,ACTUALS!$N$4:$N$75,CF$3)+SUMIFS(ACTUALS!$V$4:$V$75,ACTUALS!$N$4:$N$75,$BM15,ACTUALS!$O$4:$O$75,CF$3)</f>
        <v>0</v>
      </c>
      <c r="CG15" s="83">
        <f>SUMIFS(ACTUALS!$W$4:$W$75,ACTUALS!$O$4:$O$75,$BM15,ACTUALS!$N$4:$N$75,CG$3)+SUMIFS(ACTUALS!$V$4:$V$75,ACTUALS!$N$4:$N$75,$BM15,ACTUALS!$O$4:$O$75,CG$3)</f>
        <v>0</v>
      </c>
      <c r="CH15" s="83">
        <f>SUMIFS(ACTUALS!$W$4:$W$75,ACTUALS!$O$4:$O$75,$BM15,ACTUALS!$N$4:$N$75,CH$3)+SUMIFS(ACTUALS!$V$4:$V$75,ACTUALS!$N$4:$N$75,$BM15,ACTUALS!$O$4:$O$75,CH$3)</f>
        <v>0</v>
      </c>
      <c r="CI15" s="83">
        <f>SUMIFS(ACTUALS!$W$4:$W$75,ACTUALS!$O$4:$O$75,$BM15,ACTUALS!$N$4:$N$75,CI$3)+SUMIFS(ACTUALS!$V$4:$V$75,ACTUALS!$N$4:$N$75,$BM15,ACTUALS!$O$4:$O$75,CI$3)</f>
        <v>0</v>
      </c>
      <c r="CJ15" s="83">
        <f>SUMIFS(ACTUALS!$B$4:$B$75,ACTUALS!$P$4:$P$75,$BM15,ACTUALS!$O$4:$O$75,CJ$3)+SUMIFS(ACTUALS!$W$4:$W$75,ACTUALS!$O$4:$O$75,$BM15,ACTUALS!$P$4:$P$75,CJ$3)</f>
        <v>0</v>
      </c>
      <c r="CK15" s="83">
        <f>SUMIFS(ACTUALS!$C$4:$C$75,ACTUALS!$Q$4:$Q$75,$BM15,ACTUALS!$P$4:$P$75,CK$3)+SUMIFS(ACTUALS!$B$4:$B$75,ACTUALS!$P$4:$P$75,$BM15,ACTUALS!$Q$4:$Q$75,CK$3)</f>
        <v>0</v>
      </c>
      <c r="CL15" s="83">
        <f>SUMIFS(ACTUALS!$D$4:$D$75,ACTUALS!$R$4:$R$75,$BM15,ACTUALS!$Q$4:$Q$75,CL$3)+SUMIFS(ACTUALS!$C$4:$C$75,ACTUALS!$Q$4:$Q$75,$BM15,ACTUALS!$R$4:$R$75,CL$3)</f>
        <v>0</v>
      </c>
      <c r="CM15" s="83">
        <f>SUMIFS(ACTUALS!$E$4:$E$75,ACTUALS!$S$4:$S$75,$BM15,ACTUALS!$R$4:$R$75,CM$3)+SUMIFS(ACTUALS!$D$4:$D$75,ACTUALS!$R$4:$R$75,$BM15,ACTUALS!$S$4:$S$75,CM$3)</f>
        <v>0</v>
      </c>
      <c r="CN15" s="83">
        <f>SUMIFS(ACTUALS!$F$4:$F$75,ACTUALS!$T$4:$T$75,$BM15,ACTUALS!$S$4:$S$75,CN$3)+SUMIFS(ACTUALS!$E$4:$E$75,ACTUALS!$S$4:$S$75,$BM15,ACTUALS!$T$4:$T$75,CN$3)</f>
        <v>0</v>
      </c>
      <c r="CO15" s="83">
        <f>SUMIFS(ACTUALS!$G$4:$G$75,ACTUALS!$U$4:$U$75,$BM15,ACTUALS!$T$4:$T$75,CO$3)+SUMIFS(ACTUALS!$F$4:$F$75,ACTUALS!$T$4:$T$75,$BM15,ACTUALS!$U$4:$U$75,CO$3)</f>
        <v>0</v>
      </c>
      <c r="CP15" s="83">
        <f>SUMIFS(ACTUALS!$J$4:$J$75,ACTUALS!$V$4:$V$75,$BM15,ACTUALS!$U$4:$U$75,CP$3)+SUMIFS(ACTUALS!$G$4:$G$75,ACTUALS!$U$4:$U$75,$BM15,ACTUALS!$V$4:$V$75,CP$3)</f>
        <v>0</v>
      </c>
      <c r="CQ15" s="83">
        <f>SUMIFS(ACTUALS!$K$4:$K$75,ACTUALS!$W$4:$W$75,$BM15,ACTUALS!$V$4:$V$75,CQ$3)+SUMIFS(ACTUALS!$J$4:$J$75,ACTUALS!$V$4:$V$75,$BM15,ACTUALS!$W$4:$W$75,CQ$3)</f>
        <v>0</v>
      </c>
      <c r="CR15" s="83">
        <f>SUMIFS(ACTUALS!$L$4:$L$75,ACTUALS!$B$4:$B$75,$BM15,ACTUALS!$W$4:$W$75,CR$3)+SUMIFS(ACTUALS!$K$4:$K$75,ACTUALS!$W$4:$W$75,$BM15,ACTUALS!$B$4:$B$75,CR$3)</f>
        <v>0</v>
      </c>
      <c r="CS15" s="83">
        <f>SUMIFS(ACTUALS!$N$4:$N$75,ACTUALS!$C$4:$C$75,$BM15,ACTUALS!$B$4:$B$75,CS$3)+SUMIFS(ACTUALS!$L$4:$L$75,ACTUALS!$B$4:$B$75,$BM15,ACTUALS!$C$4:$C$75,CS$3)</f>
        <v>0</v>
      </c>
      <c r="CT15" s="83">
        <f>SUMIFS(ACTUALS!$O$4:$O$75,ACTUALS!$D$4:$D$75,$BM15,ACTUALS!$C$4:$C$75,CT$3)+SUMIFS(ACTUALS!$N$4:$N$75,ACTUALS!$C$4:$C$75,$BM15,ACTUALS!$D$4:$D$75,CT$3)</f>
        <v>0</v>
      </c>
      <c r="CU15" s="83">
        <f>SUMIFS(ACTUALS!$P$4:$P$75,ACTUALS!$E$4:$E$75,$BM15,ACTUALS!$D$4:$D$75,CU$3)+SUMIFS(ACTUALS!$O$4:$O$75,ACTUALS!$D$4:$D$75,$BM15,ACTUALS!$E$4:$E$75,CU$3)</f>
        <v>0</v>
      </c>
      <c r="CV15" s="83">
        <f>SUMIFS(ACTUALS!$Q$4:$Q$75,ACTUALS!$F$4:$F$75,$BM15,ACTUALS!$E$4:$E$75,CV$3)+SUMIFS(ACTUALS!$P$4:$P$75,ACTUALS!$E$4:$E$75,$BM15,ACTUALS!$F$4:$F$75,CV$3)</f>
        <v>0</v>
      </c>
      <c r="CW15" s="83">
        <f>SUMIFS(ACTUALS!$R$4:$R$75,ACTUALS!$G$4:$G$75,$BM15,ACTUALS!$F$4:$F$75,CW$3)+SUMIFS(ACTUALS!$Q$4:$Q$75,ACTUALS!$F$4:$F$75,$BM15,ACTUALS!$G$4:$G$75,CW$3)</f>
        <v>0</v>
      </c>
      <c r="CX15" s="83">
        <f>SUMIFS(ACTUALS!$S$4:$S$75,ACTUALS!$J$4:$J$75,$BM15,ACTUALS!$G$4:$G$75,CX$3)+SUMIFS(ACTUALS!$R$4:$R$75,ACTUALS!$G$4:$G$75,$BM15,ACTUALS!$J$4:$J$75,CX$3)</f>
        <v>0</v>
      </c>
      <c r="CY15" s="83">
        <f>SUMIFS(ACTUALS!$T$4:$T$75,ACTUALS!$K$4:$K$75,$BM15,ACTUALS!$J$4:$J$75,CY$3)+SUMIFS(ACTUALS!$S$4:$S$75,ACTUALS!$J$4:$J$75,$BM15,ACTUALS!$K$4:$K$75,CY$3)</f>
        <v>0</v>
      </c>
      <c r="CZ15" s="83">
        <f>SUMIFS(ACTUALS!$U$4:$U$75,ACTUALS!$L$4:$L$75,$BM15,ACTUALS!$K$4:$K$75,CZ$3)+SUMIFS(ACTUALS!$T$4:$T$75,ACTUALS!$K$4:$K$75,$BM15,ACTUALS!$L$4:$L$75,CZ$3)</f>
        <v>0</v>
      </c>
      <c r="DA15" s="83">
        <f>SUMIFS(ACTUALS!$V$4:$V$75,ACTUALS!$N$4:$N$75,$BM15,ACTUALS!$L$4:$L$75,DA$3)+SUMIFS(ACTUALS!$U$4:$U$75,ACTUALS!$L$4:$L$75,$BM15,ACTUALS!$N$4:$N$75,DA$3)</f>
        <v>0</v>
      </c>
      <c r="DB15" s="83">
        <f>SUMIFS(ACTUALS!$W$4:$W$75,ACTUALS!$O$4:$O$75,$BM15,ACTUALS!$N$4:$N$75,DB$3)+SUMIFS(ACTUALS!$V$4:$V$75,ACTUALS!$N$4:$N$75,$BM15,ACTUALS!$O$4:$O$75,DB$3)</f>
        <v>0</v>
      </c>
      <c r="DC15" s="83">
        <f>SUMIFS(ACTUALS!$B$4:$B$75,ACTUALS!$P$4:$P$75,$BM15,ACTUALS!$O$4:$O$75,DC$3)+SUMIFS(ACTUALS!$W$4:$W$75,ACTUALS!$O$4:$O$75,$BM15,ACTUALS!$P$4:$P$75,DC$3)</f>
        <v>0</v>
      </c>
      <c r="DD15" s="83">
        <f>SUMIFS(ACTUALS!$C$4:$C$75,ACTUALS!$Q$4:$Q$75,$BM15,ACTUALS!$P$4:$P$75,DD$3)+SUMIFS(ACTUALS!$B$4:$B$75,ACTUALS!$P$4:$P$75,$BM15,ACTUALS!$Q$4:$Q$75,DD$3)</f>
        <v>0</v>
      </c>
      <c r="DE15" s="83">
        <f>SUMIFS(ACTUALS!$D$4:$D$75,ACTUALS!$R$4:$R$75,$BM15,ACTUALS!$Q$4:$Q$75,DE$3)+SUMIFS(ACTUALS!$C$4:$C$75,ACTUALS!$Q$4:$Q$75,$BM15,ACTUALS!$R$4:$R$75,DE$3)</f>
        <v>0</v>
      </c>
      <c r="DF15" s="83">
        <f>SUMIFS(ACTUALS!$E$4:$E$75,ACTUALS!$S$4:$S$75,$BM15,ACTUALS!$R$4:$R$75,DF$3)+SUMIFS(ACTUALS!$D$4:$D$75,ACTUALS!$R$4:$R$75,$BM15,ACTUALS!$S$4:$S$75,DF$3)</f>
        <v>0</v>
      </c>
      <c r="DG15" s="83">
        <f>SUMIFS(ACTUALS!$W$4:$W$75,ACTUALS!$O$4:$O$75,$BM15,ACTUALS!$N$4:$N$75,DG$3)+SUMIFS(ACTUALS!$V$4:$V$75,ACTUALS!$N$4:$N$75,$BM15,ACTUALS!$O$4:$O$75,DG$3)</f>
        <v>0</v>
      </c>
      <c r="DH15" s="83">
        <f>SUMIFS(ACTUALS!$W$4:$W$75,ACTUALS!$O$4:$O$75,$BM15,ACTUALS!$N$4:$N$75,DH$3)+SUMIFS(ACTUALS!$V$4:$V$75,ACTUALS!$N$4:$N$75,$BM15,ACTUALS!$O$4:$O$75,DH$3)</f>
        <v>0</v>
      </c>
      <c r="DI15" s="83">
        <f>SUMIFS(ACTUALS!$W$4:$W$75,ACTUALS!$O$4:$O$75,$BM15,ACTUALS!$N$4:$N$75,DI$3)+SUMIFS(ACTUALS!$V$4:$V$75,ACTUALS!$N$4:$N$75,$BM15,ACTUALS!$O$4:$O$75,DI$3)</f>
        <v>0</v>
      </c>
      <c r="DJ15" s="51"/>
      <c r="DK15" s="51" t="s">
        <v>10</v>
      </c>
      <c r="DL15" s="83">
        <f>SUMIFS(ACTUALS!$U$4:$U$75,ACTUALS!$O$4:$O$75,$BM15,ACTUALS!$N$4:$N$75,DL$3)+SUMIFS(ACTUALS!$T$4:$T$75,ACTUALS!$N$4:$N$75,$BM15,ACTUALS!$O$4:$O$75,DL$3)</f>
        <v>0</v>
      </c>
      <c r="DM15" s="83">
        <f>SUMIFS(ACTUALS!$U$4:$U$75,ACTUALS!$O$4:$O$75,$BM15,ACTUALS!$N$4:$N$75,DM$3)+SUMIFS(ACTUALS!$T$4:$T$75,ACTUALS!$N$4:$N$75,$BM15,ACTUALS!$O$4:$O$75,DM$3)</f>
        <v>0</v>
      </c>
      <c r="DN15" s="83">
        <f>SUMIFS(ACTUALS!$U$4:$U$75,ACTUALS!$O$4:$O$75,$BM15,ACTUALS!$N$4:$N$75,DN$3)+SUMIFS(ACTUALS!$T$4:$T$75,ACTUALS!$N$4:$N$75,$BM15,ACTUALS!$O$4:$O$75,DN$3)</f>
        <v>0</v>
      </c>
      <c r="DO15" s="83">
        <f>SUMIFS(ACTUALS!$U$4:$U$75,ACTUALS!$O$4:$O$75,$BM15,ACTUALS!$N$4:$N$75,DO$3)+SUMIFS(ACTUALS!$T$4:$T$75,ACTUALS!$N$4:$N$75,$BM15,ACTUALS!$O$4:$O$75,DO$3)</f>
        <v>0</v>
      </c>
      <c r="DP15" s="83">
        <f>SUMIFS(ACTUALS!$U$4:$U$75,ACTUALS!$O$4:$O$75,$BM15,ACTUALS!$N$4:$N$75,DP$3)+SUMIFS(ACTUALS!$T$4:$T$75,ACTUALS!$N$4:$N$75,$BM15,ACTUALS!$O$4:$O$75,DP$3)</f>
        <v>0</v>
      </c>
      <c r="DQ15" s="83">
        <f>SUMIFS(ACTUALS!$U$4:$U$75,ACTUALS!$O$4:$O$75,$BM15,ACTUALS!$N$4:$N$75,DQ$3)+SUMIFS(ACTUALS!$T$4:$T$75,ACTUALS!$N$4:$N$75,$BM15,ACTUALS!$O$4:$O$75,DQ$3)</f>
        <v>0</v>
      </c>
      <c r="DR15" s="83">
        <f>SUMIFS(ACTUALS!$U$4:$U$75,ACTUALS!$O$4:$O$75,$BM15,ACTUALS!$N$4:$N$75,DR$3)+SUMIFS(ACTUALS!$T$4:$T$75,ACTUALS!$N$4:$N$75,$BM15,ACTUALS!$O$4:$O$75,DR$3)</f>
        <v>0</v>
      </c>
      <c r="DS15" s="83">
        <f>SUMIFS(ACTUALS!$U$4:$U$75,ACTUALS!$O$4:$O$75,$BM15,ACTUALS!$N$4:$N$75,DS$3)+SUMIFS(ACTUALS!$T$4:$T$75,ACTUALS!$N$4:$N$75,$BM15,ACTUALS!$O$4:$O$75,DS$3)</f>
        <v>0</v>
      </c>
      <c r="DT15" s="83">
        <f>SUMIFS(ACTUALS!$U$4:$U$75,ACTUALS!$O$4:$O$75,$BM15,ACTUALS!$N$4:$N$75,DT$3)+SUMIFS(ACTUALS!$T$4:$T$75,ACTUALS!$N$4:$N$75,$BM15,ACTUALS!$O$4:$O$75,DT$3)</f>
        <v>0</v>
      </c>
      <c r="DU15" s="83">
        <f>SUMIFS(ACTUALS!$V$4:$V$75,ACTUALS!$P$4:$P$75,$BM15,ACTUALS!$O$4:$O$75,DU$3)+SUMIFS(ACTUALS!$U$4:$U$75,ACTUALS!$O$4:$O$75,$BM15,ACTUALS!$P$4:$P$75,DU$3)</f>
        <v>0</v>
      </c>
      <c r="DV15" s="83">
        <f>SUMIFS(ACTUALS!$W$4:$W$75,ACTUALS!$Q$4:$Q$75,$BM15,ACTUALS!$P$4:$P$75,DV$3)+SUMIFS(ACTUALS!$V$4:$V$75,ACTUALS!$P$4:$P$75,$BM15,ACTUALS!$Q$4:$Q$75,DV$3)</f>
        <v>0</v>
      </c>
      <c r="DW15" s="83">
        <f>SUMIFS(ACTUALS!$B$4:$B$75,ACTUALS!$R$4:$R$75,$BM15,ACTUALS!$Q$4:$Q$75,DW$3)+SUMIFS(ACTUALS!$W$4:$W$75,ACTUALS!$Q$4:$Q$75,$BM15,ACTUALS!$R$4:$R$75,DW$3)</f>
        <v>0</v>
      </c>
      <c r="DX15" s="83">
        <f>SUMIFS(ACTUALS!$C$4:$C$75,ACTUALS!$S$4:$S$75,$BM15,ACTUALS!$R$4:$R$75,DX$3)+SUMIFS(ACTUALS!$B$4:$B$75,ACTUALS!$R$4:$R$75,$BM15,ACTUALS!$S$4:$S$75,DX$3)</f>
        <v>0</v>
      </c>
      <c r="DY15" s="83">
        <f>SUMIFS(ACTUALS!$D$4:$D$75,ACTUALS!$T$4:$T$75,$BM15,ACTUALS!$S$4:$S$75,DY$3)+SUMIFS(ACTUALS!$C$4:$C$75,ACTUALS!$S$4:$S$75,$BM15,ACTUALS!$T$4:$T$75,DY$3)</f>
        <v>0</v>
      </c>
      <c r="DZ15" s="83">
        <f>SUMIFS(ACTUALS!$E$4:$E$75,ACTUALS!$U$4:$U$75,$BM15,ACTUALS!$T$4:$T$75,DZ$3)+SUMIFS(ACTUALS!$D$4:$D$75,ACTUALS!$T$4:$T$75,$BM15,ACTUALS!$U$4:$U$75,DZ$3)</f>
        <v>0</v>
      </c>
      <c r="EA15" s="83">
        <f>SUMIFS(ACTUALS!$F$4:$F$75,ACTUALS!$V$4:$V$75,$BM15,ACTUALS!$U$4:$U$75,EA$3)+SUMIFS(ACTUALS!$E$4:$E$75,ACTUALS!$U$4:$U$75,$BM15,ACTUALS!$V$4:$V$75,EA$3)</f>
        <v>0</v>
      </c>
      <c r="EB15" s="83">
        <f>SUMIFS(ACTUALS!$G$4:$G$75,ACTUALS!$W$4:$W$75,$BM15,ACTUALS!$V$4:$V$75,EB$3)+SUMIFS(ACTUALS!$F$4:$F$75,ACTUALS!$V$4:$V$75,$BM15,ACTUALS!$W$4:$W$75,EB$3)</f>
        <v>0</v>
      </c>
      <c r="EC15" s="83">
        <f>SUMIFS(ACTUALS!$J$4:$J$75,ACTUALS!$B$4:$B$75,$BM15,ACTUALS!$W$4:$W$75,EC$3)+SUMIFS(ACTUALS!$G$4:$G$75,ACTUALS!$W$4:$W$75,$BM15,ACTUALS!$B$4:$B$75,EC$3)</f>
        <v>0</v>
      </c>
      <c r="ED15" s="83">
        <f>SUMIFS(ACTUALS!$K$4:$K$75,ACTUALS!$C$4:$C$75,$BM15,ACTUALS!$B$4:$B$75,ED$3)+SUMIFS(ACTUALS!$J$4:$J$75,ACTUALS!$B$4:$B$75,$BM15,ACTUALS!$C$4:$C$75,ED$3)</f>
        <v>0</v>
      </c>
      <c r="EE15" s="83">
        <f>SUMIFS(ACTUALS!$L$4:$L$75,ACTUALS!$D$4:$D$75,$BM15,ACTUALS!$C$4:$C$75,EE$3)+SUMIFS(ACTUALS!$K$4:$K$75,ACTUALS!$C$4:$C$75,$BM15,ACTUALS!$D$4:$D$75,EE$3)</f>
        <v>0</v>
      </c>
      <c r="EF15" s="83">
        <f>SUMIFS(ACTUALS!$N$4:$N$75,ACTUALS!$E$4:$E$75,$BM15,ACTUALS!$D$4:$D$75,EF$3)+SUMIFS(ACTUALS!$L$4:$L$75,ACTUALS!$D$4:$D$75,$BM15,ACTUALS!$E$4:$E$75,EF$3)</f>
        <v>0</v>
      </c>
      <c r="EG15" s="83">
        <f>SUMIFS(ACTUALS!$O$4:$O$75,ACTUALS!$F$4:$F$75,$BM15,ACTUALS!$E$4:$E$75,EG$3)+SUMIFS(ACTUALS!$N$4:$N$75,ACTUALS!$E$4:$E$75,$BM15,ACTUALS!$F$4:$F$75,EG$3)</f>
        <v>0</v>
      </c>
      <c r="EH15" s="83">
        <f>SUMIFS(ACTUALS!$P$4:$P$75,ACTUALS!$G$4:$G$75,$BM15,ACTUALS!$F$4:$F$75,EH$3)+SUMIFS(ACTUALS!$O$4:$O$75,ACTUALS!$F$4:$F$75,$BM15,ACTUALS!$G$4:$G$75,EH$3)</f>
        <v>0</v>
      </c>
      <c r="EI15" s="83">
        <f>SUMIFS(ACTUALS!$Q$4:$Q$75,ACTUALS!$J$4:$J$75,$BM15,ACTUALS!$G$4:$G$75,EI$3)+SUMIFS(ACTUALS!$P$4:$P$75,ACTUALS!$G$4:$G$75,$BM15,ACTUALS!$J$4:$J$75,EI$3)</f>
        <v>0</v>
      </c>
      <c r="EJ15" s="83">
        <f>SUMIFS(ACTUALS!$R$4:$R$75,ACTUALS!$K$4:$K$75,$BM15,ACTUALS!$J$4:$J$75,EJ$3)+SUMIFS(ACTUALS!$Q$4:$Q$75,ACTUALS!$J$4:$J$75,$BM15,ACTUALS!$K$4:$K$75,EJ$3)</f>
        <v>0</v>
      </c>
      <c r="EK15" s="83">
        <f>SUMIFS(ACTUALS!$S$4:$S$75,ACTUALS!$L$4:$L$75,$BM15,ACTUALS!$K$4:$K$75,EK$3)+SUMIFS(ACTUALS!$R$4:$R$75,ACTUALS!$K$4:$K$75,$BM15,ACTUALS!$L$4:$L$75,EK$3)</f>
        <v>0</v>
      </c>
      <c r="EL15" s="83">
        <f>SUMIFS(ACTUALS!$T$4:$T$75,ACTUALS!$N$4:$N$75,$BM15,ACTUALS!$L$4:$L$75,EL$3)+SUMIFS(ACTUALS!$S$4:$S$75,ACTUALS!$L$4:$L$75,$BM15,ACTUALS!$N$4:$N$75,EL$3)</f>
        <v>0</v>
      </c>
      <c r="EM15" s="83">
        <f>SUMIFS(ACTUALS!$U$4:$U$75,ACTUALS!$O$4:$O$75,$BM15,ACTUALS!$N$4:$N$75,EM$3)+SUMIFS(ACTUALS!$T$4:$T$75,ACTUALS!$N$4:$N$75,$BM15,ACTUALS!$O$4:$O$75,EM$3)</f>
        <v>0</v>
      </c>
      <c r="EN15" s="83">
        <f>SUMIFS(ACTUALS!$V$4:$V$75,ACTUALS!$P$4:$P$75,$BM15,ACTUALS!$O$4:$O$75,EN$3)+SUMIFS(ACTUALS!$U$4:$U$75,ACTUALS!$O$4:$O$75,$BM15,ACTUALS!$P$4:$P$75,EN$3)</f>
        <v>0</v>
      </c>
      <c r="EO15" s="83">
        <f>SUMIFS(ACTUALS!$W$4:$W$75,ACTUALS!$Q$4:$Q$75,$BM15,ACTUALS!$P$4:$P$75,EO$3)+SUMIFS(ACTUALS!$V$4:$V$75,ACTUALS!$P$4:$P$75,$BM15,ACTUALS!$Q$4:$Q$75,EO$3)</f>
        <v>0</v>
      </c>
      <c r="EP15" s="83">
        <f>SUMIFS(ACTUALS!$B$4:$B$75,ACTUALS!$R$4:$R$75,$BM15,ACTUALS!$Q$4:$Q$75,EP$3)+SUMIFS(ACTUALS!$W$4:$W$75,ACTUALS!$Q$4:$Q$75,$BM15,ACTUALS!$R$4:$R$75,EP$3)</f>
        <v>0</v>
      </c>
      <c r="EQ15" s="83">
        <f>SUMIFS(ACTUALS!$C$4:$C$75,ACTUALS!$S$4:$S$75,$BM15,ACTUALS!$R$4:$R$75,EQ$3)+SUMIFS(ACTUALS!$B$4:$B$75,ACTUALS!$R$4:$R$75,$BM15,ACTUALS!$S$4:$S$75,EQ$3)</f>
        <v>0</v>
      </c>
      <c r="ER15" s="83">
        <f>SUMIFS(ACTUALS!$D$4:$D$75,ACTUALS!$T$4:$T$75,$BM15,ACTUALS!$S$4:$S$75,ER$3)+SUMIFS(ACTUALS!$C$4:$C$75,ACTUALS!$S$4:$S$75,$BM15,ACTUALS!$T$4:$T$75,ER$3)</f>
        <v>0</v>
      </c>
      <c r="ES15" s="83">
        <f>SUMIFS(ACTUALS!$E$4:$E$75,ACTUALS!$U$4:$U$75,$BM15,ACTUALS!$T$4:$T$75,ES$3)+SUMIFS(ACTUALS!$D$4:$D$75,ACTUALS!$T$4:$T$75,$BM15,ACTUALS!$U$4:$U$75,ES$3)</f>
        <v>0</v>
      </c>
      <c r="ET15" s="83">
        <f>SUMIFS(ACTUALS!$F$4:$F$75,ACTUALS!$V$4:$V$75,$BM15,ACTUALS!$U$4:$U$75,ET$3)+SUMIFS(ACTUALS!$E$4:$E$75,ACTUALS!$U$4:$U$75,$BM15,ACTUALS!$V$4:$V$75,ET$3)</f>
        <v>0</v>
      </c>
      <c r="EU15" s="83">
        <f>SUMIFS(ACTUALS!$G$4:$G$75,ACTUALS!$W$4:$W$75,$BM15,ACTUALS!$V$4:$V$75,EU$3)+SUMIFS(ACTUALS!$F$4:$F$75,ACTUALS!$V$4:$V$75,$BM15,ACTUALS!$W$4:$W$75,EU$3)</f>
        <v>0</v>
      </c>
      <c r="EV15" s="83">
        <f>SUMIFS(ACTUALS!$U$4:$U$75,ACTUALS!$O$4:$O$75,$BM15,ACTUALS!$N$4:$N$75,EV$3)+SUMIFS(ACTUALS!$T$4:$T$75,ACTUALS!$N$4:$N$75,$BM15,ACTUALS!$O$4:$O$75,EV$3)</f>
        <v>0</v>
      </c>
      <c r="EW15" s="83">
        <f>SUMIFS(ACTUALS!$U$4:$U$75,ACTUALS!$O$4:$O$75,$BM15,ACTUALS!$N$4:$N$75,EW$3)+SUMIFS(ACTUALS!$T$4:$T$75,ACTUALS!$N$4:$N$75,$BM15,ACTUALS!$O$4:$O$75,EW$3)</f>
        <v>0</v>
      </c>
      <c r="EX15" s="83">
        <f>SUMIFS(ACTUALS!$U$4:$U$75,ACTUALS!$O$4:$O$75,$BM15,ACTUALS!$N$4:$N$75,EX$3)+SUMIFS(ACTUALS!$T$4:$T$75,ACTUALS!$N$4:$N$75,$BM15,ACTUALS!$O$4:$O$75,EX$3)</f>
        <v>0</v>
      </c>
      <c r="EY15" s="83">
        <f>SUMIFS(ACTUALS!$U$4:$U$75,ACTUALS!$O$4:$O$75,$BM15,ACTUALS!$N$4:$N$75,EY$3)+SUMIFS(ACTUALS!$T$4:$T$75,ACTUALS!$N$4:$N$75,$BM15,ACTUALS!$O$4:$O$75,EY$3)</f>
        <v>0</v>
      </c>
      <c r="EZ15" s="83">
        <f>SUMIFS(ACTUALS!$U$4:$U$75,ACTUALS!$O$4:$O$75,$BM15,ACTUALS!$N$4:$N$75,EZ$3)+SUMIFS(ACTUALS!$T$4:$T$75,ACTUALS!$N$4:$N$75,$BM15,ACTUALS!$O$4:$O$75,EZ$3)</f>
        <v>0</v>
      </c>
      <c r="FA15" s="83">
        <f>SUMIFS(ACTUALS!$U$4:$U$75,ACTUALS!$O$4:$O$75,$BM15,ACTUALS!$N$4:$N$75,FA$3)+SUMIFS(ACTUALS!$T$4:$T$75,ACTUALS!$N$4:$N$75,$BM15,ACTUALS!$O$4:$O$75,FA$3)</f>
        <v>0</v>
      </c>
      <c r="FB15" s="83">
        <f>SUMIFS(ACTUALS!$U$4:$U$75,ACTUALS!$O$4:$O$75,$BM15,ACTUALS!$N$4:$N$75,FB$3)+SUMIFS(ACTUALS!$T$4:$T$75,ACTUALS!$N$4:$N$75,$BM15,ACTUALS!$O$4:$O$75,FB$3)</f>
        <v>0</v>
      </c>
      <c r="FC15" s="83">
        <f>SUMIFS(ACTUALS!$U$4:$U$75,ACTUALS!$O$4:$O$75,$BM15,ACTUALS!$N$4:$N$75,FC$3)+SUMIFS(ACTUALS!$T$4:$T$75,ACTUALS!$N$4:$N$75,$BM15,ACTUALS!$O$4:$O$75,FC$3)</f>
        <v>0</v>
      </c>
      <c r="FD15" s="83">
        <f>SUMIFS(ACTUALS!$U$4:$U$75,ACTUALS!$O$4:$O$75,$BM15,ACTUALS!$N$4:$N$75,FD$3)+SUMIFS(ACTUALS!$T$4:$T$75,ACTUALS!$N$4:$N$75,$BM15,ACTUALS!$O$4:$O$75,FD$3)</f>
        <v>0</v>
      </c>
      <c r="FE15" s="83">
        <f>SUMIFS(ACTUALS!$U$4:$U$75,ACTUALS!$O$4:$O$75,$BM15,ACTUALS!$N$4:$N$75,FE$3)+SUMIFS(ACTUALS!$T$4:$T$75,ACTUALS!$N$4:$N$75,$BM15,ACTUALS!$O$4:$O$75,FE$3)</f>
        <v>0</v>
      </c>
      <c r="FF15" s="83">
        <f>SUMIFS(ACTUALS!$U$4:$U$75,ACTUALS!$O$4:$O$75,$BM15,ACTUALS!$N$4:$N$75,FF$3)+SUMIFS(ACTUALS!$T$4:$T$75,ACTUALS!$N$4:$N$75,$BM15,ACTUALS!$O$4:$O$75,FF$3)</f>
        <v>0</v>
      </c>
      <c r="FG15" s="83">
        <f>SUMIFS(ACTUALS!$U$4:$U$75,ACTUALS!$O$4:$O$75,$BM15,ACTUALS!$N$4:$N$75,FG$3)+SUMIFS(ACTUALS!$T$4:$T$75,ACTUALS!$N$4:$N$75,$BM15,ACTUALS!$O$4:$O$75,FG$3)</f>
        <v>0</v>
      </c>
      <c r="FH15" s="51"/>
      <c r="FI15" s="51" t="s">
        <v>10</v>
      </c>
      <c r="FJ15" s="83">
        <f>SUMIFS(ACTUALS!$S$4:$S$75,ACTUALS!$O$4:$O$75,$BM15,ACTUALS!$N$4:$N$75,FJ$3)+SUMIFS(ACTUALS!$R$4:$R$75,ACTUALS!$N$4:$N$75,$BM15,ACTUALS!$O$4:$O$75,FJ$3)</f>
        <v>0</v>
      </c>
      <c r="FK15" s="83">
        <f>SUMIFS(ACTUALS!$S$4:$S$75,ACTUALS!$O$4:$O$75,$BM15,ACTUALS!$N$4:$N$75,FK$3)+SUMIFS(ACTUALS!$R$4:$R$75,ACTUALS!$N$4:$N$75,$BM15,ACTUALS!$O$4:$O$75,FK$3)</f>
        <v>0</v>
      </c>
      <c r="FL15" s="83">
        <f>SUMIFS(ACTUALS!$S$4:$S$75,ACTUALS!$O$4:$O$75,$BM15,ACTUALS!$N$4:$N$75,FL$3)+SUMIFS(ACTUALS!$R$4:$R$75,ACTUALS!$N$4:$N$75,$BM15,ACTUALS!$O$4:$O$75,FL$3)</f>
        <v>0</v>
      </c>
      <c r="FM15" s="83">
        <f>SUMIFS(ACTUALS!$S$4:$S$75,ACTUALS!$O$4:$O$75,$BM15,ACTUALS!$N$4:$N$75,FM$3)+SUMIFS(ACTUALS!$R$4:$R$75,ACTUALS!$N$4:$N$75,$BM15,ACTUALS!$O$4:$O$75,FM$3)</f>
        <v>0</v>
      </c>
      <c r="FN15" s="83">
        <f>SUMIFS(ACTUALS!$S$4:$S$75,ACTUALS!$O$4:$O$75,$BM15,ACTUALS!$N$4:$N$75,FN$3)+SUMIFS(ACTUALS!$R$4:$R$75,ACTUALS!$N$4:$N$75,$BM15,ACTUALS!$O$4:$O$75,FN$3)</f>
        <v>0</v>
      </c>
      <c r="FO15" s="83">
        <f>SUMIFS(ACTUALS!$S$4:$S$75,ACTUALS!$O$4:$O$75,$BM15,ACTUALS!$N$4:$N$75,FO$3)+SUMIFS(ACTUALS!$R$4:$R$75,ACTUALS!$N$4:$N$75,$BM15,ACTUALS!$O$4:$O$75,FO$3)</f>
        <v>0</v>
      </c>
      <c r="FP15" s="83">
        <f>SUMIFS(ACTUALS!$T$4:$T$75,ACTUALS!$P$4:$P$75,$BM15,ACTUALS!$O$4:$O$75,FP$3)+SUMIFS(ACTUALS!$S$4:$S$75,ACTUALS!$O$4:$O$75,$BM15,ACTUALS!$P$4:$P$75,FP$3)</f>
        <v>0</v>
      </c>
      <c r="FQ15" s="83">
        <f>SUMIFS(ACTUALS!$U$4:$U$75,ACTUALS!$Q$4:$Q$75,$BM15,ACTUALS!$P$4:$P$75,FQ$3)+SUMIFS(ACTUALS!$T$4:$T$75,ACTUALS!$P$4:$P$75,$BM15,ACTUALS!$Q$4:$Q$75,FQ$3)</f>
        <v>0</v>
      </c>
      <c r="FR15" s="83">
        <f>SUMIFS(ACTUALS!$V$4:$V$75,ACTUALS!$R$4:$R$75,$BM15,ACTUALS!$Q$4:$Q$75,FR$3)+SUMIFS(ACTUALS!$U$4:$U$75,ACTUALS!$Q$4:$Q$75,$BM15,ACTUALS!$R$4:$R$75,FR$3)</f>
        <v>0</v>
      </c>
      <c r="FS15" s="83">
        <f>SUMIFS(ACTUALS!$W$4:$W$75,ACTUALS!$S$4:$S$75,$BM15,ACTUALS!$R$4:$R$75,FS$3)+SUMIFS(ACTUALS!$V$4:$V$75,ACTUALS!$R$4:$R$75,$BM15,ACTUALS!$S$4:$S$75,FS$3)</f>
        <v>0</v>
      </c>
      <c r="FT15" s="83">
        <f>SUMIFS(ACTUALS!$B$4:$B$75,ACTUALS!$T$4:$T$75,$BM15,ACTUALS!$S$4:$S$75,FT$3)+SUMIFS(ACTUALS!$W$4:$W$75,ACTUALS!$S$4:$S$75,$BM15,ACTUALS!$T$4:$T$75,FT$3)</f>
        <v>0</v>
      </c>
      <c r="FU15" s="83">
        <f>SUMIFS(ACTUALS!$C$4:$C$75,ACTUALS!$U$4:$U$75,$BM15,ACTUALS!$T$4:$T$75,FU$3)+SUMIFS(ACTUALS!$B$4:$B$75,ACTUALS!$T$4:$T$75,$BM15,ACTUALS!$U$4:$U$75,FU$3)</f>
        <v>0</v>
      </c>
      <c r="FV15" s="83">
        <f>SUMIFS(ACTUALS!$D$4:$D$75,ACTUALS!$V$4:$V$75,$BM15,ACTUALS!$U$4:$U$75,FV$3)+SUMIFS(ACTUALS!$C$4:$C$75,ACTUALS!$U$4:$U$75,$BM15,ACTUALS!$V$4:$V$75,FV$3)</f>
        <v>0</v>
      </c>
      <c r="FW15" s="83">
        <f>SUMIFS(ACTUALS!$E$4:$E$75,ACTUALS!$W$4:$W$75,$BM15,ACTUALS!$V$4:$V$75,FW$3)+SUMIFS(ACTUALS!$D$4:$D$75,ACTUALS!$V$4:$V$75,$BM15,ACTUALS!$W$4:$W$75,FW$3)</f>
        <v>0</v>
      </c>
      <c r="FX15" s="83">
        <f>SUMIFS(ACTUALS!$F$4:$F$75,ACTUALS!$B$4:$B$75,$BM15,ACTUALS!$W$4:$W$75,FX$3)+SUMIFS(ACTUALS!$E$4:$E$75,ACTUALS!$W$4:$W$75,$BM15,ACTUALS!$B$4:$B$75,FX$3)</f>
        <v>0</v>
      </c>
      <c r="FY15" s="83">
        <f>SUMIFS(ACTUALS!$G$4:$G$75,ACTUALS!$C$4:$C$75,$BM15,ACTUALS!$B$4:$B$75,FY$3)+SUMIFS(ACTUALS!$F$4:$F$75,ACTUALS!$B$4:$B$75,$BM15,ACTUALS!$C$4:$C$75,FY$3)</f>
        <v>0</v>
      </c>
      <c r="FZ15" s="83">
        <f>SUMIFS(ACTUALS!$J$4:$J$75,ACTUALS!$D$4:$D$75,$BM15,ACTUALS!$C$4:$C$75,FZ$3)+SUMIFS(ACTUALS!$G$4:$G$75,ACTUALS!$C$4:$C$75,$BM15,ACTUALS!$D$4:$D$75,FZ$3)</f>
        <v>0</v>
      </c>
      <c r="GA15" s="83">
        <f>SUMIFS(ACTUALS!$K$4:$K$75,ACTUALS!$E$4:$E$75,$BM15,ACTUALS!$D$4:$D$75,GA$3)+SUMIFS(ACTUALS!$J$4:$J$75,ACTUALS!$D$4:$D$75,$BM15,ACTUALS!$E$4:$E$75,GA$3)</f>
        <v>0</v>
      </c>
      <c r="GB15" s="83">
        <f>SUMIFS(ACTUALS!$L$4:$L$75,ACTUALS!$F$4:$F$75,$BM15,ACTUALS!$E$4:$E$75,GB$3)+SUMIFS(ACTUALS!$K$4:$K$75,ACTUALS!$E$4:$E$75,$BM15,ACTUALS!$F$4:$F$75,GB$3)</f>
        <v>0</v>
      </c>
      <c r="GC15" s="83">
        <f>SUMIFS(ACTUALS!$N$4:$N$75,ACTUALS!$G$4:$G$75,$BM15,ACTUALS!$F$4:$F$75,GC$3)+SUMIFS(ACTUALS!$L$4:$L$75,ACTUALS!$F$4:$F$75,$BM15,ACTUALS!$G$4:$G$75,GC$3)</f>
        <v>0</v>
      </c>
      <c r="GD15" s="83">
        <f>SUMIFS(ACTUALS!$O$4:$O$75,ACTUALS!$J$4:$J$75,$BM15,ACTUALS!$G$4:$G$75,GD$3)+SUMIFS(ACTUALS!$N$4:$N$75,ACTUALS!$G$4:$G$75,$BM15,ACTUALS!$J$4:$J$75,GD$3)</f>
        <v>0</v>
      </c>
      <c r="GE15" s="83">
        <f>SUMIFS(ACTUALS!$P$4:$P$75,ACTUALS!$K$4:$K$75,$BM15,ACTUALS!$J$4:$J$75,GE$3)+SUMIFS(ACTUALS!$O$4:$O$75,ACTUALS!$J$4:$J$75,$BM15,ACTUALS!$K$4:$K$75,GE$3)</f>
        <v>0</v>
      </c>
      <c r="GF15" s="83">
        <f>SUMIFS(ACTUALS!$Q$4:$Q$75,ACTUALS!$L$4:$L$75,$BM15,ACTUALS!$K$4:$K$75,GF$3)+SUMIFS(ACTUALS!$P$4:$P$75,ACTUALS!$K$4:$K$75,$BM15,ACTUALS!$L$4:$L$75,GF$3)</f>
        <v>0</v>
      </c>
      <c r="GG15" s="83">
        <f>SUMIFS(ACTUALS!$R$4:$R$75,ACTUALS!$N$4:$N$75,$BM15,ACTUALS!$L$4:$L$75,GG$3)+SUMIFS(ACTUALS!$Q$4:$Q$75,ACTUALS!$L$4:$L$75,$BM15,ACTUALS!$N$4:$N$75,GG$3)</f>
        <v>0</v>
      </c>
      <c r="GH15" s="83">
        <f>SUMIFS(ACTUALS!$S$4:$S$75,ACTUALS!$O$4:$O$75,$BM15,ACTUALS!$N$4:$N$75,GH$3)+SUMIFS(ACTUALS!$R$4:$R$75,ACTUALS!$N$4:$N$75,$BM15,ACTUALS!$O$4:$O$75,GH$3)</f>
        <v>0</v>
      </c>
      <c r="GI15" s="83">
        <f>SUMIFS(ACTUALS!$T$4:$T$75,ACTUALS!$P$4:$P$75,$BM15,ACTUALS!$O$4:$O$75,GI$3)+SUMIFS(ACTUALS!$S$4:$S$75,ACTUALS!$O$4:$O$75,$BM15,ACTUALS!$P$4:$P$75,GI$3)</f>
        <v>0</v>
      </c>
      <c r="GJ15" s="83">
        <f>SUMIFS(ACTUALS!$U$4:$U$75,ACTUALS!$Q$4:$Q$75,$BM15,ACTUALS!$P$4:$P$75,GJ$3)+SUMIFS(ACTUALS!$T$4:$T$75,ACTUALS!$P$4:$P$75,$BM15,ACTUALS!$Q$4:$Q$75,GJ$3)</f>
        <v>0</v>
      </c>
      <c r="GK15" s="83">
        <f>SUMIFS(ACTUALS!$V$4:$V$75,ACTUALS!$R$4:$R$75,$BM15,ACTUALS!$Q$4:$Q$75,GK$3)+SUMIFS(ACTUALS!$U$4:$U$75,ACTUALS!$Q$4:$Q$75,$BM15,ACTUALS!$R$4:$R$75,GK$3)</f>
        <v>0</v>
      </c>
      <c r="GL15" s="83">
        <f>SUMIFS(ACTUALS!$W$4:$W$75,ACTUALS!$S$4:$S$75,$BM15,ACTUALS!$R$4:$R$75,GL$3)+SUMIFS(ACTUALS!$V$4:$V$75,ACTUALS!$R$4:$R$75,$BM15,ACTUALS!$S$4:$S$75,GL$3)</f>
        <v>0</v>
      </c>
      <c r="GM15" s="83">
        <f>SUMIFS(ACTUALS!$B$4:$B$75,ACTUALS!$T$4:$T$75,$BM15,ACTUALS!$S$4:$S$75,GM$3)+SUMIFS(ACTUALS!$W$4:$W$75,ACTUALS!$S$4:$S$75,$BM15,ACTUALS!$T$4:$T$75,GM$3)</f>
        <v>0</v>
      </c>
      <c r="GN15" s="83">
        <f>SUMIFS(ACTUALS!$C$4:$C$75,ACTUALS!$U$4:$U$75,$BM15,ACTUALS!$T$4:$T$75,GN$3)+SUMIFS(ACTUALS!$B$4:$B$75,ACTUALS!$T$4:$T$75,$BM15,ACTUALS!$U$4:$U$75,GN$3)</f>
        <v>0</v>
      </c>
      <c r="GO15" s="83">
        <f>SUMIFS(ACTUALS!$S$4:$S$75,ACTUALS!$O$4:$O$75,$BM15,ACTUALS!$N$4:$N$75,GO$3)+SUMIFS(ACTUALS!$R$4:$R$75,ACTUALS!$N$4:$N$75,$BM15,ACTUALS!$O$4:$O$75,GO$3)</f>
        <v>0</v>
      </c>
      <c r="GP15" s="83">
        <f>SUMIFS(ACTUALS!$S$4:$S$75,ACTUALS!$O$4:$O$75,$BM15,ACTUALS!$N$4:$N$75,GP$3)+SUMIFS(ACTUALS!$R$4:$R$75,ACTUALS!$N$4:$N$75,$BM15,ACTUALS!$O$4:$O$75,GP$3)</f>
        <v>0</v>
      </c>
      <c r="GQ15" s="83">
        <f>SUMIFS(ACTUALS!$S$4:$S$75,ACTUALS!$O$4:$O$75,$BM15,ACTUALS!$N$4:$N$75,GQ$3)+SUMIFS(ACTUALS!$R$4:$R$75,ACTUALS!$N$4:$N$75,$BM15,ACTUALS!$O$4:$O$75,GQ$3)</f>
        <v>0</v>
      </c>
      <c r="GR15" s="83">
        <f>SUMIFS(ACTUALS!$S$4:$S$75,ACTUALS!$O$4:$O$75,$BM15,ACTUALS!$N$4:$N$75,GR$3)+SUMIFS(ACTUALS!$R$4:$R$75,ACTUALS!$N$4:$N$75,$BM15,ACTUALS!$O$4:$O$75,GR$3)</f>
        <v>0</v>
      </c>
      <c r="GS15" s="83">
        <f>SUMIFS(ACTUALS!$S$4:$S$75,ACTUALS!$O$4:$O$75,$BM15,ACTUALS!$N$4:$N$75,GS$3)+SUMIFS(ACTUALS!$R$4:$R$75,ACTUALS!$N$4:$N$75,$BM15,ACTUALS!$O$4:$O$75,GS$3)</f>
        <v>0</v>
      </c>
      <c r="GT15" s="83">
        <f>SUMIFS(ACTUALS!$S$4:$S$75,ACTUALS!$O$4:$O$75,$BM15,ACTUALS!$N$4:$N$75,GT$3)+SUMIFS(ACTUALS!$R$4:$R$75,ACTUALS!$N$4:$N$75,$BM15,ACTUALS!$O$4:$O$75,GT$3)</f>
        <v>0</v>
      </c>
      <c r="GU15" s="83">
        <f>SUMIFS(ACTUALS!$S$4:$S$75,ACTUALS!$O$4:$O$75,$BM15,ACTUALS!$N$4:$N$75,GU$3)+SUMIFS(ACTUALS!$R$4:$R$75,ACTUALS!$N$4:$N$75,$BM15,ACTUALS!$O$4:$O$75,GU$3)</f>
        <v>0</v>
      </c>
      <c r="GV15" s="83">
        <f>SUMIFS(ACTUALS!$S$4:$S$75,ACTUALS!$O$4:$O$75,$BM15,ACTUALS!$N$4:$N$75,GV$3)+SUMIFS(ACTUALS!$R$4:$R$75,ACTUALS!$N$4:$N$75,$BM15,ACTUALS!$O$4:$O$75,GV$3)</f>
        <v>0</v>
      </c>
      <c r="GW15" s="83">
        <f>SUMIFS(ACTUALS!$S$4:$S$75,ACTUALS!$O$4:$O$75,$BM15,ACTUALS!$N$4:$N$75,GW$3)+SUMIFS(ACTUALS!$R$4:$R$75,ACTUALS!$N$4:$N$75,$BM15,ACTUALS!$O$4:$O$75,GW$3)</f>
        <v>0</v>
      </c>
      <c r="GX15" s="83">
        <f>SUMIFS(ACTUALS!$S$4:$S$75,ACTUALS!$O$4:$O$75,$BM15,ACTUALS!$N$4:$N$75,GX$3)+SUMIFS(ACTUALS!$R$4:$R$75,ACTUALS!$N$4:$N$75,$BM15,ACTUALS!$O$4:$O$75,GX$3)</f>
        <v>0</v>
      </c>
      <c r="GY15" s="83">
        <f>SUMIFS(ACTUALS!$S$4:$S$75,ACTUALS!$O$4:$O$75,$BM15,ACTUALS!$N$4:$N$75,GY$3)+SUMIFS(ACTUALS!$R$4:$R$75,ACTUALS!$N$4:$N$75,$BM15,ACTUALS!$O$4:$O$75,GY$3)</f>
        <v>0</v>
      </c>
      <c r="GZ15" s="83">
        <f>SUMIFS(ACTUALS!$S$4:$S$75,ACTUALS!$O$4:$O$75,$BM15,ACTUALS!$N$4:$N$75,GZ$3)+SUMIFS(ACTUALS!$R$4:$R$75,ACTUALS!$N$4:$N$75,$BM15,ACTUALS!$O$4:$O$75,GZ$3)</f>
        <v>0</v>
      </c>
      <c r="HA15" s="83">
        <f>SUMIFS(ACTUALS!$S$4:$S$75,ACTUALS!$O$4:$O$75,$BM15,ACTUALS!$N$4:$N$75,HA$3)+SUMIFS(ACTUALS!$R$4:$R$75,ACTUALS!$N$4:$N$75,$BM15,ACTUALS!$O$4:$O$75,HA$3)</f>
        <v>0</v>
      </c>
      <c r="HB15" s="83">
        <f>SUMIFS(ACTUALS!$S$4:$S$75,ACTUALS!$O$4:$O$75,$BM15,ACTUALS!$N$4:$N$75,HB$3)+SUMIFS(ACTUALS!$R$4:$R$75,ACTUALS!$N$4:$N$75,$BM15,ACTUALS!$O$4:$O$75,HB$3)</f>
        <v>0</v>
      </c>
      <c r="HC15" s="83">
        <f>SUMIFS(ACTUALS!$S$4:$S$75,ACTUALS!$O$4:$O$75,$BM15,ACTUALS!$N$4:$N$75,HC$3)+SUMIFS(ACTUALS!$R$4:$R$75,ACTUALS!$N$4:$N$75,$BM15,ACTUALS!$O$4:$O$75,HC$3)</f>
        <v>0</v>
      </c>
      <c r="HD15" s="83">
        <f>SUMIFS(ACTUALS!$S$4:$S$75,ACTUALS!$O$4:$O$75,$BM15,ACTUALS!$N$4:$N$75,HD$3)+SUMIFS(ACTUALS!$R$4:$R$75,ACTUALS!$N$4:$N$75,$BM15,ACTUALS!$O$4:$O$75,HD$3)</f>
        <v>0</v>
      </c>
      <c r="HE15" s="83">
        <f>SUMIFS(ACTUALS!$S$4:$S$75,ACTUALS!$O$4:$O$75,$BM15,ACTUALS!$N$4:$N$75,HE$3)+SUMIFS(ACTUALS!$R$4:$R$75,ACTUALS!$N$4:$N$75,$BM15,ACTUALS!$O$4:$O$75,HE$3)</f>
        <v>0</v>
      </c>
      <c r="HF15" s="5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</row>
    <row r="16" spans="1:273" s="78" customFormat="1" ht="30" customHeight="1" x14ac:dyDescent="0.25">
      <c r="A16" s="195"/>
      <c r="B16" s="72">
        <f t="shared" si="6"/>
        <v>13</v>
      </c>
      <c r="C16" s="73" t="s">
        <v>18</v>
      </c>
      <c r="D16" s="74">
        <v>46188</v>
      </c>
      <c r="E16" s="73" t="s">
        <v>125</v>
      </c>
      <c r="F16" s="180">
        <v>0.5</v>
      </c>
      <c r="G16" s="75">
        <f t="shared" si="0"/>
        <v>46188.5</v>
      </c>
      <c r="H16" s="148" t="s">
        <v>140</v>
      </c>
      <c r="I16" s="149"/>
      <c r="J16" s="150"/>
      <c r="K16" s="151"/>
      <c r="L16" s="73" t="str">
        <f t="shared" si="1"/>
        <v/>
      </c>
      <c r="M16" s="76" t="s">
        <v>718</v>
      </c>
      <c r="N16" s="77" t="str">
        <f t="shared" si="2"/>
        <v>Spain</v>
      </c>
      <c r="O16" s="78" t="str">
        <f t="shared" si="3"/>
        <v>Cape Verde</v>
      </c>
      <c r="P16" s="78" t="str">
        <f>IF(ACTUALS!$R16&gt;ACTUALS!$S16,ACTUALS!$N16,IF(ACTUALS!$S16&gt;ACTUALS!$R16,ACTUALS!$O16,""))</f>
        <v/>
      </c>
      <c r="Q16" s="78" t="str">
        <f>IF(ACTUALS!$P16=ACTUALS!$N16,ACTUALS!$O16,IF(ACTUALS!$P16=ACTUALS!$O16,ACTUALS!$N16,""))</f>
        <v/>
      </c>
      <c r="R16" s="79">
        <f t="shared" si="4"/>
        <v>0</v>
      </c>
      <c r="S16" s="80">
        <f t="shared" si="5"/>
        <v>0</v>
      </c>
      <c r="T16" s="78">
        <f>IF(OR(ACTUALS!$R16="",ACTUALS!$S16=""),"",ACTUALS!$R16-ACTUALS!$S16)</f>
        <v>0</v>
      </c>
      <c r="U16" s="78">
        <f>IF(OR(ACTUALS!$R16="",ACTUALS!$S16=""),"",ACTUALS!$S16-ACTUALS!$R16)</f>
        <v>0</v>
      </c>
      <c r="V16" s="78" t="str">
        <f>IF(ACTUALS!$K16="","",IF(ACTUALS!$L16="Draw",1,IF(ACTUALS!$L16=ACTUALS!$N16,3,0)))</f>
        <v/>
      </c>
      <c r="W16" s="78" t="str">
        <f>IF(ACTUALS!$K16="","",IF(ACTUALS!$L16="Draw",1,IF(ACTUALS!$L16=ACTUALS!$O16,3,0)))</f>
        <v/>
      </c>
      <c r="AC16" s="78" t="s">
        <v>124</v>
      </c>
      <c r="AH16" s="51"/>
      <c r="AI16" s="51"/>
      <c r="AJ16" s="51"/>
      <c r="AK16" s="51"/>
      <c r="AL16" s="51"/>
      <c r="AM16" s="51"/>
      <c r="AN16" s="51"/>
      <c r="AO16" s="197"/>
      <c r="AP16" s="197"/>
      <c r="AQ16" s="51"/>
      <c r="AR16" s="51"/>
      <c r="AS16" s="51" t="s">
        <v>6</v>
      </c>
      <c r="AT16" s="51" t="s">
        <v>96</v>
      </c>
      <c r="AU16" s="51">
        <f>COUNTIF(ACTUALS!$P$4:$P$75,AT16)</f>
        <v>0</v>
      </c>
      <c r="AV16" s="51">
        <f>COUNTIFS(ACTUALS!$O$4:$O$75,AT16,ACTUALS!$L$4:$L$75,"Draw")+COUNTIFS(ACTUALS!$N$4:$N$75,AT16,ACTUALS!$L$4:$L$75,"Draw")</f>
        <v>0</v>
      </c>
      <c r="AW16" s="51">
        <f>COUNTIF(ACTUALS!$Q$4:$Q$75,AT16)</f>
        <v>0</v>
      </c>
      <c r="AX16" s="51">
        <f>AV16+(3*AU16)</f>
        <v>0</v>
      </c>
      <c r="AY16" s="51">
        <f>SUMIFS(ACTUALS!$R$4:$R$75,ACTUALS!$N$4:$N$75,AT16)+SUMIFS(ACTUALS!$S$4:$S$75,ACTUALS!$O$4:$O$75,AT16)</f>
        <v>0</v>
      </c>
      <c r="AZ16" s="51">
        <f>SUMIFS(ACTUALS!$S$4:$S$75,ACTUALS!$N$4:$N$75,AT16)+SUMIFS(ACTUALS!$R$4:$R$75,ACTUALS!$O$4:$O$75,AT16)</f>
        <v>0</v>
      </c>
      <c r="BA16" s="51">
        <f>AY16-AZ16</f>
        <v>0</v>
      </c>
      <c r="BB16" s="51">
        <f ca="1">RANK(BK16,BK14:BK17,1)</f>
        <v>2</v>
      </c>
      <c r="BC16" s="51" t="str">
        <f>IFERROR(VLOOKUP(AT16,AO:AP,2,FALSE),"")</f>
        <v/>
      </c>
      <c r="BD16" s="51" t="str">
        <f ca="1">IF(BC16="",BB16&amp;AS16,BC16&amp;AS16)</f>
        <v>2C</v>
      </c>
      <c r="BE16" s="51">
        <f>RANK(AX16,AX14:AX17)+(RANK(BA16,BA14:BA17)/10)+(RANK(AY16,AY14:AY17)/100)</f>
        <v>1.1100000000000001</v>
      </c>
      <c r="BF16" s="51">
        <f>RANK(BE16,BE14:BE17,1)</f>
        <v>1</v>
      </c>
      <c r="BG16" s="51" cm="1">
        <f t="array" aca="1" ref="BG16" ca="1">SUMPRODUCT((OFFSET($BN$3:$DI$3,MATCH($AT16,$BM$4:$BM$51,0),0))*((IF($BF15=$BF16,$BN$3:$DI$3=$AT15,0))+(IF($BF14=$BF16,$BN$3:$DI$3=$AT14,0))+(IF($BF17=$BF16,$BN$3:$DI$3=$AT17,0))))</f>
        <v>0</v>
      </c>
      <c r="BH16" s="51" cm="1">
        <f t="array" aca="1" ref="BH16" ca="1">SUMPRODUCT((OFFSET($DL$3:$FG$3,MATCH($AT16,$DK$4:$DK$51,0),0))*((IF($BF15=$BF16,$DL$3:$FG$3=$AT15,0))+(IF($BF14=$BF16,$DL$3:$FG$3=$AT14,0))+(IF($BF17=$BF16,$DL$3:$FG$3=$AT17,0))))</f>
        <v>0</v>
      </c>
      <c r="BI16" s="51" cm="1">
        <f t="array" aca="1" ref="BI16" ca="1">SUMPRODUCT((OFFSET($FJ$3:$HE$3,MATCH($AT16,$FI$4:$FI$51,0),0))*((IF($BF15=$BF16,$FJ$3:$HE$3=$AT15,0))+(IF($BF14=$BF16,$FJ$3:$HE$3=$AT14,0))+(IF($BF17=$BF16,$FJ$3:$HE$3=$AT17,0))))</f>
        <v>0</v>
      </c>
      <c r="BJ16" s="51">
        <f ca="1">(BG16/1000)+(BH16/10000)+(BI16/100000)+(ROW(BI19)/10000000)</f>
        <v>1.9E-6</v>
      </c>
      <c r="BK16" s="51">
        <f ca="1">+BE16-BJ16</f>
        <v>1.1099981000000001</v>
      </c>
      <c r="BL16" s="51"/>
      <c r="BM16" s="51" t="s">
        <v>101</v>
      </c>
      <c r="BN16" s="83">
        <f>SUMIFS(ACTUALS!$W$4:$W$75,ACTUALS!$O$4:$O$75,$BM16,ACTUALS!$N$4:$N$75,BN$3)+SUMIFS(ACTUALS!$V$4:$V$75,ACTUALS!$N$4:$N$75,$BM16,ACTUALS!$O$4:$O$75,BN$3)</f>
        <v>0</v>
      </c>
      <c r="BO16" s="83">
        <f>SUMIFS(ACTUALS!$W$4:$W$75,ACTUALS!$O$4:$O$75,$BM16,ACTUALS!$N$4:$N$75,BO$3)+SUMIFS(ACTUALS!$V$4:$V$75,ACTUALS!$N$4:$N$75,$BM16,ACTUALS!$O$4:$O$75,BO$3)</f>
        <v>0</v>
      </c>
      <c r="BP16" s="83">
        <f>SUMIFS(ACTUALS!$W$4:$W$75,ACTUALS!$O$4:$O$75,$BM16,ACTUALS!$N$4:$N$75,BP$3)+SUMIFS(ACTUALS!$V$4:$V$75,ACTUALS!$N$4:$N$75,$BM16,ACTUALS!$O$4:$O$75,BP$3)</f>
        <v>0</v>
      </c>
      <c r="BQ16" s="83">
        <f>SUMIFS(ACTUALS!$W$4:$W$75,ACTUALS!$O$4:$O$75,$BM16,ACTUALS!$N$4:$N$75,BQ$3)+SUMIFS(ACTUALS!$V$4:$V$75,ACTUALS!$N$4:$N$75,$BM16,ACTUALS!$O$4:$O$75,BQ$3)</f>
        <v>0</v>
      </c>
      <c r="BR16" s="83">
        <f>SUMIFS(ACTUALS!$W$4:$W$75,ACTUALS!$O$4:$O$75,$BM16,ACTUALS!$N$4:$N$75,BR$3)+SUMIFS(ACTUALS!$V$4:$V$75,ACTUALS!$N$4:$N$75,$BM16,ACTUALS!$O$4:$O$75,BR$3)</f>
        <v>0</v>
      </c>
      <c r="BS16" s="83">
        <f>SUMIFS(ACTUALS!$W$4:$W$75,ACTUALS!$O$4:$O$75,$BM16,ACTUALS!$N$4:$N$75,BS$3)+SUMIFS(ACTUALS!$V$4:$V$75,ACTUALS!$N$4:$N$75,$BM16,ACTUALS!$O$4:$O$75,BS$3)</f>
        <v>0</v>
      </c>
      <c r="BT16" s="83">
        <f>SUMIFS(ACTUALS!$W$4:$W$75,ACTUALS!$O$4:$O$75,$BM16,ACTUALS!$N$4:$N$75,BT$3)+SUMIFS(ACTUALS!$V$4:$V$75,ACTUALS!$N$4:$N$75,$BM16,ACTUALS!$O$4:$O$75,BT$3)</f>
        <v>0</v>
      </c>
      <c r="BU16" s="83">
        <f>SUMIFS(ACTUALS!$W$4:$W$75,ACTUALS!$O$4:$O$75,$BM16,ACTUALS!$N$4:$N$75,BU$3)+SUMIFS(ACTUALS!$V$4:$V$75,ACTUALS!$N$4:$N$75,$BM16,ACTUALS!$O$4:$O$75,BU$3)</f>
        <v>0</v>
      </c>
      <c r="BV16" s="83">
        <f>SUMIFS(ACTUALS!$W$4:$W$75,ACTUALS!$O$4:$O$75,$BM16,ACTUALS!$N$4:$N$75,BV$3)+SUMIFS(ACTUALS!$V$4:$V$75,ACTUALS!$N$4:$N$75,$BM16,ACTUALS!$O$4:$O$75,BV$3)</f>
        <v>0</v>
      </c>
      <c r="BW16" s="83">
        <f>SUMIFS(ACTUALS!$W$4:$W$75,ACTUALS!$O$4:$O$75,$BM16,ACTUALS!$N$4:$N$75,BW$3)+SUMIFS(ACTUALS!$V$4:$V$75,ACTUALS!$N$4:$N$75,$BM16,ACTUALS!$O$4:$O$75,BW$3)</f>
        <v>0</v>
      </c>
      <c r="BX16" s="83">
        <f>SUMIFS(ACTUALS!$W$4:$W$75,ACTUALS!$O$4:$O$75,$BM16,ACTUALS!$N$4:$N$75,BX$3)+SUMIFS(ACTUALS!$V$4:$V$75,ACTUALS!$N$4:$N$75,$BM16,ACTUALS!$O$4:$O$75,BX$3)</f>
        <v>0</v>
      </c>
      <c r="BY16" s="83">
        <f>SUMIFS(ACTUALS!$W$4:$W$75,ACTUALS!$O$4:$O$75,$BM16,ACTUALS!$N$4:$N$75,BY$3)+SUMIFS(ACTUALS!$V$4:$V$75,ACTUALS!$N$4:$N$75,$BM16,ACTUALS!$O$4:$O$75,BY$3)</f>
        <v>0</v>
      </c>
      <c r="BZ16" s="83">
        <f>SUMIFS(ACTUALS!$W$4:$W$75,ACTUALS!$O$4:$O$75,$BM16,ACTUALS!$N$4:$N$75,BZ$3)+SUMIFS(ACTUALS!$V$4:$V$75,ACTUALS!$N$4:$N$75,$BM16,ACTUALS!$O$4:$O$75,BZ$3)</f>
        <v>0</v>
      </c>
      <c r="CA16" s="83">
        <f>SUMIFS(ACTUALS!$W$4:$W$75,ACTUALS!$O$4:$O$75,$BM16,ACTUALS!$N$4:$N$75,CA$3)+SUMIFS(ACTUALS!$V$4:$V$75,ACTUALS!$N$4:$N$75,$BM16,ACTUALS!$O$4:$O$75,CA$3)</f>
        <v>0</v>
      </c>
      <c r="CB16" s="83">
        <f>SUMIFS(ACTUALS!$W$4:$W$75,ACTUALS!$O$4:$O$75,$BM16,ACTUALS!$N$4:$N$75,CB$3)+SUMIFS(ACTUALS!$V$4:$V$75,ACTUALS!$N$4:$N$75,$BM16,ACTUALS!$O$4:$O$75,CB$3)</f>
        <v>0</v>
      </c>
      <c r="CC16" s="83">
        <f>SUMIFS(ACTUALS!$W$4:$W$75,ACTUALS!$O$4:$O$75,$BM16,ACTUALS!$N$4:$N$75,CC$3)+SUMIFS(ACTUALS!$V$4:$V$75,ACTUALS!$N$4:$N$75,$BM16,ACTUALS!$O$4:$O$75,CC$3)</f>
        <v>0</v>
      </c>
      <c r="CD16" s="83">
        <f>SUMIFS(ACTUALS!$W$4:$W$75,ACTUALS!$O$4:$O$75,$BM16,ACTUALS!$N$4:$N$75,CD$3)+SUMIFS(ACTUALS!$V$4:$V$75,ACTUALS!$N$4:$N$75,$BM16,ACTUALS!$O$4:$O$75,CD$3)</f>
        <v>0</v>
      </c>
      <c r="CE16" s="83">
        <f>SUMIFS(ACTUALS!$W$4:$W$75,ACTUALS!$O$4:$O$75,$BM16,ACTUALS!$N$4:$N$75,CE$3)+SUMIFS(ACTUALS!$V$4:$V$75,ACTUALS!$N$4:$N$75,$BM16,ACTUALS!$O$4:$O$75,CE$3)</f>
        <v>0</v>
      </c>
      <c r="CF16" s="83">
        <f>SUMIFS(ACTUALS!$W$4:$W$75,ACTUALS!$O$4:$O$75,$BM16,ACTUALS!$N$4:$N$75,CF$3)+SUMIFS(ACTUALS!$V$4:$V$75,ACTUALS!$N$4:$N$75,$BM16,ACTUALS!$O$4:$O$75,CF$3)</f>
        <v>0</v>
      </c>
      <c r="CG16" s="83">
        <f>SUMIFS(ACTUALS!$W$4:$W$75,ACTUALS!$O$4:$O$75,$BM16,ACTUALS!$N$4:$N$75,CG$3)+SUMIFS(ACTUALS!$V$4:$V$75,ACTUALS!$N$4:$N$75,$BM16,ACTUALS!$O$4:$O$75,CG$3)</f>
        <v>0</v>
      </c>
      <c r="CH16" s="83">
        <f>SUMIFS(ACTUALS!$W$4:$W$75,ACTUALS!$O$4:$O$75,$BM16,ACTUALS!$N$4:$N$75,CH$3)+SUMIFS(ACTUALS!$V$4:$V$75,ACTUALS!$N$4:$N$75,$BM16,ACTUALS!$O$4:$O$75,CH$3)</f>
        <v>0</v>
      </c>
      <c r="CI16" s="83">
        <f>SUMIFS(ACTUALS!$W$4:$W$75,ACTUALS!$O$4:$O$75,$BM16,ACTUALS!$N$4:$N$75,CI$3)+SUMIFS(ACTUALS!$V$4:$V$75,ACTUALS!$N$4:$N$75,$BM16,ACTUALS!$O$4:$O$75,CI$3)</f>
        <v>0</v>
      </c>
      <c r="CJ16" s="83">
        <f>SUMIFS(ACTUALS!$B$4:$B$75,ACTUALS!$P$4:$P$75,$BM16,ACTUALS!$O$4:$O$75,CJ$3)+SUMIFS(ACTUALS!$W$4:$W$75,ACTUALS!$O$4:$O$75,$BM16,ACTUALS!$P$4:$P$75,CJ$3)</f>
        <v>0</v>
      </c>
      <c r="CK16" s="83">
        <f>SUMIFS(ACTUALS!$C$4:$C$75,ACTUALS!$Q$4:$Q$75,$BM16,ACTUALS!$P$4:$P$75,CK$3)+SUMIFS(ACTUALS!$B$4:$B$75,ACTUALS!$P$4:$P$75,$BM16,ACTUALS!$Q$4:$Q$75,CK$3)</f>
        <v>0</v>
      </c>
      <c r="CL16" s="83">
        <f>SUMIFS(ACTUALS!$D$4:$D$75,ACTUALS!$R$4:$R$75,$BM16,ACTUALS!$Q$4:$Q$75,CL$3)+SUMIFS(ACTUALS!$C$4:$C$75,ACTUALS!$Q$4:$Q$75,$BM16,ACTUALS!$R$4:$R$75,CL$3)</f>
        <v>0</v>
      </c>
      <c r="CM16" s="83">
        <f>SUMIFS(ACTUALS!$E$4:$E$75,ACTUALS!$S$4:$S$75,$BM16,ACTUALS!$R$4:$R$75,CM$3)+SUMIFS(ACTUALS!$D$4:$D$75,ACTUALS!$R$4:$R$75,$BM16,ACTUALS!$S$4:$S$75,CM$3)</f>
        <v>0</v>
      </c>
      <c r="CN16" s="83">
        <f>SUMIFS(ACTUALS!$F$4:$F$75,ACTUALS!$T$4:$T$75,$BM16,ACTUALS!$S$4:$S$75,CN$3)+SUMIFS(ACTUALS!$E$4:$E$75,ACTUALS!$S$4:$S$75,$BM16,ACTUALS!$T$4:$T$75,CN$3)</f>
        <v>0</v>
      </c>
      <c r="CO16" s="83">
        <f>SUMIFS(ACTUALS!$G$4:$G$75,ACTUALS!$U$4:$U$75,$BM16,ACTUALS!$T$4:$T$75,CO$3)+SUMIFS(ACTUALS!$F$4:$F$75,ACTUALS!$T$4:$T$75,$BM16,ACTUALS!$U$4:$U$75,CO$3)</f>
        <v>0</v>
      </c>
      <c r="CP16" s="83">
        <f>SUMIFS(ACTUALS!$J$4:$J$75,ACTUALS!$V$4:$V$75,$BM16,ACTUALS!$U$4:$U$75,CP$3)+SUMIFS(ACTUALS!$G$4:$G$75,ACTUALS!$U$4:$U$75,$BM16,ACTUALS!$V$4:$V$75,CP$3)</f>
        <v>0</v>
      </c>
      <c r="CQ16" s="83">
        <f>SUMIFS(ACTUALS!$K$4:$K$75,ACTUALS!$W$4:$W$75,$BM16,ACTUALS!$V$4:$V$75,CQ$3)+SUMIFS(ACTUALS!$J$4:$J$75,ACTUALS!$V$4:$V$75,$BM16,ACTUALS!$W$4:$W$75,CQ$3)</f>
        <v>0</v>
      </c>
      <c r="CR16" s="83">
        <f>SUMIFS(ACTUALS!$L$4:$L$75,ACTUALS!$B$4:$B$75,$BM16,ACTUALS!$W$4:$W$75,CR$3)+SUMIFS(ACTUALS!$K$4:$K$75,ACTUALS!$W$4:$W$75,$BM16,ACTUALS!$B$4:$B$75,CR$3)</f>
        <v>0</v>
      </c>
      <c r="CS16" s="83">
        <f>SUMIFS(ACTUALS!$N$4:$N$75,ACTUALS!$C$4:$C$75,$BM16,ACTUALS!$B$4:$B$75,CS$3)+SUMIFS(ACTUALS!$L$4:$L$75,ACTUALS!$B$4:$B$75,$BM16,ACTUALS!$C$4:$C$75,CS$3)</f>
        <v>0</v>
      </c>
      <c r="CT16" s="83">
        <f>SUMIFS(ACTUALS!$O$4:$O$75,ACTUALS!$D$4:$D$75,$BM16,ACTUALS!$C$4:$C$75,CT$3)+SUMIFS(ACTUALS!$N$4:$N$75,ACTUALS!$C$4:$C$75,$BM16,ACTUALS!$D$4:$D$75,CT$3)</f>
        <v>0</v>
      </c>
      <c r="CU16" s="83">
        <f>SUMIFS(ACTUALS!$P$4:$P$75,ACTUALS!$E$4:$E$75,$BM16,ACTUALS!$D$4:$D$75,CU$3)+SUMIFS(ACTUALS!$O$4:$O$75,ACTUALS!$D$4:$D$75,$BM16,ACTUALS!$E$4:$E$75,CU$3)</f>
        <v>0</v>
      </c>
      <c r="CV16" s="83">
        <f>SUMIFS(ACTUALS!$Q$4:$Q$75,ACTUALS!$F$4:$F$75,$BM16,ACTUALS!$E$4:$E$75,CV$3)+SUMIFS(ACTUALS!$P$4:$P$75,ACTUALS!$E$4:$E$75,$BM16,ACTUALS!$F$4:$F$75,CV$3)</f>
        <v>0</v>
      </c>
      <c r="CW16" s="83">
        <f>SUMIFS(ACTUALS!$R$4:$R$75,ACTUALS!$G$4:$G$75,$BM16,ACTUALS!$F$4:$F$75,CW$3)+SUMIFS(ACTUALS!$Q$4:$Q$75,ACTUALS!$F$4:$F$75,$BM16,ACTUALS!$G$4:$G$75,CW$3)</f>
        <v>0</v>
      </c>
      <c r="CX16" s="83">
        <f>SUMIFS(ACTUALS!$S$4:$S$75,ACTUALS!$J$4:$J$75,$BM16,ACTUALS!$G$4:$G$75,CX$3)+SUMIFS(ACTUALS!$R$4:$R$75,ACTUALS!$G$4:$G$75,$BM16,ACTUALS!$J$4:$J$75,CX$3)</f>
        <v>0</v>
      </c>
      <c r="CY16" s="83">
        <f>SUMIFS(ACTUALS!$T$4:$T$75,ACTUALS!$K$4:$K$75,$BM16,ACTUALS!$J$4:$J$75,CY$3)+SUMIFS(ACTUALS!$S$4:$S$75,ACTUALS!$J$4:$J$75,$BM16,ACTUALS!$K$4:$K$75,CY$3)</f>
        <v>0</v>
      </c>
      <c r="CZ16" s="83">
        <f>SUMIFS(ACTUALS!$U$4:$U$75,ACTUALS!$L$4:$L$75,$BM16,ACTUALS!$K$4:$K$75,CZ$3)+SUMIFS(ACTUALS!$T$4:$T$75,ACTUALS!$K$4:$K$75,$BM16,ACTUALS!$L$4:$L$75,CZ$3)</f>
        <v>0</v>
      </c>
      <c r="DA16" s="83">
        <f>SUMIFS(ACTUALS!$V$4:$V$75,ACTUALS!$N$4:$N$75,$BM16,ACTUALS!$L$4:$L$75,DA$3)+SUMIFS(ACTUALS!$U$4:$U$75,ACTUALS!$L$4:$L$75,$BM16,ACTUALS!$N$4:$N$75,DA$3)</f>
        <v>0</v>
      </c>
      <c r="DB16" s="83">
        <f>SUMIFS(ACTUALS!$W$4:$W$75,ACTUALS!$O$4:$O$75,$BM16,ACTUALS!$N$4:$N$75,DB$3)+SUMIFS(ACTUALS!$V$4:$V$75,ACTUALS!$N$4:$N$75,$BM16,ACTUALS!$O$4:$O$75,DB$3)</f>
        <v>0</v>
      </c>
      <c r="DC16" s="83">
        <f>SUMIFS(ACTUALS!$B$4:$B$75,ACTUALS!$P$4:$P$75,$BM16,ACTUALS!$O$4:$O$75,DC$3)+SUMIFS(ACTUALS!$W$4:$W$75,ACTUALS!$O$4:$O$75,$BM16,ACTUALS!$P$4:$P$75,DC$3)</f>
        <v>0</v>
      </c>
      <c r="DD16" s="83">
        <f>SUMIFS(ACTUALS!$C$4:$C$75,ACTUALS!$Q$4:$Q$75,$BM16,ACTUALS!$P$4:$P$75,DD$3)+SUMIFS(ACTUALS!$B$4:$B$75,ACTUALS!$P$4:$P$75,$BM16,ACTUALS!$Q$4:$Q$75,DD$3)</f>
        <v>0</v>
      </c>
      <c r="DE16" s="83">
        <f>SUMIFS(ACTUALS!$D$4:$D$75,ACTUALS!$R$4:$R$75,$BM16,ACTUALS!$Q$4:$Q$75,DE$3)+SUMIFS(ACTUALS!$C$4:$C$75,ACTUALS!$Q$4:$Q$75,$BM16,ACTUALS!$R$4:$R$75,DE$3)</f>
        <v>0</v>
      </c>
      <c r="DF16" s="83">
        <f>SUMIFS(ACTUALS!$E$4:$E$75,ACTUALS!$S$4:$S$75,$BM16,ACTUALS!$R$4:$R$75,DF$3)+SUMIFS(ACTUALS!$D$4:$D$75,ACTUALS!$R$4:$R$75,$BM16,ACTUALS!$S$4:$S$75,DF$3)</f>
        <v>0</v>
      </c>
      <c r="DG16" s="83">
        <f>SUMIFS(ACTUALS!$W$4:$W$75,ACTUALS!$O$4:$O$75,$BM16,ACTUALS!$N$4:$N$75,DG$3)+SUMIFS(ACTUALS!$V$4:$V$75,ACTUALS!$N$4:$N$75,$BM16,ACTUALS!$O$4:$O$75,DG$3)</f>
        <v>0</v>
      </c>
      <c r="DH16" s="83">
        <f>SUMIFS(ACTUALS!$W$4:$W$75,ACTUALS!$O$4:$O$75,$BM16,ACTUALS!$N$4:$N$75,DH$3)+SUMIFS(ACTUALS!$V$4:$V$75,ACTUALS!$N$4:$N$75,$BM16,ACTUALS!$O$4:$O$75,DH$3)</f>
        <v>0</v>
      </c>
      <c r="DI16" s="83">
        <f>SUMIFS(ACTUALS!$W$4:$W$75,ACTUALS!$O$4:$O$75,$BM16,ACTUALS!$N$4:$N$75,DI$3)+SUMIFS(ACTUALS!$V$4:$V$75,ACTUALS!$N$4:$N$75,$BM16,ACTUALS!$O$4:$O$75,DI$3)</f>
        <v>0</v>
      </c>
      <c r="DJ16" s="51"/>
      <c r="DK16" s="51" t="s">
        <v>101</v>
      </c>
      <c r="DL16" s="83">
        <f>SUMIFS(ACTUALS!$U$4:$U$75,ACTUALS!$O$4:$O$75,$BM16,ACTUALS!$N$4:$N$75,DL$3)+SUMIFS(ACTUALS!$T$4:$T$75,ACTUALS!$N$4:$N$75,$BM16,ACTUALS!$O$4:$O$75,DL$3)</f>
        <v>0</v>
      </c>
      <c r="DM16" s="83">
        <f>SUMIFS(ACTUALS!$U$4:$U$75,ACTUALS!$O$4:$O$75,$BM16,ACTUALS!$N$4:$N$75,DM$3)+SUMIFS(ACTUALS!$T$4:$T$75,ACTUALS!$N$4:$N$75,$BM16,ACTUALS!$O$4:$O$75,DM$3)</f>
        <v>0</v>
      </c>
      <c r="DN16" s="83">
        <f>SUMIFS(ACTUALS!$U$4:$U$75,ACTUALS!$O$4:$O$75,$BM16,ACTUALS!$N$4:$N$75,DN$3)+SUMIFS(ACTUALS!$T$4:$T$75,ACTUALS!$N$4:$N$75,$BM16,ACTUALS!$O$4:$O$75,DN$3)</f>
        <v>0</v>
      </c>
      <c r="DO16" s="83">
        <f>SUMIFS(ACTUALS!$U$4:$U$75,ACTUALS!$O$4:$O$75,$BM16,ACTUALS!$N$4:$N$75,DO$3)+SUMIFS(ACTUALS!$T$4:$T$75,ACTUALS!$N$4:$N$75,$BM16,ACTUALS!$O$4:$O$75,DO$3)</f>
        <v>0</v>
      </c>
      <c r="DP16" s="83">
        <f>SUMIFS(ACTUALS!$U$4:$U$75,ACTUALS!$O$4:$O$75,$BM16,ACTUALS!$N$4:$N$75,DP$3)+SUMIFS(ACTUALS!$T$4:$T$75,ACTUALS!$N$4:$N$75,$BM16,ACTUALS!$O$4:$O$75,DP$3)</f>
        <v>0</v>
      </c>
      <c r="DQ16" s="83">
        <f>SUMIFS(ACTUALS!$U$4:$U$75,ACTUALS!$O$4:$O$75,$BM16,ACTUALS!$N$4:$N$75,DQ$3)+SUMIFS(ACTUALS!$T$4:$T$75,ACTUALS!$N$4:$N$75,$BM16,ACTUALS!$O$4:$O$75,DQ$3)</f>
        <v>0</v>
      </c>
      <c r="DR16" s="83">
        <f>SUMIFS(ACTUALS!$U$4:$U$75,ACTUALS!$O$4:$O$75,$BM16,ACTUALS!$N$4:$N$75,DR$3)+SUMIFS(ACTUALS!$T$4:$T$75,ACTUALS!$N$4:$N$75,$BM16,ACTUALS!$O$4:$O$75,DR$3)</f>
        <v>0</v>
      </c>
      <c r="DS16" s="83">
        <f>SUMIFS(ACTUALS!$U$4:$U$75,ACTUALS!$O$4:$O$75,$BM16,ACTUALS!$N$4:$N$75,DS$3)+SUMIFS(ACTUALS!$T$4:$T$75,ACTUALS!$N$4:$N$75,$BM16,ACTUALS!$O$4:$O$75,DS$3)</f>
        <v>0</v>
      </c>
      <c r="DT16" s="83">
        <f>SUMIFS(ACTUALS!$U$4:$U$75,ACTUALS!$O$4:$O$75,$BM16,ACTUALS!$N$4:$N$75,DT$3)+SUMIFS(ACTUALS!$T$4:$T$75,ACTUALS!$N$4:$N$75,$BM16,ACTUALS!$O$4:$O$75,DT$3)</f>
        <v>0</v>
      </c>
      <c r="DU16" s="83">
        <f>SUMIFS(ACTUALS!$V$4:$V$75,ACTUALS!$P$4:$P$75,$BM16,ACTUALS!$O$4:$O$75,DU$3)+SUMIFS(ACTUALS!$U$4:$U$75,ACTUALS!$O$4:$O$75,$BM16,ACTUALS!$P$4:$P$75,DU$3)</f>
        <v>0</v>
      </c>
      <c r="DV16" s="83">
        <f>SUMIFS(ACTUALS!$W$4:$W$75,ACTUALS!$Q$4:$Q$75,$BM16,ACTUALS!$P$4:$P$75,DV$3)+SUMIFS(ACTUALS!$V$4:$V$75,ACTUALS!$P$4:$P$75,$BM16,ACTUALS!$Q$4:$Q$75,DV$3)</f>
        <v>0</v>
      </c>
      <c r="DW16" s="83">
        <f>SUMIFS(ACTUALS!$B$4:$B$75,ACTUALS!$R$4:$R$75,$BM16,ACTUALS!$Q$4:$Q$75,DW$3)+SUMIFS(ACTUALS!$W$4:$W$75,ACTUALS!$Q$4:$Q$75,$BM16,ACTUALS!$R$4:$R$75,DW$3)</f>
        <v>0</v>
      </c>
      <c r="DX16" s="83">
        <f>SUMIFS(ACTUALS!$C$4:$C$75,ACTUALS!$S$4:$S$75,$BM16,ACTUALS!$R$4:$R$75,DX$3)+SUMIFS(ACTUALS!$B$4:$B$75,ACTUALS!$R$4:$R$75,$BM16,ACTUALS!$S$4:$S$75,DX$3)</f>
        <v>0</v>
      </c>
      <c r="DY16" s="83">
        <f>SUMIFS(ACTUALS!$D$4:$D$75,ACTUALS!$T$4:$T$75,$BM16,ACTUALS!$S$4:$S$75,DY$3)+SUMIFS(ACTUALS!$C$4:$C$75,ACTUALS!$S$4:$S$75,$BM16,ACTUALS!$T$4:$T$75,DY$3)</f>
        <v>0</v>
      </c>
      <c r="DZ16" s="83">
        <f>SUMIFS(ACTUALS!$E$4:$E$75,ACTUALS!$U$4:$U$75,$BM16,ACTUALS!$T$4:$T$75,DZ$3)+SUMIFS(ACTUALS!$D$4:$D$75,ACTUALS!$T$4:$T$75,$BM16,ACTUALS!$U$4:$U$75,DZ$3)</f>
        <v>0</v>
      </c>
      <c r="EA16" s="83">
        <f>SUMIFS(ACTUALS!$F$4:$F$75,ACTUALS!$V$4:$V$75,$BM16,ACTUALS!$U$4:$U$75,EA$3)+SUMIFS(ACTUALS!$E$4:$E$75,ACTUALS!$U$4:$U$75,$BM16,ACTUALS!$V$4:$V$75,EA$3)</f>
        <v>0</v>
      </c>
      <c r="EB16" s="83">
        <f>SUMIFS(ACTUALS!$G$4:$G$75,ACTUALS!$W$4:$W$75,$BM16,ACTUALS!$V$4:$V$75,EB$3)+SUMIFS(ACTUALS!$F$4:$F$75,ACTUALS!$V$4:$V$75,$BM16,ACTUALS!$W$4:$W$75,EB$3)</f>
        <v>0</v>
      </c>
      <c r="EC16" s="83">
        <f>SUMIFS(ACTUALS!$J$4:$J$75,ACTUALS!$B$4:$B$75,$BM16,ACTUALS!$W$4:$W$75,EC$3)+SUMIFS(ACTUALS!$G$4:$G$75,ACTUALS!$W$4:$W$75,$BM16,ACTUALS!$B$4:$B$75,EC$3)</f>
        <v>0</v>
      </c>
      <c r="ED16" s="83">
        <f>SUMIFS(ACTUALS!$K$4:$K$75,ACTUALS!$C$4:$C$75,$BM16,ACTUALS!$B$4:$B$75,ED$3)+SUMIFS(ACTUALS!$J$4:$J$75,ACTUALS!$B$4:$B$75,$BM16,ACTUALS!$C$4:$C$75,ED$3)</f>
        <v>0</v>
      </c>
      <c r="EE16" s="83">
        <f>SUMIFS(ACTUALS!$L$4:$L$75,ACTUALS!$D$4:$D$75,$BM16,ACTUALS!$C$4:$C$75,EE$3)+SUMIFS(ACTUALS!$K$4:$K$75,ACTUALS!$C$4:$C$75,$BM16,ACTUALS!$D$4:$D$75,EE$3)</f>
        <v>0</v>
      </c>
      <c r="EF16" s="83">
        <f>SUMIFS(ACTUALS!$N$4:$N$75,ACTUALS!$E$4:$E$75,$BM16,ACTUALS!$D$4:$D$75,EF$3)+SUMIFS(ACTUALS!$L$4:$L$75,ACTUALS!$D$4:$D$75,$BM16,ACTUALS!$E$4:$E$75,EF$3)</f>
        <v>0</v>
      </c>
      <c r="EG16" s="83">
        <f>SUMIFS(ACTUALS!$O$4:$O$75,ACTUALS!$F$4:$F$75,$BM16,ACTUALS!$E$4:$E$75,EG$3)+SUMIFS(ACTUALS!$N$4:$N$75,ACTUALS!$E$4:$E$75,$BM16,ACTUALS!$F$4:$F$75,EG$3)</f>
        <v>0</v>
      </c>
      <c r="EH16" s="83">
        <f>SUMIFS(ACTUALS!$P$4:$P$75,ACTUALS!$G$4:$G$75,$BM16,ACTUALS!$F$4:$F$75,EH$3)+SUMIFS(ACTUALS!$O$4:$O$75,ACTUALS!$F$4:$F$75,$BM16,ACTUALS!$G$4:$G$75,EH$3)</f>
        <v>0</v>
      </c>
      <c r="EI16" s="83">
        <f>SUMIFS(ACTUALS!$Q$4:$Q$75,ACTUALS!$J$4:$J$75,$BM16,ACTUALS!$G$4:$G$75,EI$3)+SUMIFS(ACTUALS!$P$4:$P$75,ACTUALS!$G$4:$G$75,$BM16,ACTUALS!$J$4:$J$75,EI$3)</f>
        <v>0</v>
      </c>
      <c r="EJ16" s="83">
        <f>SUMIFS(ACTUALS!$R$4:$R$75,ACTUALS!$K$4:$K$75,$BM16,ACTUALS!$J$4:$J$75,EJ$3)+SUMIFS(ACTUALS!$Q$4:$Q$75,ACTUALS!$J$4:$J$75,$BM16,ACTUALS!$K$4:$K$75,EJ$3)</f>
        <v>0</v>
      </c>
      <c r="EK16" s="83">
        <f>SUMIFS(ACTUALS!$S$4:$S$75,ACTUALS!$L$4:$L$75,$BM16,ACTUALS!$K$4:$K$75,EK$3)+SUMIFS(ACTUALS!$R$4:$R$75,ACTUALS!$K$4:$K$75,$BM16,ACTUALS!$L$4:$L$75,EK$3)</f>
        <v>0</v>
      </c>
      <c r="EL16" s="83">
        <f>SUMIFS(ACTUALS!$T$4:$T$75,ACTUALS!$N$4:$N$75,$BM16,ACTUALS!$L$4:$L$75,EL$3)+SUMIFS(ACTUALS!$S$4:$S$75,ACTUALS!$L$4:$L$75,$BM16,ACTUALS!$N$4:$N$75,EL$3)</f>
        <v>0</v>
      </c>
      <c r="EM16" s="83">
        <f>SUMIFS(ACTUALS!$U$4:$U$75,ACTUALS!$O$4:$O$75,$BM16,ACTUALS!$N$4:$N$75,EM$3)+SUMIFS(ACTUALS!$T$4:$T$75,ACTUALS!$N$4:$N$75,$BM16,ACTUALS!$O$4:$O$75,EM$3)</f>
        <v>0</v>
      </c>
      <c r="EN16" s="83">
        <f>SUMIFS(ACTUALS!$V$4:$V$75,ACTUALS!$P$4:$P$75,$BM16,ACTUALS!$O$4:$O$75,EN$3)+SUMIFS(ACTUALS!$U$4:$U$75,ACTUALS!$O$4:$O$75,$BM16,ACTUALS!$P$4:$P$75,EN$3)</f>
        <v>0</v>
      </c>
      <c r="EO16" s="83">
        <f>SUMIFS(ACTUALS!$W$4:$W$75,ACTUALS!$Q$4:$Q$75,$BM16,ACTUALS!$P$4:$P$75,EO$3)+SUMIFS(ACTUALS!$V$4:$V$75,ACTUALS!$P$4:$P$75,$BM16,ACTUALS!$Q$4:$Q$75,EO$3)</f>
        <v>0</v>
      </c>
      <c r="EP16" s="83">
        <f>SUMIFS(ACTUALS!$B$4:$B$75,ACTUALS!$R$4:$R$75,$BM16,ACTUALS!$Q$4:$Q$75,EP$3)+SUMIFS(ACTUALS!$W$4:$W$75,ACTUALS!$Q$4:$Q$75,$BM16,ACTUALS!$R$4:$R$75,EP$3)</f>
        <v>0</v>
      </c>
      <c r="EQ16" s="83">
        <f>SUMIFS(ACTUALS!$C$4:$C$75,ACTUALS!$S$4:$S$75,$BM16,ACTUALS!$R$4:$R$75,EQ$3)+SUMIFS(ACTUALS!$B$4:$B$75,ACTUALS!$R$4:$R$75,$BM16,ACTUALS!$S$4:$S$75,EQ$3)</f>
        <v>0</v>
      </c>
      <c r="ER16" s="83">
        <f>SUMIFS(ACTUALS!$D$4:$D$75,ACTUALS!$T$4:$T$75,$BM16,ACTUALS!$S$4:$S$75,ER$3)+SUMIFS(ACTUALS!$C$4:$C$75,ACTUALS!$S$4:$S$75,$BM16,ACTUALS!$T$4:$T$75,ER$3)</f>
        <v>0</v>
      </c>
      <c r="ES16" s="83">
        <f>SUMIFS(ACTUALS!$E$4:$E$75,ACTUALS!$U$4:$U$75,$BM16,ACTUALS!$T$4:$T$75,ES$3)+SUMIFS(ACTUALS!$D$4:$D$75,ACTUALS!$T$4:$T$75,$BM16,ACTUALS!$U$4:$U$75,ES$3)</f>
        <v>0</v>
      </c>
      <c r="ET16" s="83">
        <f>SUMIFS(ACTUALS!$F$4:$F$75,ACTUALS!$V$4:$V$75,$BM16,ACTUALS!$U$4:$U$75,ET$3)+SUMIFS(ACTUALS!$E$4:$E$75,ACTUALS!$U$4:$U$75,$BM16,ACTUALS!$V$4:$V$75,ET$3)</f>
        <v>0</v>
      </c>
      <c r="EU16" s="83">
        <f>SUMIFS(ACTUALS!$G$4:$G$75,ACTUALS!$W$4:$W$75,$BM16,ACTUALS!$V$4:$V$75,EU$3)+SUMIFS(ACTUALS!$F$4:$F$75,ACTUALS!$V$4:$V$75,$BM16,ACTUALS!$W$4:$W$75,EU$3)</f>
        <v>0</v>
      </c>
      <c r="EV16" s="83">
        <f>SUMIFS(ACTUALS!$U$4:$U$75,ACTUALS!$O$4:$O$75,$BM16,ACTUALS!$N$4:$N$75,EV$3)+SUMIFS(ACTUALS!$T$4:$T$75,ACTUALS!$N$4:$N$75,$BM16,ACTUALS!$O$4:$O$75,EV$3)</f>
        <v>0</v>
      </c>
      <c r="EW16" s="83">
        <f>SUMIFS(ACTUALS!$U$4:$U$75,ACTUALS!$O$4:$O$75,$BM16,ACTUALS!$N$4:$N$75,EW$3)+SUMIFS(ACTUALS!$T$4:$T$75,ACTUALS!$N$4:$N$75,$BM16,ACTUALS!$O$4:$O$75,EW$3)</f>
        <v>0</v>
      </c>
      <c r="EX16" s="83">
        <f>SUMIFS(ACTUALS!$U$4:$U$75,ACTUALS!$O$4:$O$75,$BM16,ACTUALS!$N$4:$N$75,EX$3)+SUMIFS(ACTUALS!$T$4:$T$75,ACTUALS!$N$4:$N$75,$BM16,ACTUALS!$O$4:$O$75,EX$3)</f>
        <v>0</v>
      </c>
      <c r="EY16" s="83">
        <f>SUMIFS(ACTUALS!$U$4:$U$75,ACTUALS!$O$4:$O$75,$BM16,ACTUALS!$N$4:$N$75,EY$3)+SUMIFS(ACTUALS!$T$4:$T$75,ACTUALS!$N$4:$N$75,$BM16,ACTUALS!$O$4:$O$75,EY$3)</f>
        <v>0</v>
      </c>
      <c r="EZ16" s="83">
        <f>SUMIFS(ACTUALS!$U$4:$U$75,ACTUALS!$O$4:$O$75,$BM16,ACTUALS!$N$4:$N$75,EZ$3)+SUMIFS(ACTUALS!$T$4:$T$75,ACTUALS!$N$4:$N$75,$BM16,ACTUALS!$O$4:$O$75,EZ$3)</f>
        <v>0</v>
      </c>
      <c r="FA16" s="83">
        <f>SUMIFS(ACTUALS!$U$4:$U$75,ACTUALS!$O$4:$O$75,$BM16,ACTUALS!$N$4:$N$75,FA$3)+SUMIFS(ACTUALS!$T$4:$T$75,ACTUALS!$N$4:$N$75,$BM16,ACTUALS!$O$4:$O$75,FA$3)</f>
        <v>0</v>
      </c>
      <c r="FB16" s="83">
        <f>SUMIFS(ACTUALS!$U$4:$U$75,ACTUALS!$O$4:$O$75,$BM16,ACTUALS!$N$4:$N$75,FB$3)+SUMIFS(ACTUALS!$T$4:$T$75,ACTUALS!$N$4:$N$75,$BM16,ACTUALS!$O$4:$O$75,FB$3)</f>
        <v>0</v>
      </c>
      <c r="FC16" s="83">
        <f>SUMIFS(ACTUALS!$U$4:$U$75,ACTUALS!$O$4:$O$75,$BM16,ACTUALS!$N$4:$N$75,FC$3)+SUMIFS(ACTUALS!$T$4:$T$75,ACTUALS!$N$4:$N$75,$BM16,ACTUALS!$O$4:$O$75,FC$3)</f>
        <v>0</v>
      </c>
      <c r="FD16" s="83">
        <f>SUMIFS(ACTUALS!$U$4:$U$75,ACTUALS!$O$4:$O$75,$BM16,ACTUALS!$N$4:$N$75,FD$3)+SUMIFS(ACTUALS!$T$4:$T$75,ACTUALS!$N$4:$N$75,$BM16,ACTUALS!$O$4:$O$75,FD$3)</f>
        <v>0</v>
      </c>
      <c r="FE16" s="83">
        <f>SUMIFS(ACTUALS!$U$4:$U$75,ACTUALS!$O$4:$O$75,$BM16,ACTUALS!$N$4:$N$75,FE$3)+SUMIFS(ACTUALS!$T$4:$T$75,ACTUALS!$N$4:$N$75,$BM16,ACTUALS!$O$4:$O$75,FE$3)</f>
        <v>0</v>
      </c>
      <c r="FF16" s="83">
        <f>SUMIFS(ACTUALS!$U$4:$U$75,ACTUALS!$O$4:$O$75,$BM16,ACTUALS!$N$4:$N$75,FF$3)+SUMIFS(ACTUALS!$T$4:$T$75,ACTUALS!$N$4:$N$75,$BM16,ACTUALS!$O$4:$O$75,FF$3)</f>
        <v>0</v>
      </c>
      <c r="FG16" s="83">
        <f>SUMIFS(ACTUALS!$U$4:$U$75,ACTUALS!$O$4:$O$75,$BM16,ACTUALS!$N$4:$N$75,FG$3)+SUMIFS(ACTUALS!$T$4:$T$75,ACTUALS!$N$4:$N$75,$BM16,ACTUALS!$O$4:$O$75,FG$3)</f>
        <v>0</v>
      </c>
      <c r="FH16" s="51"/>
      <c r="FI16" s="51" t="s">
        <v>101</v>
      </c>
      <c r="FJ16" s="83">
        <f>SUMIFS(ACTUALS!$S$4:$S$75,ACTUALS!$O$4:$O$75,$BM16,ACTUALS!$N$4:$N$75,FJ$3)+SUMIFS(ACTUALS!$R$4:$R$75,ACTUALS!$N$4:$N$75,$BM16,ACTUALS!$O$4:$O$75,FJ$3)</f>
        <v>0</v>
      </c>
      <c r="FK16" s="83">
        <f>SUMIFS(ACTUALS!$S$4:$S$75,ACTUALS!$O$4:$O$75,$BM16,ACTUALS!$N$4:$N$75,FK$3)+SUMIFS(ACTUALS!$R$4:$R$75,ACTUALS!$N$4:$N$75,$BM16,ACTUALS!$O$4:$O$75,FK$3)</f>
        <v>0</v>
      </c>
      <c r="FL16" s="83">
        <f>SUMIFS(ACTUALS!$S$4:$S$75,ACTUALS!$O$4:$O$75,$BM16,ACTUALS!$N$4:$N$75,FL$3)+SUMIFS(ACTUALS!$R$4:$R$75,ACTUALS!$N$4:$N$75,$BM16,ACTUALS!$O$4:$O$75,FL$3)</f>
        <v>0</v>
      </c>
      <c r="FM16" s="83">
        <f>SUMIFS(ACTUALS!$S$4:$S$75,ACTUALS!$O$4:$O$75,$BM16,ACTUALS!$N$4:$N$75,FM$3)+SUMIFS(ACTUALS!$R$4:$R$75,ACTUALS!$N$4:$N$75,$BM16,ACTUALS!$O$4:$O$75,FM$3)</f>
        <v>0</v>
      </c>
      <c r="FN16" s="83">
        <f>SUMIFS(ACTUALS!$S$4:$S$75,ACTUALS!$O$4:$O$75,$BM16,ACTUALS!$N$4:$N$75,FN$3)+SUMIFS(ACTUALS!$R$4:$R$75,ACTUALS!$N$4:$N$75,$BM16,ACTUALS!$O$4:$O$75,FN$3)</f>
        <v>0</v>
      </c>
      <c r="FO16" s="83">
        <f>SUMIFS(ACTUALS!$S$4:$S$75,ACTUALS!$O$4:$O$75,$BM16,ACTUALS!$N$4:$N$75,FO$3)+SUMIFS(ACTUALS!$R$4:$R$75,ACTUALS!$N$4:$N$75,$BM16,ACTUALS!$O$4:$O$75,FO$3)</f>
        <v>0</v>
      </c>
      <c r="FP16" s="83">
        <f>SUMIFS(ACTUALS!$T$4:$T$75,ACTUALS!$P$4:$P$75,$BM16,ACTUALS!$O$4:$O$75,FP$3)+SUMIFS(ACTUALS!$S$4:$S$75,ACTUALS!$O$4:$O$75,$BM16,ACTUALS!$P$4:$P$75,FP$3)</f>
        <v>0</v>
      </c>
      <c r="FQ16" s="83">
        <f>SUMIFS(ACTUALS!$U$4:$U$75,ACTUALS!$Q$4:$Q$75,$BM16,ACTUALS!$P$4:$P$75,FQ$3)+SUMIFS(ACTUALS!$T$4:$T$75,ACTUALS!$P$4:$P$75,$BM16,ACTUALS!$Q$4:$Q$75,FQ$3)</f>
        <v>0</v>
      </c>
      <c r="FR16" s="83">
        <f>SUMIFS(ACTUALS!$V$4:$V$75,ACTUALS!$R$4:$R$75,$BM16,ACTUALS!$Q$4:$Q$75,FR$3)+SUMIFS(ACTUALS!$U$4:$U$75,ACTUALS!$Q$4:$Q$75,$BM16,ACTUALS!$R$4:$R$75,FR$3)</f>
        <v>0</v>
      </c>
      <c r="FS16" s="83">
        <f>SUMIFS(ACTUALS!$W$4:$W$75,ACTUALS!$S$4:$S$75,$BM16,ACTUALS!$R$4:$R$75,FS$3)+SUMIFS(ACTUALS!$V$4:$V$75,ACTUALS!$R$4:$R$75,$BM16,ACTUALS!$S$4:$S$75,FS$3)</f>
        <v>0</v>
      </c>
      <c r="FT16" s="83">
        <f>SUMIFS(ACTUALS!$B$4:$B$75,ACTUALS!$T$4:$T$75,$BM16,ACTUALS!$S$4:$S$75,FT$3)+SUMIFS(ACTUALS!$W$4:$W$75,ACTUALS!$S$4:$S$75,$BM16,ACTUALS!$T$4:$T$75,FT$3)</f>
        <v>0</v>
      </c>
      <c r="FU16" s="83">
        <f>SUMIFS(ACTUALS!$C$4:$C$75,ACTUALS!$U$4:$U$75,$BM16,ACTUALS!$T$4:$T$75,FU$3)+SUMIFS(ACTUALS!$B$4:$B$75,ACTUALS!$T$4:$T$75,$BM16,ACTUALS!$U$4:$U$75,FU$3)</f>
        <v>0</v>
      </c>
      <c r="FV16" s="83">
        <f>SUMIFS(ACTUALS!$D$4:$D$75,ACTUALS!$V$4:$V$75,$BM16,ACTUALS!$U$4:$U$75,FV$3)+SUMIFS(ACTUALS!$C$4:$C$75,ACTUALS!$U$4:$U$75,$BM16,ACTUALS!$V$4:$V$75,FV$3)</f>
        <v>0</v>
      </c>
      <c r="FW16" s="83">
        <f>SUMIFS(ACTUALS!$E$4:$E$75,ACTUALS!$W$4:$W$75,$BM16,ACTUALS!$V$4:$V$75,FW$3)+SUMIFS(ACTUALS!$D$4:$D$75,ACTUALS!$V$4:$V$75,$BM16,ACTUALS!$W$4:$W$75,FW$3)</f>
        <v>0</v>
      </c>
      <c r="FX16" s="83">
        <f>SUMIFS(ACTUALS!$F$4:$F$75,ACTUALS!$B$4:$B$75,$BM16,ACTUALS!$W$4:$W$75,FX$3)+SUMIFS(ACTUALS!$E$4:$E$75,ACTUALS!$W$4:$W$75,$BM16,ACTUALS!$B$4:$B$75,FX$3)</f>
        <v>0</v>
      </c>
      <c r="FY16" s="83">
        <f>SUMIFS(ACTUALS!$G$4:$G$75,ACTUALS!$C$4:$C$75,$BM16,ACTUALS!$B$4:$B$75,FY$3)+SUMIFS(ACTUALS!$F$4:$F$75,ACTUALS!$B$4:$B$75,$BM16,ACTUALS!$C$4:$C$75,FY$3)</f>
        <v>0</v>
      </c>
      <c r="FZ16" s="83">
        <f>SUMIFS(ACTUALS!$J$4:$J$75,ACTUALS!$D$4:$D$75,$BM16,ACTUALS!$C$4:$C$75,FZ$3)+SUMIFS(ACTUALS!$G$4:$G$75,ACTUALS!$C$4:$C$75,$BM16,ACTUALS!$D$4:$D$75,FZ$3)</f>
        <v>0</v>
      </c>
      <c r="GA16" s="83">
        <f>SUMIFS(ACTUALS!$K$4:$K$75,ACTUALS!$E$4:$E$75,$BM16,ACTUALS!$D$4:$D$75,GA$3)+SUMIFS(ACTUALS!$J$4:$J$75,ACTUALS!$D$4:$D$75,$BM16,ACTUALS!$E$4:$E$75,GA$3)</f>
        <v>0</v>
      </c>
      <c r="GB16" s="83">
        <f>SUMIFS(ACTUALS!$L$4:$L$75,ACTUALS!$F$4:$F$75,$BM16,ACTUALS!$E$4:$E$75,GB$3)+SUMIFS(ACTUALS!$K$4:$K$75,ACTUALS!$E$4:$E$75,$BM16,ACTUALS!$F$4:$F$75,GB$3)</f>
        <v>0</v>
      </c>
      <c r="GC16" s="83">
        <f>SUMIFS(ACTUALS!$N$4:$N$75,ACTUALS!$G$4:$G$75,$BM16,ACTUALS!$F$4:$F$75,GC$3)+SUMIFS(ACTUALS!$L$4:$L$75,ACTUALS!$F$4:$F$75,$BM16,ACTUALS!$G$4:$G$75,GC$3)</f>
        <v>0</v>
      </c>
      <c r="GD16" s="83">
        <f>SUMIFS(ACTUALS!$O$4:$O$75,ACTUALS!$J$4:$J$75,$BM16,ACTUALS!$G$4:$G$75,GD$3)+SUMIFS(ACTUALS!$N$4:$N$75,ACTUALS!$G$4:$G$75,$BM16,ACTUALS!$J$4:$J$75,GD$3)</f>
        <v>0</v>
      </c>
      <c r="GE16" s="83">
        <f>SUMIFS(ACTUALS!$P$4:$P$75,ACTUALS!$K$4:$K$75,$BM16,ACTUALS!$J$4:$J$75,GE$3)+SUMIFS(ACTUALS!$O$4:$O$75,ACTUALS!$J$4:$J$75,$BM16,ACTUALS!$K$4:$K$75,GE$3)</f>
        <v>0</v>
      </c>
      <c r="GF16" s="83">
        <f>SUMIFS(ACTUALS!$Q$4:$Q$75,ACTUALS!$L$4:$L$75,$BM16,ACTUALS!$K$4:$K$75,GF$3)+SUMIFS(ACTUALS!$P$4:$P$75,ACTUALS!$K$4:$K$75,$BM16,ACTUALS!$L$4:$L$75,GF$3)</f>
        <v>0</v>
      </c>
      <c r="GG16" s="83">
        <f>SUMIFS(ACTUALS!$R$4:$R$75,ACTUALS!$N$4:$N$75,$BM16,ACTUALS!$L$4:$L$75,GG$3)+SUMIFS(ACTUALS!$Q$4:$Q$75,ACTUALS!$L$4:$L$75,$BM16,ACTUALS!$N$4:$N$75,GG$3)</f>
        <v>0</v>
      </c>
      <c r="GH16" s="83">
        <f>SUMIFS(ACTUALS!$S$4:$S$75,ACTUALS!$O$4:$O$75,$BM16,ACTUALS!$N$4:$N$75,GH$3)+SUMIFS(ACTUALS!$R$4:$R$75,ACTUALS!$N$4:$N$75,$BM16,ACTUALS!$O$4:$O$75,GH$3)</f>
        <v>0</v>
      </c>
      <c r="GI16" s="83">
        <f>SUMIFS(ACTUALS!$T$4:$T$75,ACTUALS!$P$4:$P$75,$BM16,ACTUALS!$O$4:$O$75,GI$3)+SUMIFS(ACTUALS!$S$4:$S$75,ACTUALS!$O$4:$O$75,$BM16,ACTUALS!$P$4:$P$75,GI$3)</f>
        <v>0</v>
      </c>
      <c r="GJ16" s="83">
        <f>SUMIFS(ACTUALS!$U$4:$U$75,ACTUALS!$Q$4:$Q$75,$BM16,ACTUALS!$P$4:$P$75,GJ$3)+SUMIFS(ACTUALS!$T$4:$T$75,ACTUALS!$P$4:$P$75,$BM16,ACTUALS!$Q$4:$Q$75,GJ$3)</f>
        <v>0</v>
      </c>
      <c r="GK16" s="83">
        <f>SUMIFS(ACTUALS!$V$4:$V$75,ACTUALS!$R$4:$R$75,$BM16,ACTUALS!$Q$4:$Q$75,GK$3)+SUMIFS(ACTUALS!$U$4:$U$75,ACTUALS!$Q$4:$Q$75,$BM16,ACTUALS!$R$4:$R$75,GK$3)</f>
        <v>0</v>
      </c>
      <c r="GL16" s="83">
        <f>SUMIFS(ACTUALS!$W$4:$W$75,ACTUALS!$S$4:$S$75,$BM16,ACTUALS!$R$4:$R$75,GL$3)+SUMIFS(ACTUALS!$V$4:$V$75,ACTUALS!$R$4:$R$75,$BM16,ACTUALS!$S$4:$S$75,GL$3)</f>
        <v>0</v>
      </c>
      <c r="GM16" s="83">
        <f>SUMIFS(ACTUALS!$B$4:$B$75,ACTUALS!$T$4:$T$75,$BM16,ACTUALS!$S$4:$S$75,GM$3)+SUMIFS(ACTUALS!$W$4:$W$75,ACTUALS!$S$4:$S$75,$BM16,ACTUALS!$T$4:$T$75,GM$3)</f>
        <v>0</v>
      </c>
      <c r="GN16" s="83">
        <f>SUMIFS(ACTUALS!$C$4:$C$75,ACTUALS!$U$4:$U$75,$BM16,ACTUALS!$T$4:$T$75,GN$3)+SUMIFS(ACTUALS!$B$4:$B$75,ACTUALS!$T$4:$T$75,$BM16,ACTUALS!$U$4:$U$75,GN$3)</f>
        <v>0</v>
      </c>
      <c r="GO16" s="83">
        <f>SUMIFS(ACTUALS!$S$4:$S$75,ACTUALS!$O$4:$O$75,$BM16,ACTUALS!$N$4:$N$75,GO$3)+SUMIFS(ACTUALS!$R$4:$R$75,ACTUALS!$N$4:$N$75,$BM16,ACTUALS!$O$4:$O$75,GO$3)</f>
        <v>0</v>
      </c>
      <c r="GP16" s="83">
        <f>SUMIFS(ACTUALS!$S$4:$S$75,ACTUALS!$O$4:$O$75,$BM16,ACTUALS!$N$4:$N$75,GP$3)+SUMIFS(ACTUALS!$R$4:$R$75,ACTUALS!$N$4:$N$75,$BM16,ACTUALS!$O$4:$O$75,GP$3)</f>
        <v>0</v>
      </c>
      <c r="GQ16" s="83">
        <f>SUMIFS(ACTUALS!$S$4:$S$75,ACTUALS!$O$4:$O$75,$BM16,ACTUALS!$N$4:$N$75,GQ$3)+SUMIFS(ACTUALS!$R$4:$R$75,ACTUALS!$N$4:$N$75,$BM16,ACTUALS!$O$4:$O$75,GQ$3)</f>
        <v>0</v>
      </c>
      <c r="GR16" s="83">
        <f>SUMIFS(ACTUALS!$S$4:$S$75,ACTUALS!$O$4:$O$75,$BM16,ACTUALS!$N$4:$N$75,GR$3)+SUMIFS(ACTUALS!$R$4:$R$75,ACTUALS!$N$4:$N$75,$BM16,ACTUALS!$O$4:$O$75,GR$3)</f>
        <v>0</v>
      </c>
      <c r="GS16" s="83">
        <f>SUMIFS(ACTUALS!$S$4:$S$75,ACTUALS!$O$4:$O$75,$BM16,ACTUALS!$N$4:$N$75,GS$3)+SUMIFS(ACTUALS!$R$4:$R$75,ACTUALS!$N$4:$N$75,$BM16,ACTUALS!$O$4:$O$75,GS$3)</f>
        <v>0</v>
      </c>
      <c r="GT16" s="83">
        <f>SUMIFS(ACTUALS!$S$4:$S$75,ACTUALS!$O$4:$O$75,$BM16,ACTUALS!$N$4:$N$75,GT$3)+SUMIFS(ACTUALS!$R$4:$R$75,ACTUALS!$N$4:$N$75,$BM16,ACTUALS!$O$4:$O$75,GT$3)</f>
        <v>0</v>
      </c>
      <c r="GU16" s="83">
        <f>SUMIFS(ACTUALS!$S$4:$S$75,ACTUALS!$O$4:$O$75,$BM16,ACTUALS!$N$4:$N$75,GU$3)+SUMIFS(ACTUALS!$R$4:$R$75,ACTUALS!$N$4:$N$75,$BM16,ACTUALS!$O$4:$O$75,GU$3)</f>
        <v>0</v>
      </c>
      <c r="GV16" s="83">
        <f>SUMIFS(ACTUALS!$S$4:$S$75,ACTUALS!$O$4:$O$75,$BM16,ACTUALS!$N$4:$N$75,GV$3)+SUMIFS(ACTUALS!$R$4:$R$75,ACTUALS!$N$4:$N$75,$BM16,ACTUALS!$O$4:$O$75,GV$3)</f>
        <v>0</v>
      </c>
      <c r="GW16" s="83">
        <f>SUMIFS(ACTUALS!$S$4:$S$75,ACTUALS!$O$4:$O$75,$BM16,ACTUALS!$N$4:$N$75,GW$3)+SUMIFS(ACTUALS!$R$4:$R$75,ACTUALS!$N$4:$N$75,$BM16,ACTUALS!$O$4:$O$75,GW$3)</f>
        <v>0</v>
      </c>
      <c r="GX16" s="83">
        <f>SUMIFS(ACTUALS!$S$4:$S$75,ACTUALS!$O$4:$O$75,$BM16,ACTUALS!$N$4:$N$75,GX$3)+SUMIFS(ACTUALS!$R$4:$R$75,ACTUALS!$N$4:$N$75,$BM16,ACTUALS!$O$4:$O$75,GX$3)</f>
        <v>0</v>
      </c>
      <c r="GY16" s="83">
        <f>SUMIFS(ACTUALS!$S$4:$S$75,ACTUALS!$O$4:$O$75,$BM16,ACTUALS!$N$4:$N$75,GY$3)+SUMIFS(ACTUALS!$R$4:$R$75,ACTUALS!$N$4:$N$75,$BM16,ACTUALS!$O$4:$O$75,GY$3)</f>
        <v>0</v>
      </c>
      <c r="GZ16" s="83">
        <f>SUMIFS(ACTUALS!$S$4:$S$75,ACTUALS!$O$4:$O$75,$BM16,ACTUALS!$N$4:$N$75,GZ$3)+SUMIFS(ACTUALS!$R$4:$R$75,ACTUALS!$N$4:$N$75,$BM16,ACTUALS!$O$4:$O$75,GZ$3)</f>
        <v>0</v>
      </c>
      <c r="HA16" s="83">
        <f>SUMIFS(ACTUALS!$S$4:$S$75,ACTUALS!$O$4:$O$75,$BM16,ACTUALS!$N$4:$N$75,HA$3)+SUMIFS(ACTUALS!$R$4:$R$75,ACTUALS!$N$4:$N$75,$BM16,ACTUALS!$O$4:$O$75,HA$3)</f>
        <v>0</v>
      </c>
      <c r="HB16" s="83">
        <f>SUMIFS(ACTUALS!$S$4:$S$75,ACTUALS!$O$4:$O$75,$BM16,ACTUALS!$N$4:$N$75,HB$3)+SUMIFS(ACTUALS!$R$4:$R$75,ACTUALS!$N$4:$N$75,$BM16,ACTUALS!$O$4:$O$75,HB$3)</f>
        <v>0</v>
      </c>
      <c r="HC16" s="83">
        <f>SUMIFS(ACTUALS!$S$4:$S$75,ACTUALS!$O$4:$O$75,$BM16,ACTUALS!$N$4:$N$75,HC$3)+SUMIFS(ACTUALS!$R$4:$R$75,ACTUALS!$N$4:$N$75,$BM16,ACTUALS!$O$4:$O$75,HC$3)</f>
        <v>0</v>
      </c>
      <c r="HD16" s="83">
        <f>SUMIFS(ACTUALS!$S$4:$S$75,ACTUALS!$O$4:$O$75,$BM16,ACTUALS!$N$4:$N$75,HD$3)+SUMIFS(ACTUALS!$R$4:$R$75,ACTUALS!$N$4:$N$75,$BM16,ACTUALS!$O$4:$O$75,HD$3)</f>
        <v>0</v>
      </c>
      <c r="HE16" s="83">
        <f>SUMIFS(ACTUALS!$S$4:$S$75,ACTUALS!$O$4:$O$75,$BM16,ACTUALS!$N$4:$N$75,HE$3)+SUMIFS(ACTUALS!$R$4:$R$75,ACTUALS!$N$4:$N$75,$BM16,ACTUALS!$O$4:$O$75,HE$3)</f>
        <v>0</v>
      </c>
      <c r="HF16" s="5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</row>
    <row r="17" spans="1:273" s="78" customFormat="1" ht="30" customHeight="1" x14ac:dyDescent="0.25">
      <c r="A17" s="91"/>
      <c r="B17" s="72">
        <f t="shared" si="6"/>
        <v>14</v>
      </c>
      <c r="C17" s="73" t="s">
        <v>62</v>
      </c>
      <c r="D17" s="74">
        <v>46188</v>
      </c>
      <c r="E17" s="73" t="s">
        <v>124</v>
      </c>
      <c r="F17" s="180">
        <v>0.625</v>
      </c>
      <c r="G17" s="75">
        <f t="shared" si="0"/>
        <v>46188.625</v>
      </c>
      <c r="H17" s="148" t="s">
        <v>141</v>
      </c>
      <c r="I17" s="149"/>
      <c r="J17" s="150"/>
      <c r="K17" s="151"/>
      <c r="L17" s="73" t="str">
        <f t="shared" si="1"/>
        <v/>
      </c>
      <c r="M17" s="76" t="s">
        <v>730</v>
      </c>
      <c r="N17" s="77" t="str">
        <f t="shared" si="2"/>
        <v>Belgium</v>
      </c>
      <c r="O17" s="78" t="str">
        <f t="shared" si="3"/>
        <v>Egypt</v>
      </c>
      <c r="P17" s="78" t="str">
        <f>IF(ACTUALS!$R17&gt;ACTUALS!$S17,ACTUALS!$N17,IF(ACTUALS!$S17&gt;ACTUALS!$R17,ACTUALS!$O17,""))</f>
        <v/>
      </c>
      <c r="Q17" s="78" t="str">
        <f>IF(ACTUALS!$P17=ACTUALS!$N17,ACTUALS!$O17,IF(ACTUALS!$P17=ACTUALS!$O17,ACTUALS!$N17,""))</f>
        <v/>
      </c>
      <c r="R17" s="79">
        <f t="shared" si="4"/>
        <v>0</v>
      </c>
      <c r="S17" s="80">
        <f t="shared" si="5"/>
        <v>0</v>
      </c>
      <c r="T17" s="78">
        <f>IF(OR(ACTUALS!$R17="",ACTUALS!$S17=""),"",ACTUALS!$R17-ACTUALS!$S17)</f>
        <v>0</v>
      </c>
      <c r="U17" s="78">
        <f>IF(OR(ACTUALS!$R17="",ACTUALS!$S17=""),"",ACTUALS!$S17-ACTUALS!$R17)</f>
        <v>0</v>
      </c>
      <c r="V17" s="78" t="str">
        <f>IF(ACTUALS!$K17="","",IF(ACTUALS!$L17="Draw",1,IF(ACTUALS!$L17=ACTUALS!$N17,3,0)))</f>
        <v/>
      </c>
      <c r="W17" s="78" t="str">
        <f>IF(ACTUALS!$K17="","",IF(ACTUALS!$L17="Draw",1,IF(ACTUALS!$L17=ACTUALS!$O17,3,0)))</f>
        <v/>
      </c>
      <c r="AC17" s="78" t="s">
        <v>125</v>
      </c>
      <c r="AG17" s="81"/>
      <c r="AH17" s="63"/>
      <c r="AI17" s="267" t="s">
        <v>70</v>
      </c>
      <c r="AJ17" s="267"/>
      <c r="AK17" s="84" t="s">
        <v>63</v>
      </c>
      <c r="AL17" s="85" t="s">
        <v>76</v>
      </c>
      <c r="AM17" s="84" t="s">
        <v>15</v>
      </c>
      <c r="AN17" s="51"/>
      <c r="AO17" s="197"/>
      <c r="AP17" s="197"/>
      <c r="AQ17" s="51"/>
      <c r="AR17" s="51"/>
      <c r="AS17" s="51" t="s">
        <v>6</v>
      </c>
      <c r="AT17" s="51" t="s">
        <v>97</v>
      </c>
      <c r="AU17" s="51">
        <f>COUNTIF(ACTUALS!$P$4:$P$75,AT17)</f>
        <v>0</v>
      </c>
      <c r="AV17" s="51">
        <f>COUNTIFS(ACTUALS!$O$4:$O$75,AT17,ACTUALS!$L$4:$L$75,"Draw")+COUNTIFS(ACTUALS!$N$4:$N$75,AT17,ACTUALS!$L$4:$L$75,"Draw")</f>
        <v>0</v>
      </c>
      <c r="AW17" s="51">
        <f>COUNTIF(ACTUALS!$Q$4:$Q$75,AT17)</f>
        <v>0</v>
      </c>
      <c r="AX17" s="51">
        <f>AV17+(3*AU17)</f>
        <v>0</v>
      </c>
      <c r="AY17" s="51">
        <f>SUMIFS(ACTUALS!$R$4:$R$75,ACTUALS!$N$4:$N$75,AT17)+SUMIFS(ACTUALS!$S$4:$S$75,ACTUALS!$O$4:$O$75,AT17)</f>
        <v>0</v>
      </c>
      <c r="AZ17" s="51">
        <f>SUMIFS(ACTUALS!$S$4:$S$75,ACTUALS!$N$4:$N$75,AT17)+SUMIFS(ACTUALS!$R$4:$R$75,ACTUALS!$O$4:$O$75,AT17)</f>
        <v>0</v>
      </c>
      <c r="BA17" s="51">
        <f>AY17-AZ17</f>
        <v>0</v>
      </c>
      <c r="BB17" s="51">
        <f ca="1">RANK(BK17,BK14:BK17,1)</f>
        <v>1</v>
      </c>
      <c r="BC17" s="51" t="str">
        <f>IFERROR(VLOOKUP(AT17,AO:AP,2,FALSE),"")</f>
        <v/>
      </c>
      <c r="BD17" s="51" t="str">
        <f ca="1">IF(BC17="",BB17&amp;AS17,BC17&amp;AS17)</f>
        <v>1C</v>
      </c>
      <c r="BE17" s="51">
        <f>RANK(AX17,AX14:AX17)+(RANK(BA17,BA14:BA17)/10)+(RANK(AY17,AY14:AY17)/100)</f>
        <v>1.1100000000000001</v>
      </c>
      <c r="BF17" s="51">
        <f>RANK(BE17,BE14:BE17,1)</f>
        <v>1</v>
      </c>
      <c r="BG17" s="51" cm="1">
        <f t="array" aca="1" ref="BG17" ca="1">SUMPRODUCT((OFFSET($BN$3:$DI$3,MATCH($AT17,$BM$4:$BM$51,0),0))*((IF($BF15=$BF17,$BN$3:$DI$3=$AT15,0))+(IF($BF14=$BF17,$BN$3:$DI$3=$AT14,0))+(IF($BF16=$BF17,$BN$3:$DI$3=$AT16,0))))</f>
        <v>0</v>
      </c>
      <c r="BH17" s="51" cm="1">
        <f t="array" aca="1" ref="BH17" ca="1">SUMPRODUCT((OFFSET($DL$3:$FG$3,MATCH($AT17,$DK$4:$DK$51,0),0))*((IF($BF15=$BF17,$DL$3:$FG$3=$AT15,0))+(IF($BF14=$BF17,$DL$3:$FG$3=$AT14,0))+(IF($BF16=$BF17,$DL$3:$FG$3=$AT16,0))))</f>
        <v>0</v>
      </c>
      <c r="BI17" s="51" cm="1">
        <f t="array" aca="1" ref="BI17" ca="1">SUMPRODUCT((OFFSET($FJ$3:$HE$3,MATCH($AT17,$FI$4:$FI$51,0),0))*((IF($BF15=$BF17,$FJ$3:$HE$3=$AT15,0))+(IF($BF14=$BF17,$FJ$3:$HE$3=$AT14,0))+(IF($BF16=$BF17,$FJ$3:$HE$3=$AT16,0))))</f>
        <v>0</v>
      </c>
      <c r="BJ17" s="51">
        <f ca="1">(BG17/1000)+(BH17/10000)+(BI17/100000)+(ROW(BI20)/10000000)</f>
        <v>1.9999999999999999E-6</v>
      </c>
      <c r="BK17" s="51">
        <f ca="1">+BE17-BJ17</f>
        <v>1.109998</v>
      </c>
      <c r="BL17" s="51"/>
      <c r="BM17" s="51" t="s">
        <v>30</v>
      </c>
      <c r="BN17" s="83">
        <f>SUMIFS(ACTUALS!$W$4:$W$75,ACTUALS!$O$4:$O$75,$BM17,ACTUALS!$N$4:$N$75,BN$3)+SUMIFS(ACTUALS!$V$4:$V$75,ACTUALS!$N$4:$N$75,$BM17,ACTUALS!$O$4:$O$75,BN$3)</f>
        <v>0</v>
      </c>
      <c r="BO17" s="83">
        <f>SUMIFS(ACTUALS!$W$4:$W$75,ACTUALS!$O$4:$O$75,$BM17,ACTUALS!$N$4:$N$75,BO$3)+SUMIFS(ACTUALS!$V$4:$V$75,ACTUALS!$N$4:$N$75,$BM17,ACTUALS!$O$4:$O$75,BO$3)</f>
        <v>0</v>
      </c>
      <c r="BP17" s="83">
        <f>SUMIFS(ACTUALS!$W$4:$W$75,ACTUALS!$O$4:$O$75,$BM17,ACTUALS!$N$4:$N$75,BP$3)+SUMIFS(ACTUALS!$V$4:$V$75,ACTUALS!$N$4:$N$75,$BM17,ACTUALS!$O$4:$O$75,BP$3)</f>
        <v>0</v>
      </c>
      <c r="BQ17" s="83">
        <f>SUMIFS(ACTUALS!$W$4:$W$75,ACTUALS!$O$4:$O$75,$BM17,ACTUALS!$N$4:$N$75,BQ$3)+SUMIFS(ACTUALS!$V$4:$V$75,ACTUALS!$N$4:$N$75,$BM17,ACTUALS!$O$4:$O$75,BQ$3)</f>
        <v>0</v>
      </c>
      <c r="BR17" s="83">
        <f>SUMIFS(ACTUALS!$W$4:$W$75,ACTUALS!$O$4:$O$75,$BM17,ACTUALS!$N$4:$N$75,BR$3)+SUMIFS(ACTUALS!$V$4:$V$75,ACTUALS!$N$4:$N$75,$BM17,ACTUALS!$O$4:$O$75,BR$3)</f>
        <v>0</v>
      </c>
      <c r="BS17" s="83">
        <f>SUMIFS(ACTUALS!$W$4:$W$75,ACTUALS!$O$4:$O$75,$BM17,ACTUALS!$N$4:$N$75,BS$3)+SUMIFS(ACTUALS!$V$4:$V$75,ACTUALS!$N$4:$N$75,$BM17,ACTUALS!$O$4:$O$75,BS$3)</f>
        <v>0</v>
      </c>
      <c r="BT17" s="83">
        <f>SUMIFS(ACTUALS!$W$4:$W$75,ACTUALS!$O$4:$O$75,$BM17,ACTUALS!$N$4:$N$75,BT$3)+SUMIFS(ACTUALS!$V$4:$V$75,ACTUALS!$N$4:$N$75,$BM17,ACTUALS!$O$4:$O$75,BT$3)</f>
        <v>0</v>
      </c>
      <c r="BU17" s="83">
        <f>SUMIFS(ACTUALS!$W$4:$W$75,ACTUALS!$O$4:$O$75,$BM17,ACTUALS!$N$4:$N$75,BU$3)+SUMIFS(ACTUALS!$V$4:$V$75,ACTUALS!$N$4:$N$75,$BM17,ACTUALS!$O$4:$O$75,BU$3)</f>
        <v>0</v>
      </c>
      <c r="BV17" s="83">
        <f>SUMIFS(ACTUALS!$W$4:$W$75,ACTUALS!$O$4:$O$75,$BM17,ACTUALS!$N$4:$N$75,BV$3)+SUMIFS(ACTUALS!$V$4:$V$75,ACTUALS!$N$4:$N$75,$BM17,ACTUALS!$O$4:$O$75,BV$3)</f>
        <v>0</v>
      </c>
      <c r="BW17" s="83">
        <f>SUMIFS(ACTUALS!$W$4:$W$75,ACTUALS!$O$4:$O$75,$BM17,ACTUALS!$N$4:$N$75,BW$3)+SUMIFS(ACTUALS!$V$4:$V$75,ACTUALS!$N$4:$N$75,$BM17,ACTUALS!$O$4:$O$75,BW$3)</f>
        <v>0</v>
      </c>
      <c r="BX17" s="83">
        <f>SUMIFS(ACTUALS!$W$4:$W$75,ACTUALS!$O$4:$O$75,$BM17,ACTUALS!$N$4:$N$75,BX$3)+SUMIFS(ACTUALS!$V$4:$V$75,ACTUALS!$N$4:$N$75,$BM17,ACTUALS!$O$4:$O$75,BX$3)</f>
        <v>0</v>
      </c>
      <c r="BY17" s="83">
        <f>SUMIFS(ACTUALS!$W$4:$W$75,ACTUALS!$O$4:$O$75,$BM17,ACTUALS!$N$4:$N$75,BY$3)+SUMIFS(ACTUALS!$V$4:$V$75,ACTUALS!$N$4:$N$75,$BM17,ACTUALS!$O$4:$O$75,BY$3)</f>
        <v>0</v>
      </c>
      <c r="BZ17" s="83">
        <f>SUMIFS(ACTUALS!$W$4:$W$75,ACTUALS!$O$4:$O$75,$BM17,ACTUALS!$N$4:$N$75,BZ$3)+SUMIFS(ACTUALS!$V$4:$V$75,ACTUALS!$N$4:$N$75,$BM17,ACTUALS!$O$4:$O$75,BZ$3)</f>
        <v>0</v>
      </c>
      <c r="CA17" s="83">
        <f>SUMIFS(ACTUALS!$W$4:$W$75,ACTUALS!$O$4:$O$75,$BM17,ACTUALS!$N$4:$N$75,CA$3)+SUMIFS(ACTUALS!$V$4:$V$75,ACTUALS!$N$4:$N$75,$BM17,ACTUALS!$O$4:$O$75,CA$3)</f>
        <v>0</v>
      </c>
      <c r="CB17" s="83">
        <f>SUMIFS(ACTUALS!$W$4:$W$75,ACTUALS!$O$4:$O$75,$BM17,ACTUALS!$N$4:$N$75,CB$3)+SUMIFS(ACTUALS!$V$4:$V$75,ACTUALS!$N$4:$N$75,$BM17,ACTUALS!$O$4:$O$75,CB$3)</f>
        <v>0</v>
      </c>
      <c r="CC17" s="83">
        <f>SUMIFS(ACTUALS!$W$4:$W$75,ACTUALS!$O$4:$O$75,$BM17,ACTUALS!$N$4:$N$75,CC$3)+SUMIFS(ACTUALS!$V$4:$V$75,ACTUALS!$N$4:$N$75,$BM17,ACTUALS!$O$4:$O$75,CC$3)</f>
        <v>0</v>
      </c>
      <c r="CD17" s="83">
        <f>SUMIFS(ACTUALS!$W$4:$W$75,ACTUALS!$O$4:$O$75,$BM17,ACTUALS!$N$4:$N$75,CD$3)+SUMIFS(ACTUALS!$V$4:$V$75,ACTUALS!$N$4:$N$75,$BM17,ACTUALS!$O$4:$O$75,CD$3)</f>
        <v>0</v>
      </c>
      <c r="CE17" s="83">
        <f>SUMIFS(ACTUALS!$W$4:$W$75,ACTUALS!$O$4:$O$75,$BM17,ACTUALS!$N$4:$N$75,CE$3)+SUMIFS(ACTUALS!$V$4:$V$75,ACTUALS!$N$4:$N$75,$BM17,ACTUALS!$O$4:$O$75,CE$3)</f>
        <v>0</v>
      </c>
      <c r="CF17" s="83">
        <f>SUMIFS(ACTUALS!$W$4:$W$75,ACTUALS!$O$4:$O$75,$BM17,ACTUALS!$N$4:$N$75,CF$3)+SUMIFS(ACTUALS!$V$4:$V$75,ACTUALS!$N$4:$N$75,$BM17,ACTUALS!$O$4:$O$75,CF$3)</f>
        <v>0</v>
      </c>
      <c r="CG17" s="83">
        <f>SUMIFS(ACTUALS!$W$4:$W$75,ACTUALS!$O$4:$O$75,$BM17,ACTUALS!$N$4:$N$75,CG$3)+SUMIFS(ACTUALS!$V$4:$V$75,ACTUALS!$N$4:$N$75,$BM17,ACTUALS!$O$4:$O$75,CG$3)</f>
        <v>0</v>
      </c>
      <c r="CH17" s="83">
        <f>SUMIFS(ACTUALS!$W$4:$W$75,ACTUALS!$O$4:$O$75,$BM17,ACTUALS!$N$4:$N$75,CH$3)+SUMIFS(ACTUALS!$V$4:$V$75,ACTUALS!$N$4:$N$75,$BM17,ACTUALS!$O$4:$O$75,CH$3)</f>
        <v>0</v>
      </c>
      <c r="CI17" s="83">
        <f>SUMIFS(ACTUALS!$W$4:$W$75,ACTUALS!$O$4:$O$75,$BM17,ACTUALS!$N$4:$N$75,CI$3)+SUMIFS(ACTUALS!$V$4:$V$75,ACTUALS!$N$4:$N$75,$BM17,ACTUALS!$O$4:$O$75,CI$3)</f>
        <v>0</v>
      </c>
      <c r="CJ17" s="83">
        <f>SUMIFS(ACTUALS!$B$4:$B$75,ACTUALS!$P$4:$P$75,$BM17,ACTUALS!$O$4:$O$75,CJ$3)+SUMIFS(ACTUALS!$W$4:$W$75,ACTUALS!$O$4:$O$75,$BM17,ACTUALS!$P$4:$P$75,CJ$3)</f>
        <v>0</v>
      </c>
      <c r="CK17" s="83">
        <f>SUMIFS(ACTUALS!$C$4:$C$75,ACTUALS!$Q$4:$Q$75,$BM17,ACTUALS!$P$4:$P$75,CK$3)+SUMIFS(ACTUALS!$B$4:$B$75,ACTUALS!$P$4:$P$75,$BM17,ACTUALS!$Q$4:$Q$75,CK$3)</f>
        <v>0</v>
      </c>
      <c r="CL17" s="83">
        <f>SUMIFS(ACTUALS!$D$4:$D$75,ACTUALS!$R$4:$R$75,$BM17,ACTUALS!$Q$4:$Q$75,CL$3)+SUMIFS(ACTUALS!$C$4:$C$75,ACTUALS!$Q$4:$Q$75,$BM17,ACTUALS!$R$4:$R$75,CL$3)</f>
        <v>0</v>
      </c>
      <c r="CM17" s="83">
        <f>SUMIFS(ACTUALS!$E$4:$E$75,ACTUALS!$S$4:$S$75,$BM17,ACTUALS!$R$4:$R$75,CM$3)+SUMIFS(ACTUALS!$D$4:$D$75,ACTUALS!$R$4:$R$75,$BM17,ACTUALS!$S$4:$S$75,CM$3)</f>
        <v>0</v>
      </c>
      <c r="CN17" s="83">
        <f>SUMIFS(ACTUALS!$F$4:$F$75,ACTUALS!$T$4:$T$75,$BM17,ACTUALS!$S$4:$S$75,CN$3)+SUMIFS(ACTUALS!$E$4:$E$75,ACTUALS!$S$4:$S$75,$BM17,ACTUALS!$T$4:$T$75,CN$3)</f>
        <v>0</v>
      </c>
      <c r="CO17" s="83">
        <f>SUMIFS(ACTUALS!$G$4:$G$75,ACTUALS!$U$4:$U$75,$BM17,ACTUALS!$T$4:$T$75,CO$3)+SUMIFS(ACTUALS!$F$4:$F$75,ACTUALS!$T$4:$T$75,$BM17,ACTUALS!$U$4:$U$75,CO$3)</f>
        <v>0</v>
      </c>
      <c r="CP17" s="83">
        <f>SUMIFS(ACTUALS!$J$4:$J$75,ACTUALS!$V$4:$V$75,$BM17,ACTUALS!$U$4:$U$75,CP$3)+SUMIFS(ACTUALS!$G$4:$G$75,ACTUALS!$U$4:$U$75,$BM17,ACTUALS!$V$4:$V$75,CP$3)</f>
        <v>0</v>
      </c>
      <c r="CQ17" s="83">
        <f>SUMIFS(ACTUALS!$K$4:$K$75,ACTUALS!$W$4:$W$75,$BM17,ACTUALS!$V$4:$V$75,CQ$3)+SUMIFS(ACTUALS!$J$4:$J$75,ACTUALS!$V$4:$V$75,$BM17,ACTUALS!$W$4:$W$75,CQ$3)</f>
        <v>0</v>
      </c>
      <c r="CR17" s="83">
        <f>SUMIFS(ACTUALS!$L$4:$L$75,ACTUALS!$B$4:$B$75,$BM17,ACTUALS!$W$4:$W$75,CR$3)+SUMIFS(ACTUALS!$K$4:$K$75,ACTUALS!$W$4:$W$75,$BM17,ACTUALS!$B$4:$B$75,CR$3)</f>
        <v>0</v>
      </c>
      <c r="CS17" s="83">
        <f>SUMIFS(ACTUALS!$N$4:$N$75,ACTUALS!$C$4:$C$75,$BM17,ACTUALS!$B$4:$B$75,CS$3)+SUMIFS(ACTUALS!$L$4:$L$75,ACTUALS!$B$4:$B$75,$BM17,ACTUALS!$C$4:$C$75,CS$3)</f>
        <v>0</v>
      </c>
      <c r="CT17" s="83">
        <f>SUMIFS(ACTUALS!$O$4:$O$75,ACTUALS!$D$4:$D$75,$BM17,ACTUALS!$C$4:$C$75,CT$3)+SUMIFS(ACTUALS!$N$4:$N$75,ACTUALS!$C$4:$C$75,$BM17,ACTUALS!$D$4:$D$75,CT$3)</f>
        <v>0</v>
      </c>
      <c r="CU17" s="83">
        <f>SUMIFS(ACTUALS!$P$4:$P$75,ACTUALS!$E$4:$E$75,$BM17,ACTUALS!$D$4:$D$75,CU$3)+SUMIFS(ACTUALS!$O$4:$O$75,ACTUALS!$D$4:$D$75,$BM17,ACTUALS!$E$4:$E$75,CU$3)</f>
        <v>0</v>
      </c>
      <c r="CV17" s="83">
        <f>SUMIFS(ACTUALS!$Q$4:$Q$75,ACTUALS!$F$4:$F$75,$BM17,ACTUALS!$E$4:$E$75,CV$3)+SUMIFS(ACTUALS!$P$4:$P$75,ACTUALS!$E$4:$E$75,$BM17,ACTUALS!$F$4:$F$75,CV$3)</f>
        <v>0</v>
      </c>
      <c r="CW17" s="83">
        <f>SUMIFS(ACTUALS!$R$4:$R$75,ACTUALS!$G$4:$G$75,$BM17,ACTUALS!$F$4:$F$75,CW$3)+SUMIFS(ACTUALS!$Q$4:$Q$75,ACTUALS!$F$4:$F$75,$BM17,ACTUALS!$G$4:$G$75,CW$3)</f>
        <v>0</v>
      </c>
      <c r="CX17" s="83">
        <f>SUMIFS(ACTUALS!$S$4:$S$75,ACTUALS!$J$4:$J$75,$BM17,ACTUALS!$G$4:$G$75,CX$3)+SUMIFS(ACTUALS!$R$4:$R$75,ACTUALS!$G$4:$G$75,$BM17,ACTUALS!$J$4:$J$75,CX$3)</f>
        <v>0</v>
      </c>
      <c r="CY17" s="83">
        <f>SUMIFS(ACTUALS!$T$4:$T$75,ACTUALS!$K$4:$K$75,$BM17,ACTUALS!$J$4:$J$75,CY$3)+SUMIFS(ACTUALS!$S$4:$S$75,ACTUALS!$J$4:$J$75,$BM17,ACTUALS!$K$4:$K$75,CY$3)</f>
        <v>0</v>
      </c>
      <c r="CZ17" s="83">
        <f>SUMIFS(ACTUALS!$U$4:$U$75,ACTUALS!$L$4:$L$75,$BM17,ACTUALS!$K$4:$K$75,CZ$3)+SUMIFS(ACTUALS!$T$4:$T$75,ACTUALS!$K$4:$K$75,$BM17,ACTUALS!$L$4:$L$75,CZ$3)</f>
        <v>0</v>
      </c>
      <c r="DA17" s="83">
        <f>SUMIFS(ACTUALS!$V$4:$V$75,ACTUALS!$N$4:$N$75,$BM17,ACTUALS!$L$4:$L$75,DA$3)+SUMIFS(ACTUALS!$U$4:$U$75,ACTUALS!$L$4:$L$75,$BM17,ACTUALS!$N$4:$N$75,DA$3)</f>
        <v>0</v>
      </c>
      <c r="DB17" s="83">
        <f>SUMIFS(ACTUALS!$W$4:$W$75,ACTUALS!$O$4:$O$75,$BM17,ACTUALS!$N$4:$N$75,DB$3)+SUMIFS(ACTUALS!$V$4:$V$75,ACTUALS!$N$4:$N$75,$BM17,ACTUALS!$O$4:$O$75,DB$3)</f>
        <v>0</v>
      </c>
      <c r="DC17" s="83">
        <f>SUMIFS(ACTUALS!$B$4:$B$75,ACTUALS!$P$4:$P$75,$BM17,ACTUALS!$O$4:$O$75,DC$3)+SUMIFS(ACTUALS!$W$4:$W$75,ACTUALS!$O$4:$O$75,$BM17,ACTUALS!$P$4:$P$75,DC$3)</f>
        <v>0</v>
      </c>
      <c r="DD17" s="83">
        <f>SUMIFS(ACTUALS!$C$4:$C$75,ACTUALS!$Q$4:$Q$75,$BM17,ACTUALS!$P$4:$P$75,DD$3)+SUMIFS(ACTUALS!$B$4:$B$75,ACTUALS!$P$4:$P$75,$BM17,ACTUALS!$Q$4:$Q$75,DD$3)</f>
        <v>0</v>
      </c>
      <c r="DE17" s="83">
        <f>SUMIFS(ACTUALS!$D$4:$D$75,ACTUALS!$R$4:$R$75,$BM17,ACTUALS!$Q$4:$Q$75,DE$3)+SUMIFS(ACTUALS!$C$4:$C$75,ACTUALS!$Q$4:$Q$75,$BM17,ACTUALS!$R$4:$R$75,DE$3)</f>
        <v>0</v>
      </c>
      <c r="DF17" s="83">
        <f>SUMIFS(ACTUALS!$E$4:$E$75,ACTUALS!$S$4:$S$75,$BM17,ACTUALS!$R$4:$R$75,DF$3)+SUMIFS(ACTUALS!$D$4:$D$75,ACTUALS!$R$4:$R$75,$BM17,ACTUALS!$S$4:$S$75,DF$3)</f>
        <v>0</v>
      </c>
      <c r="DG17" s="83">
        <f>SUMIFS(ACTUALS!$W$4:$W$75,ACTUALS!$O$4:$O$75,$BM17,ACTUALS!$N$4:$N$75,DG$3)+SUMIFS(ACTUALS!$V$4:$V$75,ACTUALS!$N$4:$N$75,$BM17,ACTUALS!$O$4:$O$75,DG$3)</f>
        <v>0</v>
      </c>
      <c r="DH17" s="83">
        <f>SUMIFS(ACTUALS!$W$4:$W$75,ACTUALS!$O$4:$O$75,$BM17,ACTUALS!$N$4:$N$75,DH$3)+SUMIFS(ACTUALS!$V$4:$V$75,ACTUALS!$N$4:$N$75,$BM17,ACTUALS!$O$4:$O$75,DH$3)</f>
        <v>0</v>
      </c>
      <c r="DI17" s="83">
        <f>SUMIFS(ACTUALS!$W$4:$W$75,ACTUALS!$O$4:$O$75,$BM17,ACTUALS!$N$4:$N$75,DI$3)+SUMIFS(ACTUALS!$V$4:$V$75,ACTUALS!$N$4:$N$75,$BM17,ACTUALS!$O$4:$O$75,DI$3)</f>
        <v>0</v>
      </c>
      <c r="DJ17" s="51"/>
      <c r="DK17" s="51" t="s">
        <v>30</v>
      </c>
      <c r="DL17" s="83">
        <f>SUMIFS(ACTUALS!$U$4:$U$75,ACTUALS!$O$4:$O$75,$BM17,ACTUALS!$N$4:$N$75,DL$3)+SUMIFS(ACTUALS!$T$4:$T$75,ACTUALS!$N$4:$N$75,$BM17,ACTUALS!$O$4:$O$75,DL$3)</f>
        <v>0</v>
      </c>
      <c r="DM17" s="83">
        <f>SUMIFS(ACTUALS!$U$4:$U$75,ACTUALS!$O$4:$O$75,$BM17,ACTUALS!$N$4:$N$75,DM$3)+SUMIFS(ACTUALS!$T$4:$T$75,ACTUALS!$N$4:$N$75,$BM17,ACTUALS!$O$4:$O$75,DM$3)</f>
        <v>0</v>
      </c>
      <c r="DN17" s="83">
        <f>SUMIFS(ACTUALS!$U$4:$U$75,ACTUALS!$O$4:$O$75,$BM17,ACTUALS!$N$4:$N$75,DN$3)+SUMIFS(ACTUALS!$T$4:$T$75,ACTUALS!$N$4:$N$75,$BM17,ACTUALS!$O$4:$O$75,DN$3)</f>
        <v>0</v>
      </c>
      <c r="DO17" s="83">
        <f>SUMIFS(ACTUALS!$U$4:$U$75,ACTUALS!$O$4:$O$75,$BM17,ACTUALS!$N$4:$N$75,DO$3)+SUMIFS(ACTUALS!$T$4:$T$75,ACTUALS!$N$4:$N$75,$BM17,ACTUALS!$O$4:$O$75,DO$3)</f>
        <v>0</v>
      </c>
      <c r="DP17" s="83">
        <f>SUMIFS(ACTUALS!$U$4:$U$75,ACTUALS!$O$4:$O$75,$BM17,ACTUALS!$N$4:$N$75,DP$3)+SUMIFS(ACTUALS!$T$4:$T$75,ACTUALS!$N$4:$N$75,$BM17,ACTUALS!$O$4:$O$75,DP$3)</f>
        <v>0</v>
      </c>
      <c r="DQ17" s="83">
        <f>SUMIFS(ACTUALS!$U$4:$U$75,ACTUALS!$O$4:$O$75,$BM17,ACTUALS!$N$4:$N$75,DQ$3)+SUMIFS(ACTUALS!$T$4:$T$75,ACTUALS!$N$4:$N$75,$BM17,ACTUALS!$O$4:$O$75,DQ$3)</f>
        <v>0</v>
      </c>
      <c r="DR17" s="83">
        <f>SUMIFS(ACTUALS!$U$4:$U$75,ACTUALS!$O$4:$O$75,$BM17,ACTUALS!$N$4:$N$75,DR$3)+SUMIFS(ACTUALS!$T$4:$T$75,ACTUALS!$N$4:$N$75,$BM17,ACTUALS!$O$4:$O$75,DR$3)</f>
        <v>0</v>
      </c>
      <c r="DS17" s="83">
        <f>SUMIFS(ACTUALS!$U$4:$U$75,ACTUALS!$O$4:$O$75,$BM17,ACTUALS!$N$4:$N$75,DS$3)+SUMIFS(ACTUALS!$T$4:$T$75,ACTUALS!$N$4:$N$75,$BM17,ACTUALS!$O$4:$O$75,DS$3)</f>
        <v>0</v>
      </c>
      <c r="DT17" s="83">
        <f>SUMIFS(ACTUALS!$U$4:$U$75,ACTUALS!$O$4:$O$75,$BM17,ACTUALS!$N$4:$N$75,DT$3)+SUMIFS(ACTUALS!$T$4:$T$75,ACTUALS!$N$4:$N$75,$BM17,ACTUALS!$O$4:$O$75,DT$3)</f>
        <v>0</v>
      </c>
      <c r="DU17" s="83">
        <f>SUMIFS(ACTUALS!$V$4:$V$75,ACTUALS!$P$4:$P$75,$BM17,ACTUALS!$O$4:$O$75,DU$3)+SUMIFS(ACTUALS!$U$4:$U$75,ACTUALS!$O$4:$O$75,$BM17,ACTUALS!$P$4:$P$75,DU$3)</f>
        <v>0</v>
      </c>
      <c r="DV17" s="83">
        <f>SUMIFS(ACTUALS!$W$4:$W$75,ACTUALS!$Q$4:$Q$75,$BM17,ACTUALS!$P$4:$P$75,DV$3)+SUMIFS(ACTUALS!$V$4:$V$75,ACTUALS!$P$4:$P$75,$BM17,ACTUALS!$Q$4:$Q$75,DV$3)</f>
        <v>0</v>
      </c>
      <c r="DW17" s="83">
        <f>SUMIFS(ACTUALS!$B$4:$B$75,ACTUALS!$R$4:$R$75,$BM17,ACTUALS!$Q$4:$Q$75,DW$3)+SUMIFS(ACTUALS!$W$4:$W$75,ACTUALS!$Q$4:$Q$75,$BM17,ACTUALS!$R$4:$R$75,DW$3)</f>
        <v>0</v>
      </c>
      <c r="DX17" s="83">
        <f>SUMIFS(ACTUALS!$C$4:$C$75,ACTUALS!$S$4:$S$75,$BM17,ACTUALS!$R$4:$R$75,DX$3)+SUMIFS(ACTUALS!$B$4:$B$75,ACTUALS!$R$4:$R$75,$BM17,ACTUALS!$S$4:$S$75,DX$3)</f>
        <v>0</v>
      </c>
      <c r="DY17" s="83">
        <f>SUMIFS(ACTUALS!$D$4:$D$75,ACTUALS!$T$4:$T$75,$BM17,ACTUALS!$S$4:$S$75,DY$3)+SUMIFS(ACTUALS!$C$4:$C$75,ACTUALS!$S$4:$S$75,$BM17,ACTUALS!$T$4:$T$75,DY$3)</f>
        <v>0</v>
      </c>
      <c r="DZ17" s="83">
        <f>SUMIFS(ACTUALS!$E$4:$E$75,ACTUALS!$U$4:$U$75,$BM17,ACTUALS!$T$4:$T$75,DZ$3)+SUMIFS(ACTUALS!$D$4:$D$75,ACTUALS!$T$4:$T$75,$BM17,ACTUALS!$U$4:$U$75,DZ$3)</f>
        <v>0</v>
      </c>
      <c r="EA17" s="83">
        <f>SUMIFS(ACTUALS!$F$4:$F$75,ACTUALS!$V$4:$V$75,$BM17,ACTUALS!$U$4:$U$75,EA$3)+SUMIFS(ACTUALS!$E$4:$E$75,ACTUALS!$U$4:$U$75,$BM17,ACTUALS!$V$4:$V$75,EA$3)</f>
        <v>0</v>
      </c>
      <c r="EB17" s="83">
        <f>SUMIFS(ACTUALS!$G$4:$G$75,ACTUALS!$W$4:$W$75,$BM17,ACTUALS!$V$4:$V$75,EB$3)+SUMIFS(ACTUALS!$F$4:$F$75,ACTUALS!$V$4:$V$75,$BM17,ACTUALS!$W$4:$W$75,EB$3)</f>
        <v>0</v>
      </c>
      <c r="EC17" s="83">
        <f>SUMIFS(ACTUALS!$J$4:$J$75,ACTUALS!$B$4:$B$75,$BM17,ACTUALS!$W$4:$W$75,EC$3)+SUMIFS(ACTUALS!$G$4:$G$75,ACTUALS!$W$4:$W$75,$BM17,ACTUALS!$B$4:$B$75,EC$3)</f>
        <v>0</v>
      </c>
      <c r="ED17" s="83">
        <f>SUMIFS(ACTUALS!$K$4:$K$75,ACTUALS!$C$4:$C$75,$BM17,ACTUALS!$B$4:$B$75,ED$3)+SUMIFS(ACTUALS!$J$4:$J$75,ACTUALS!$B$4:$B$75,$BM17,ACTUALS!$C$4:$C$75,ED$3)</f>
        <v>0</v>
      </c>
      <c r="EE17" s="83">
        <f>SUMIFS(ACTUALS!$L$4:$L$75,ACTUALS!$D$4:$D$75,$BM17,ACTUALS!$C$4:$C$75,EE$3)+SUMIFS(ACTUALS!$K$4:$K$75,ACTUALS!$C$4:$C$75,$BM17,ACTUALS!$D$4:$D$75,EE$3)</f>
        <v>0</v>
      </c>
      <c r="EF17" s="83">
        <f>SUMIFS(ACTUALS!$N$4:$N$75,ACTUALS!$E$4:$E$75,$BM17,ACTUALS!$D$4:$D$75,EF$3)+SUMIFS(ACTUALS!$L$4:$L$75,ACTUALS!$D$4:$D$75,$BM17,ACTUALS!$E$4:$E$75,EF$3)</f>
        <v>0</v>
      </c>
      <c r="EG17" s="83">
        <f>SUMIFS(ACTUALS!$O$4:$O$75,ACTUALS!$F$4:$F$75,$BM17,ACTUALS!$E$4:$E$75,EG$3)+SUMIFS(ACTUALS!$N$4:$N$75,ACTUALS!$E$4:$E$75,$BM17,ACTUALS!$F$4:$F$75,EG$3)</f>
        <v>0</v>
      </c>
      <c r="EH17" s="83">
        <f>SUMIFS(ACTUALS!$P$4:$P$75,ACTUALS!$G$4:$G$75,$BM17,ACTUALS!$F$4:$F$75,EH$3)+SUMIFS(ACTUALS!$O$4:$O$75,ACTUALS!$F$4:$F$75,$BM17,ACTUALS!$G$4:$G$75,EH$3)</f>
        <v>0</v>
      </c>
      <c r="EI17" s="83">
        <f>SUMIFS(ACTUALS!$Q$4:$Q$75,ACTUALS!$J$4:$J$75,$BM17,ACTUALS!$G$4:$G$75,EI$3)+SUMIFS(ACTUALS!$P$4:$P$75,ACTUALS!$G$4:$G$75,$BM17,ACTUALS!$J$4:$J$75,EI$3)</f>
        <v>0</v>
      </c>
      <c r="EJ17" s="83">
        <f>SUMIFS(ACTUALS!$R$4:$R$75,ACTUALS!$K$4:$K$75,$BM17,ACTUALS!$J$4:$J$75,EJ$3)+SUMIFS(ACTUALS!$Q$4:$Q$75,ACTUALS!$J$4:$J$75,$BM17,ACTUALS!$K$4:$K$75,EJ$3)</f>
        <v>0</v>
      </c>
      <c r="EK17" s="83">
        <f>SUMIFS(ACTUALS!$S$4:$S$75,ACTUALS!$L$4:$L$75,$BM17,ACTUALS!$K$4:$K$75,EK$3)+SUMIFS(ACTUALS!$R$4:$R$75,ACTUALS!$K$4:$K$75,$BM17,ACTUALS!$L$4:$L$75,EK$3)</f>
        <v>0</v>
      </c>
      <c r="EL17" s="83">
        <f>SUMIFS(ACTUALS!$T$4:$T$75,ACTUALS!$N$4:$N$75,$BM17,ACTUALS!$L$4:$L$75,EL$3)+SUMIFS(ACTUALS!$S$4:$S$75,ACTUALS!$L$4:$L$75,$BM17,ACTUALS!$N$4:$N$75,EL$3)</f>
        <v>0</v>
      </c>
      <c r="EM17" s="83">
        <f>SUMIFS(ACTUALS!$U$4:$U$75,ACTUALS!$O$4:$O$75,$BM17,ACTUALS!$N$4:$N$75,EM$3)+SUMIFS(ACTUALS!$T$4:$T$75,ACTUALS!$N$4:$N$75,$BM17,ACTUALS!$O$4:$O$75,EM$3)</f>
        <v>0</v>
      </c>
      <c r="EN17" s="83">
        <f>SUMIFS(ACTUALS!$V$4:$V$75,ACTUALS!$P$4:$P$75,$BM17,ACTUALS!$O$4:$O$75,EN$3)+SUMIFS(ACTUALS!$U$4:$U$75,ACTUALS!$O$4:$O$75,$BM17,ACTUALS!$P$4:$P$75,EN$3)</f>
        <v>0</v>
      </c>
      <c r="EO17" s="83">
        <f>SUMIFS(ACTUALS!$W$4:$W$75,ACTUALS!$Q$4:$Q$75,$BM17,ACTUALS!$P$4:$P$75,EO$3)+SUMIFS(ACTUALS!$V$4:$V$75,ACTUALS!$P$4:$P$75,$BM17,ACTUALS!$Q$4:$Q$75,EO$3)</f>
        <v>0</v>
      </c>
      <c r="EP17" s="83">
        <f>SUMIFS(ACTUALS!$B$4:$B$75,ACTUALS!$R$4:$R$75,$BM17,ACTUALS!$Q$4:$Q$75,EP$3)+SUMIFS(ACTUALS!$W$4:$W$75,ACTUALS!$Q$4:$Q$75,$BM17,ACTUALS!$R$4:$R$75,EP$3)</f>
        <v>0</v>
      </c>
      <c r="EQ17" s="83">
        <f>SUMIFS(ACTUALS!$C$4:$C$75,ACTUALS!$S$4:$S$75,$BM17,ACTUALS!$R$4:$R$75,EQ$3)+SUMIFS(ACTUALS!$B$4:$B$75,ACTUALS!$R$4:$R$75,$BM17,ACTUALS!$S$4:$S$75,EQ$3)</f>
        <v>0</v>
      </c>
      <c r="ER17" s="83">
        <f>SUMIFS(ACTUALS!$D$4:$D$75,ACTUALS!$T$4:$T$75,$BM17,ACTUALS!$S$4:$S$75,ER$3)+SUMIFS(ACTUALS!$C$4:$C$75,ACTUALS!$S$4:$S$75,$BM17,ACTUALS!$T$4:$T$75,ER$3)</f>
        <v>0</v>
      </c>
      <c r="ES17" s="83">
        <f>SUMIFS(ACTUALS!$E$4:$E$75,ACTUALS!$U$4:$U$75,$BM17,ACTUALS!$T$4:$T$75,ES$3)+SUMIFS(ACTUALS!$D$4:$D$75,ACTUALS!$T$4:$T$75,$BM17,ACTUALS!$U$4:$U$75,ES$3)</f>
        <v>0</v>
      </c>
      <c r="ET17" s="83">
        <f>SUMIFS(ACTUALS!$F$4:$F$75,ACTUALS!$V$4:$V$75,$BM17,ACTUALS!$U$4:$U$75,ET$3)+SUMIFS(ACTUALS!$E$4:$E$75,ACTUALS!$U$4:$U$75,$BM17,ACTUALS!$V$4:$V$75,ET$3)</f>
        <v>0</v>
      </c>
      <c r="EU17" s="83">
        <f>SUMIFS(ACTUALS!$G$4:$G$75,ACTUALS!$W$4:$W$75,$BM17,ACTUALS!$V$4:$V$75,EU$3)+SUMIFS(ACTUALS!$F$4:$F$75,ACTUALS!$V$4:$V$75,$BM17,ACTUALS!$W$4:$W$75,EU$3)</f>
        <v>0</v>
      </c>
      <c r="EV17" s="83">
        <f>SUMIFS(ACTUALS!$U$4:$U$75,ACTUALS!$O$4:$O$75,$BM17,ACTUALS!$N$4:$N$75,EV$3)+SUMIFS(ACTUALS!$T$4:$T$75,ACTUALS!$N$4:$N$75,$BM17,ACTUALS!$O$4:$O$75,EV$3)</f>
        <v>0</v>
      </c>
      <c r="EW17" s="83">
        <f>SUMIFS(ACTUALS!$U$4:$U$75,ACTUALS!$O$4:$O$75,$BM17,ACTUALS!$N$4:$N$75,EW$3)+SUMIFS(ACTUALS!$T$4:$T$75,ACTUALS!$N$4:$N$75,$BM17,ACTUALS!$O$4:$O$75,EW$3)</f>
        <v>0</v>
      </c>
      <c r="EX17" s="83">
        <f>SUMIFS(ACTUALS!$U$4:$U$75,ACTUALS!$O$4:$O$75,$BM17,ACTUALS!$N$4:$N$75,EX$3)+SUMIFS(ACTUALS!$T$4:$T$75,ACTUALS!$N$4:$N$75,$BM17,ACTUALS!$O$4:$O$75,EX$3)</f>
        <v>0</v>
      </c>
      <c r="EY17" s="83">
        <f>SUMIFS(ACTUALS!$U$4:$U$75,ACTUALS!$O$4:$O$75,$BM17,ACTUALS!$N$4:$N$75,EY$3)+SUMIFS(ACTUALS!$T$4:$T$75,ACTUALS!$N$4:$N$75,$BM17,ACTUALS!$O$4:$O$75,EY$3)</f>
        <v>0</v>
      </c>
      <c r="EZ17" s="83">
        <f>SUMIFS(ACTUALS!$U$4:$U$75,ACTUALS!$O$4:$O$75,$BM17,ACTUALS!$N$4:$N$75,EZ$3)+SUMIFS(ACTUALS!$T$4:$T$75,ACTUALS!$N$4:$N$75,$BM17,ACTUALS!$O$4:$O$75,EZ$3)</f>
        <v>0</v>
      </c>
      <c r="FA17" s="83">
        <f>SUMIFS(ACTUALS!$U$4:$U$75,ACTUALS!$O$4:$O$75,$BM17,ACTUALS!$N$4:$N$75,FA$3)+SUMIFS(ACTUALS!$T$4:$T$75,ACTUALS!$N$4:$N$75,$BM17,ACTUALS!$O$4:$O$75,FA$3)</f>
        <v>0</v>
      </c>
      <c r="FB17" s="83">
        <f>SUMIFS(ACTUALS!$U$4:$U$75,ACTUALS!$O$4:$O$75,$BM17,ACTUALS!$N$4:$N$75,FB$3)+SUMIFS(ACTUALS!$T$4:$T$75,ACTUALS!$N$4:$N$75,$BM17,ACTUALS!$O$4:$O$75,FB$3)</f>
        <v>0</v>
      </c>
      <c r="FC17" s="83">
        <f>SUMIFS(ACTUALS!$U$4:$U$75,ACTUALS!$O$4:$O$75,$BM17,ACTUALS!$N$4:$N$75,FC$3)+SUMIFS(ACTUALS!$T$4:$T$75,ACTUALS!$N$4:$N$75,$BM17,ACTUALS!$O$4:$O$75,FC$3)</f>
        <v>0</v>
      </c>
      <c r="FD17" s="83">
        <f>SUMIFS(ACTUALS!$U$4:$U$75,ACTUALS!$O$4:$O$75,$BM17,ACTUALS!$N$4:$N$75,FD$3)+SUMIFS(ACTUALS!$T$4:$T$75,ACTUALS!$N$4:$N$75,$BM17,ACTUALS!$O$4:$O$75,FD$3)</f>
        <v>0</v>
      </c>
      <c r="FE17" s="83">
        <f>SUMIFS(ACTUALS!$U$4:$U$75,ACTUALS!$O$4:$O$75,$BM17,ACTUALS!$N$4:$N$75,FE$3)+SUMIFS(ACTUALS!$T$4:$T$75,ACTUALS!$N$4:$N$75,$BM17,ACTUALS!$O$4:$O$75,FE$3)</f>
        <v>0</v>
      </c>
      <c r="FF17" s="83">
        <f>SUMIFS(ACTUALS!$U$4:$U$75,ACTUALS!$O$4:$O$75,$BM17,ACTUALS!$N$4:$N$75,FF$3)+SUMIFS(ACTUALS!$T$4:$T$75,ACTUALS!$N$4:$N$75,$BM17,ACTUALS!$O$4:$O$75,FF$3)</f>
        <v>0</v>
      </c>
      <c r="FG17" s="83">
        <f>SUMIFS(ACTUALS!$U$4:$U$75,ACTUALS!$O$4:$O$75,$BM17,ACTUALS!$N$4:$N$75,FG$3)+SUMIFS(ACTUALS!$T$4:$T$75,ACTUALS!$N$4:$N$75,$BM17,ACTUALS!$O$4:$O$75,FG$3)</f>
        <v>0</v>
      </c>
      <c r="FH17" s="51"/>
      <c r="FI17" s="51" t="s">
        <v>30</v>
      </c>
      <c r="FJ17" s="83">
        <f>SUMIFS(ACTUALS!$S$4:$S$75,ACTUALS!$O$4:$O$75,$BM17,ACTUALS!$N$4:$N$75,FJ$3)+SUMIFS(ACTUALS!$R$4:$R$75,ACTUALS!$N$4:$N$75,$BM17,ACTUALS!$O$4:$O$75,FJ$3)</f>
        <v>0</v>
      </c>
      <c r="FK17" s="83">
        <f>SUMIFS(ACTUALS!$S$4:$S$75,ACTUALS!$O$4:$O$75,$BM17,ACTUALS!$N$4:$N$75,FK$3)+SUMIFS(ACTUALS!$R$4:$R$75,ACTUALS!$N$4:$N$75,$BM17,ACTUALS!$O$4:$O$75,FK$3)</f>
        <v>0</v>
      </c>
      <c r="FL17" s="83">
        <f>SUMIFS(ACTUALS!$S$4:$S$75,ACTUALS!$O$4:$O$75,$BM17,ACTUALS!$N$4:$N$75,FL$3)+SUMIFS(ACTUALS!$R$4:$R$75,ACTUALS!$N$4:$N$75,$BM17,ACTUALS!$O$4:$O$75,FL$3)</f>
        <v>0</v>
      </c>
      <c r="FM17" s="83">
        <f>SUMIFS(ACTUALS!$S$4:$S$75,ACTUALS!$O$4:$O$75,$BM17,ACTUALS!$N$4:$N$75,FM$3)+SUMIFS(ACTUALS!$R$4:$R$75,ACTUALS!$N$4:$N$75,$BM17,ACTUALS!$O$4:$O$75,FM$3)</f>
        <v>0</v>
      </c>
      <c r="FN17" s="83">
        <f>SUMIFS(ACTUALS!$S$4:$S$75,ACTUALS!$O$4:$O$75,$BM17,ACTUALS!$N$4:$N$75,FN$3)+SUMIFS(ACTUALS!$R$4:$R$75,ACTUALS!$N$4:$N$75,$BM17,ACTUALS!$O$4:$O$75,FN$3)</f>
        <v>0</v>
      </c>
      <c r="FO17" s="83">
        <f>SUMIFS(ACTUALS!$S$4:$S$75,ACTUALS!$O$4:$O$75,$BM17,ACTUALS!$N$4:$N$75,FO$3)+SUMIFS(ACTUALS!$R$4:$R$75,ACTUALS!$N$4:$N$75,$BM17,ACTUALS!$O$4:$O$75,FO$3)</f>
        <v>0</v>
      </c>
      <c r="FP17" s="83">
        <f>SUMIFS(ACTUALS!$T$4:$T$75,ACTUALS!$P$4:$P$75,$BM17,ACTUALS!$O$4:$O$75,FP$3)+SUMIFS(ACTUALS!$S$4:$S$75,ACTUALS!$O$4:$O$75,$BM17,ACTUALS!$P$4:$P$75,FP$3)</f>
        <v>0</v>
      </c>
      <c r="FQ17" s="83">
        <f>SUMIFS(ACTUALS!$U$4:$U$75,ACTUALS!$Q$4:$Q$75,$BM17,ACTUALS!$P$4:$P$75,FQ$3)+SUMIFS(ACTUALS!$T$4:$T$75,ACTUALS!$P$4:$P$75,$BM17,ACTUALS!$Q$4:$Q$75,FQ$3)</f>
        <v>0</v>
      </c>
      <c r="FR17" s="83">
        <f>SUMIFS(ACTUALS!$V$4:$V$75,ACTUALS!$R$4:$R$75,$BM17,ACTUALS!$Q$4:$Q$75,FR$3)+SUMIFS(ACTUALS!$U$4:$U$75,ACTUALS!$Q$4:$Q$75,$BM17,ACTUALS!$R$4:$R$75,FR$3)</f>
        <v>0</v>
      </c>
      <c r="FS17" s="83">
        <f>SUMIFS(ACTUALS!$W$4:$W$75,ACTUALS!$S$4:$S$75,$BM17,ACTUALS!$R$4:$R$75,FS$3)+SUMIFS(ACTUALS!$V$4:$V$75,ACTUALS!$R$4:$R$75,$BM17,ACTUALS!$S$4:$S$75,FS$3)</f>
        <v>0</v>
      </c>
      <c r="FT17" s="83">
        <f>SUMIFS(ACTUALS!$B$4:$B$75,ACTUALS!$T$4:$T$75,$BM17,ACTUALS!$S$4:$S$75,FT$3)+SUMIFS(ACTUALS!$W$4:$W$75,ACTUALS!$S$4:$S$75,$BM17,ACTUALS!$T$4:$T$75,FT$3)</f>
        <v>0</v>
      </c>
      <c r="FU17" s="83">
        <f>SUMIFS(ACTUALS!$C$4:$C$75,ACTUALS!$U$4:$U$75,$BM17,ACTUALS!$T$4:$T$75,FU$3)+SUMIFS(ACTUALS!$B$4:$B$75,ACTUALS!$T$4:$T$75,$BM17,ACTUALS!$U$4:$U$75,FU$3)</f>
        <v>0</v>
      </c>
      <c r="FV17" s="83">
        <f>SUMIFS(ACTUALS!$D$4:$D$75,ACTUALS!$V$4:$V$75,$BM17,ACTUALS!$U$4:$U$75,FV$3)+SUMIFS(ACTUALS!$C$4:$C$75,ACTUALS!$U$4:$U$75,$BM17,ACTUALS!$V$4:$V$75,FV$3)</f>
        <v>0</v>
      </c>
      <c r="FW17" s="83">
        <f>SUMIFS(ACTUALS!$E$4:$E$75,ACTUALS!$W$4:$W$75,$BM17,ACTUALS!$V$4:$V$75,FW$3)+SUMIFS(ACTUALS!$D$4:$D$75,ACTUALS!$V$4:$V$75,$BM17,ACTUALS!$W$4:$W$75,FW$3)</f>
        <v>0</v>
      </c>
      <c r="FX17" s="83">
        <f>SUMIFS(ACTUALS!$F$4:$F$75,ACTUALS!$B$4:$B$75,$BM17,ACTUALS!$W$4:$W$75,FX$3)+SUMIFS(ACTUALS!$E$4:$E$75,ACTUALS!$W$4:$W$75,$BM17,ACTUALS!$B$4:$B$75,FX$3)</f>
        <v>0</v>
      </c>
      <c r="FY17" s="83">
        <f>SUMIFS(ACTUALS!$G$4:$G$75,ACTUALS!$C$4:$C$75,$BM17,ACTUALS!$B$4:$B$75,FY$3)+SUMIFS(ACTUALS!$F$4:$F$75,ACTUALS!$B$4:$B$75,$BM17,ACTUALS!$C$4:$C$75,FY$3)</f>
        <v>0</v>
      </c>
      <c r="FZ17" s="83">
        <f>SUMIFS(ACTUALS!$J$4:$J$75,ACTUALS!$D$4:$D$75,$BM17,ACTUALS!$C$4:$C$75,FZ$3)+SUMIFS(ACTUALS!$G$4:$G$75,ACTUALS!$C$4:$C$75,$BM17,ACTUALS!$D$4:$D$75,FZ$3)</f>
        <v>0</v>
      </c>
      <c r="GA17" s="83">
        <f>SUMIFS(ACTUALS!$K$4:$K$75,ACTUALS!$E$4:$E$75,$BM17,ACTUALS!$D$4:$D$75,GA$3)+SUMIFS(ACTUALS!$J$4:$J$75,ACTUALS!$D$4:$D$75,$BM17,ACTUALS!$E$4:$E$75,GA$3)</f>
        <v>0</v>
      </c>
      <c r="GB17" s="83">
        <f>SUMIFS(ACTUALS!$L$4:$L$75,ACTUALS!$F$4:$F$75,$BM17,ACTUALS!$E$4:$E$75,GB$3)+SUMIFS(ACTUALS!$K$4:$K$75,ACTUALS!$E$4:$E$75,$BM17,ACTUALS!$F$4:$F$75,GB$3)</f>
        <v>0</v>
      </c>
      <c r="GC17" s="83">
        <f>SUMIFS(ACTUALS!$N$4:$N$75,ACTUALS!$G$4:$G$75,$BM17,ACTUALS!$F$4:$F$75,GC$3)+SUMIFS(ACTUALS!$L$4:$L$75,ACTUALS!$F$4:$F$75,$BM17,ACTUALS!$G$4:$G$75,GC$3)</f>
        <v>0</v>
      </c>
      <c r="GD17" s="83">
        <f>SUMIFS(ACTUALS!$O$4:$O$75,ACTUALS!$J$4:$J$75,$BM17,ACTUALS!$G$4:$G$75,GD$3)+SUMIFS(ACTUALS!$N$4:$N$75,ACTUALS!$G$4:$G$75,$BM17,ACTUALS!$J$4:$J$75,GD$3)</f>
        <v>0</v>
      </c>
      <c r="GE17" s="83">
        <f>SUMIFS(ACTUALS!$P$4:$P$75,ACTUALS!$K$4:$K$75,$BM17,ACTUALS!$J$4:$J$75,GE$3)+SUMIFS(ACTUALS!$O$4:$O$75,ACTUALS!$J$4:$J$75,$BM17,ACTUALS!$K$4:$K$75,GE$3)</f>
        <v>0</v>
      </c>
      <c r="GF17" s="83">
        <f>SUMIFS(ACTUALS!$Q$4:$Q$75,ACTUALS!$L$4:$L$75,$BM17,ACTUALS!$K$4:$K$75,GF$3)+SUMIFS(ACTUALS!$P$4:$P$75,ACTUALS!$K$4:$K$75,$BM17,ACTUALS!$L$4:$L$75,GF$3)</f>
        <v>0</v>
      </c>
      <c r="GG17" s="83">
        <f>SUMIFS(ACTUALS!$R$4:$R$75,ACTUALS!$N$4:$N$75,$BM17,ACTUALS!$L$4:$L$75,GG$3)+SUMIFS(ACTUALS!$Q$4:$Q$75,ACTUALS!$L$4:$L$75,$BM17,ACTUALS!$N$4:$N$75,GG$3)</f>
        <v>0</v>
      </c>
      <c r="GH17" s="83">
        <f>SUMIFS(ACTUALS!$S$4:$S$75,ACTUALS!$O$4:$O$75,$BM17,ACTUALS!$N$4:$N$75,GH$3)+SUMIFS(ACTUALS!$R$4:$R$75,ACTUALS!$N$4:$N$75,$BM17,ACTUALS!$O$4:$O$75,GH$3)</f>
        <v>0</v>
      </c>
      <c r="GI17" s="83">
        <f>SUMIFS(ACTUALS!$T$4:$T$75,ACTUALS!$P$4:$P$75,$BM17,ACTUALS!$O$4:$O$75,GI$3)+SUMIFS(ACTUALS!$S$4:$S$75,ACTUALS!$O$4:$O$75,$BM17,ACTUALS!$P$4:$P$75,GI$3)</f>
        <v>0</v>
      </c>
      <c r="GJ17" s="83">
        <f>SUMIFS(ACTUALS!$U$4:$U$75,ACTUALS!$Q$4:$Q$75,$BM17,ACTUALS!$P$4:$P$75,GJ$3)+SUMIFS(ACTUALS!$T$4:$T$75,ACTUALS!$P$4:$P$75,$BM17,ACTUALS!$Q$4:$Q$75,GJ$3)</f>
        <v>0</v>
      </c>
      <c r="GK17" s="83">
        <f>SUMIFS(ACTUALS!$V$4:$V$75,ACTUALS!$R$4:$R$75,$BM17,ACTUALS!$Q$4:$Q$75,GK$3)+SUMIFS(ACTUALS!$U$4:$U$75,ACTUALS!$Q$4:$Q$75,$BM17,ACTUALS!$R$4:$R$75,GK$3)</f>
        <v>0</v>
      </c>
      <c r="GL17" s="83">
        <f>SUMIFS(ACTUALS!$W$4:$W$75,ACTUALS!$S$4:$S$75,$BM17,ACTUALS!$R$4:$R$75,GL$3)+SUMIFS(ACTUALS!$V$4:$V$75,ACTUALS!$R$4:$R$75,$BM17,ACTUALS!$S$4:$S$75,GL$3)</f>
        <v>0</v>
      </c>
      <c r="GM17" s="83">
        <f>SUMIFS(ACTUALS!$B$4:$B$75,ACTUALS!$T$4:$T$75,$BM17,ACTUALS!$S$4:$S$75,GM$3)+SUMIFS(ACTUALS!$W$4:$W$75,ACTUALS!$S$4:$S$75,$BM17,ACTUALS!$T$4:$T$75,GM$3)</f>
        <v>0</v>
      </c>
      <c r="GN17" s="83">
        <f>SUMIFS(ACTUALS!$C$4:$C$75,ACTUALS!$U$4:$U$75,$BM17,ACTUALS!$T$4:$T$75,GN$3)+SUMIFS(ACTUALS!$B$4:$B$75,ACTUALS!$T$4:$T$75,$BM17,ACTUALS!$U$4:$U$75,GN$3)</f>
        <v>0</v>
      </c>
      <c r="GO17" s="83">
        <f>SUMIFS(ACTUALS!$S$4:$S$75,ACTUALS!$O$4:$O$75,$BM17,ACTUALS!$N$4:$N$75,GO$3)+SUMIFS(ACTUALS!$R$4:$R$75,ACTUALS!$N$4:$N$75,$BM17,ACTUALS!$O$4:$O$75,GO$3)</f>
        <v>0</v>
      </c>
      <c r="GP17" s="83">
        <f>SUMIFS(ACTUALS!$S$4:$S$75,ACTUALS!$O$4:$O$75,$BM17,ACTUALS!$N$4:$N$75,GP$3)+SUMIFS(ACTUALS!$R$4:$R$75,ACTUALS!$N$4:$N$75,$BM17,ACTUALS!$O$4:$O$75,GP$3)</f>
        <v>0</v>
      </c>
      <c r="GQ17" s="83">
        <f>SUMIFS(ACTUALS!$S$4:$S$75,ACTUALS!$O$4:$O$75,$BM17,ACTUALS!$N$4:$N$75,GQ$3)+SUMIFS(ACTUALS!$R$4:$R$75,ACTUALS!$N$4:$N$75,$BM17,ACTUALS!$O$4:$O$75,GQ$3)</f>
        <v>0</v>
      </c>
      <c r="GR17" s="83">
        <f>SUMIFS(ACTUALS!$S$4:$S$75,ACTUALS!$O$4:$O$75,$BM17,ACTUALS!$N$4:$N$75,GR$3)+SUMIFS(ACTUALS!$R$4:$R$75,ACTUALS!$N$4:$N$75,$BM17,ACTUALS!$O$4:$O$75,GR$3)</f>
        <v>0</v>
      </c>
      <c r="GS17" s="83">
        <f>SUMIFS(ACTUALS!$S$4:$S$75,ACTUALS!$O$4:$O$75,$BM17,ACTUALS!$N$4:$N$75,GS$3)+SUMIFS(ACTUALS!$R$4:$R$75,ACTUALS!$N$4:$N$75,$BM17,ACTUALS!$O$4:$O$75,GS$3)</f>
        <v>0</v>
      </c>
      <c r="GT17" s="83">
        <f>SUMIFS(ACTUALS!$S$4:$S$75,ACTUALS!$O$4:$O$75,$BM17,ACTUALS!$N$4:$N$75,GT$3)+SUMIFS(ACTUALS!$R$4:$R$75,ACTUALS!$N$4:$N$75,$BM17,ACTUALS!$O$4:$O$75,GT$3)</f>
        <v>0</v>
      </c>
      <c r="GU17" s="83">
        <f>SUMIFS(ACTUALS!$S$4:$S$75,ACTUALS!$O$4:$O$75,$BM17,ACTUALS!$N$4:$N$75,GU$3)+SUMIFS(ACTUALS!$R$4:$R$75,ACTUALS!$N$4:$N$75,$BM17,ACTUALS!$O$4:$O$75,GU$3)</f>
        <v>0</v>
      </c>
      <c r="GV17" s="83">
        <f>SUMIFS(ACTUALS!$S$4:$S$75,ACTUALS!$O$4:$O$75,$BM17,ACTUALS!$N$4:$N$75,GV$3)+SUMIFS(ACTUALS!$R$4:$R$75,ACTUALS!$N$4:$N$75,$BM17,ACTUALS!$O$4:$O$75,GV$3)</f>
        <v>0</v>
      </c>
      <c r="GW17" s="83">
        <f>SUMIFS(ACTUALS!$S$4:$S$75,ACTUALS!$O$4:$O$75,$BM17,ACTUALS!$N$4:$N$75,GW$3)+SUMIFS(ACTUALS!$R$4:$R$75,ACTUALS!$N$4:$N$75,$BM17,ACTUALS!$O$4:$O$75,GW$3)</f>
        <v>0</v>
      </c>
      <c r="GX17" s="83">
        <f>SUMIFS(ACTUALS!$S$4:$S$75,ACTUALS!$O$4:$O$75,$BM17,ACTUALS!$N$4:$N$75,GX$3)+SUMIFS(ACTUALS!$R$4:$R$75,ACTUALS!$N$4:$N$75,$BM17,ACTUALS!$O$4:$O$75,GX$3)</f>
        <v>0</v>
      </c>
      <c r="GY17" s="83">
        <f>SUMIFS(ACTUALS!$S$4:$S$75,ACTUALS!$O$4:$O$75,$BM17,ACTUALS!$N$4:$N$75,GY$3)+SUMIFS(ACTUALS!$R$4:$R$75,ACTUALS!$N$4:$N$75,$BM17,ACTUALS!$O$4:$O$75,GY$3)</f>
        <v>0</v>
      </c>
      <c r="GZ17" s="83">
        <f>SUMIFS(ACTUALS!$S$4:$S$75,ACTUALS!$O$4:$O$75,$BM17,ACTUALS!$N$4:$N$75,GZ$3)+SUMIFS(ACTUALS!$R$4:$R$75,ACTUALS!$N$4:$N$75,$BM17,ACTUALS!$O$4:$O$75,GZ$3)</f>
        <v>0</v>
      </c>
      <c r="HA17" s="83">
        <f>SUMIFS(ACTUALS!$S$4:$S$75,ACTUALS!$O$4:$O$75,$BM17,ACTUALS!$N$4:$N$75,HA$3)+SUMIFS(ACTUALS!$R$4:$R$75,ACTUALS!$N$4:$N$75,$BM17,ACTUALS!$O$4:$O$75,HA$3)</f>
        <v>0</v>
      </c>
      <c r="HB17" s="83">
        <f>SUMIFS(ACTUALS!$S$4:$S$75,ACTUALS!$O$4:$O$75,$BM17,ACTUALS!$N$4:$N$75,HB$3)+SUMIFS(ACTUALS!$R$4:$R$75,ACTUALS!$N$4:$N$75,$BM17,ACTUALS!$O$4:$O$75,HB$3)</f>
        <v>0</v>
      </c>
      <c r="HC17" s="83">
        <f>SUMIFS(ACTUALS!$S$4:$S$75,ACTUALS!$O$4:$O$75,$BM17,ACTUALS!$N$4:$N$75,HC$3)+SUMIFS(ACTUALS!$R$4:$R$75,ACTUALS!$N$4:$N$75,$BM17,ACTUALS!$O$4:$O$75,HC$3)</f>
        <v>0</v>
      </c>
      <c r="HD17" s="83">
        <f>SUMIFS(ACTUALS!$S$4:$S$75,ACTUALS!$O$4:$O$75,$BM17,ACTUALS!$N$4:$N$75,HD$3)+SUMIFS(ACTUALS!$R$4:$R$75,ACTUALS!$N$4:$N$75,$BM17,ACTUALS!$O$4:$O$75,HD$3)</f>
        <v>0</v>
      </c>
      <c r="HE17" s="83">
        <f>SUMIFS(ACTUALS!$S$4:$S$75,ACTUALS!$O$4:$O$75,$BM17,ACTUALS!$N$4:$N$75,HE$3)+SUMIFS(ACTUALS!$R$4:$R$75,ACTUALS!$N$4:$N$75,$BM17,ACTUALS!$O$4:$O$75,HE$3)</f>
        <v>0</v>
      </c>
      <c r="HF17" s="5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</row>
    <row r="18" spans="1:273" s="78" customFormat="1" ht="30" customHeight="1" thickBot="1" x14ac:dyDescent="0.3">
      <c r="A18" s="92" t="s">
        <v>715</v>
      </c>
      <c r="B18" s="72">
        <f t="shared" si="6"/>
        <v>15</v>
      </c>
      <c r="C18" s="73" t="s">
        <v>18</v>
      </c>
      <c r="D18" s="74">
        <v>46188</v>
      </c>
      <c r="E18" s="73" t="s">
        <v>121</v>
      </c>
      <c r="F18" s="180">
        <v>0.75</v>
      </c>
      <c r="G18" s="75">
        <f t="shared" si="0"/>
        <v>46188.75</v>
      </c>
      <c r="H18" s="148" t="s">
        <v>142</v>
      </c>
      <c r="I18" s="149"/>
      <c r="J18" s="150"/>
      <c r="K18" s="151"/>
      <c r="L18" s="73" t="str">
        <f t="shared" si="1"/>
        <v/>
      </c>
      <c r="M18" s="76" t="s">
        <v>726</v>
      </c>
      <c r="N18" s="77" t="str">
        <f t="shared" si="2"/>
        <v>Saudi Arabia</v>
      </c>
      <c r="O18" s="78" t="str">
        <f t="shared" si="3"/>
        <v>Uruguay</v>
      </c>
      <c r="P18" s="78" t="str">
        <f>IF(ACTUALS!$R18&gt;ACTUALS!$S18,ACTUALS!$N18,IF(ACTUALS!$S18&gt;ACTUALS!$R18,ACTUALS!$O18,""))</f>
        <v/>
      </c>
      <c r="Q18" s="78" t="str">
        <f>IF(ACTUALS!$P18=ACTUALS!$N18,ACTUALS!$O18,IF(ACTUALS!$P18=ACTUALS!$O18,ACTUALS!$N18,""))</f>
        <v/>
      </c>
      <c r="R18" s="79">
        <f t="shared" si="4"/>
        <v>0</v>
      </c>
      <c r="S18" s="80">
        <f t="shared" si="5"/>
        <v>0</v>
      </c>
      <c r="T18" s="78">
        <f>IF(OR(ACTUALS!$R18="",ACTUALS!$S18=""),"",ACTUALS!$R18-ACTUALS!$S18)</f>
        <v>0</v>
      </c>
      <c r="U18" s="78">
        <f>IF(OR(ACTUALS!$R18="",ACTUALS!$S18=""),"",ACTUALS!$S18-ACTUALS!$R18)</f>
        <v>0</v>
      </c>
      <c r="V18" s="78" t="str">
        <f>IF(ACTUALS!$K18="","",IF(ACTUALS!$L18="Draw",1,IF(ACTUALS!$L18=ACTUALS!$N18,3,0)))</f>
        <v/>
      </c>
      <c r="W18" s="78" t="str">
        <f>IF(ACTUALS!$K18="","",IF(ACTUALS!$L18="Draw",1,IF(ACTUALS!$L18=ACTUALS!$O18,3,0)))</f>
        <v/>
      </c>
      <c r="AC18" s="78" t="s">
        <v>126</v>
      </c>
      <c r="AG18" s="78" t="s">
        <v>6</v>
      </c>
      <c r="AH18" s="51"/>
      <c r="AI18" s="86">
        <v>1</v>
      </c>
      <c r="AJ18" s="86" t="str">
        <f ca="1">IFERROR(INDEX(AT:AT,MATCH("1"&amp;AG18,BD:BD,0),1),"")</f>
        <v>Scotland</v>
      </c>
      <c r="AK18" s="86" t="str">
        <f ca="1">IF(AJ18="","",VLOOKUP(AJ18,AT:AY,2,FALSE)&amp;"-"&amp;VLOOKUP(AJ18,AT:AY,3,FALSE)&amp;"-"&amp;VLOOKUP(AJ18,AT:AY,4,FALSE))</f>
        <v>0-0-0</v>
      </c>
      <c r="AL18" s="86">
        <f ca="1">IF(AJ18="","",VLOOKUP(AJ18,AT:BA,8,FALSE))</f>
        <v>0</v>
      </c>
      <c r="AM18" s="86">
        <f ca="1">IF(AJ18="","",VLOOKUP(AJ18,AT:BD,5,FALSE))</f>
        <v>0</v>
      </c>
      <c r="AN18" s="51"/>
      <c r="AO18" s="197"/>
      <c r="AP18" s="197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 t="s">
        <v>34</v>
      </c>
      <c r="BN18" s="83">
        <f>SUMIFS(ACTUALS!$W$4:$W$75,ACTUALS!$O$4:$O$75,$BM18,ACTUALS!$N$4:$N$75,BN$3)+SUMIFS(ACTUALS!$V$4:$V$75,ACTUALS!$N$4:$N$75,$BM18,ACTUALS!$O$4:$O$75,BN$3)</f>
        <v>0</v>
      </c>
      <c r="BO18" s="83">
        <f>SUMIFS(ACTUALS!$W$4:$W$75,ACTUALS!$O$4:$O$75,$BM18,ACTUALS!$N$4:$N$75,BO$3)+SUMIFS(ACTUALS!$V$4:$V$75,ACTUALS!$N$4:$N$75,$BM18,ACTUALS!$O$4:$O$75,BO$3)</f>
        <v>0</v>
      </c>
      <c r="BP18" s="83">
        <f>SUMIFS(ACTUALS!$W$4:$W$75,ACTUALS!$O$4:$O$75,$BM18,ACTUALS!$N$4:$N$75,BP$3)+SUMIFS(ACTUALS!$V$4:$V$75,ACTUALS!$N$4:$N$75,$BM18,ACTUALS!$O$4:$O$75,BP$3)</f>
        <v>0</v>
      </c>
      <c r="BQ18" s="83">
        <f>SUMIFS(ACTUALS!$W$4:$W$75,ACTUALS!$O$4:$O$75,$BM18,ACTUALS!$N$4:$N$75,BQ$3)+SUMIFS(ACTUALS!$V$4:$V$75,ACTUALS!$N$4:$N$75,$BM18,ACTUALS!$O$4:$O$75,BQ$3)</f>
        <v>0</v>
      </c>
      <c r="BR18" s="83">
        <f>SUMIFS(ACTUALS!$W$4:$W$75,ACTUALS!$O$4:$O$75,$BM18,ACTUALS!$N$4:$N$75,BR$3)+SUMIFS(ACTUALS!$V$4:$V$75,ACTUALS!$N$4:$N$75,$BM18,ACTUALS!$O$4:$O$75,BR$3)</f>
        <v>0</v>
      </c>
      <c r="BS18" s="83">
        <f>SUMIFS(ACTUALS!$W$4:$W$75,ACTUALS!$O$4:$O$75,$BM18,ACTUALS!$N$4:$N$75,BS$3)+SUMIFS(ACTUALS!$V$4:$V$75,ACTUALS!$N$4:$N$75,$BM18,ACTUALS!$O$4:$O$75,BS$3)</f>
        <v>0</v>
      </c>
      <c r="BT18" s="83">
        <f>SUMIFS(ACTUALS!$W$4:$W$75,ACTUALS!$O$4:$O$75,$BM18,ACTUALS!$N$4:$N$75,BT$3)+SUMIFS(ACTUALS!$V$4:$V$75,ACTUALS!$N$4:$N$75,$BM18,ACTUALS!$O$4:$O$75,BT$3)</f>
        <v>0</v>
      </c>
      <c r="BU18" s="83">
        <f>SUMIFS(ACTUALS!$W$4:$W$75,ACTUALS!$O$4:$O$75,$BM18,ACTUALS!$N$4:$N$75,BU$3)+SUMIFS(ACTUALS!$V$4:$V$75,ACTUALS!$N$4:$N$75,$BM18,ACTUALS!$O$4:$O$75,BU$3)</f>
        <v>0</v>
      </c>
      <c r="BV18" s="83">
        <f>SUMIFS(ACTUALS!$W$4:$W$75,ACTUALS!$O$4:$O$75,$BM18,ACTUALS!$N$4:$N$75,BV$3)+SUMIFS(ACTUALS!$V$4:$V$75,ACTUALS!$N$4:$N$75,$BM18,ACTUALS!$O$4:$O$75,BV$3)</f>
        <v>0</v>
      </c>
      <c r="BW18" s="83">
        <f>SUMIFS(ACTUALS!$W$4:$W$75,ACTUALS!$O$4:$O$75,$BM18,ACTUALS!$N$4:$N$75,BW$3)+SUMIFS(ACTUALS!$V$4:$V$75,ACTUALS!$N$4:$N$75,$BM18,ACTUALS!$O$4:$O$75,BW$3)</f>
        <v>0</v>
      </c>
      <c r="BX18" s="83">
        <f>SUMIFS(ACTUALS!$W$4:$W$75,ACTUALS!$O$4:$O$75,$BM18,ACTUALS!$N$4:$N$75,BX$3)+SUMIFS(ACTUALS!$V$4:$V$75,ACTUALS!$N$4:$N$75,$BM18,ACTUALS!$O$4:$O$75,BX$3)</f>
        <v>0</v>
      </c>
      <c r="BY18" s="83">
        <f>SUMIFS(ACTUALS!$W$4:$W$75,ACTUALS!$O$4:$O$75,$BM18,ACTUALS!$N$4:$N$75,BY$3)+SUMIFS(ACTUALS!$V$4:$V$75,ACTUALS!$N$4:$N$75,$BM18,ACTUALS!$O$4:$O$75,BY$3)</f>
        <v>0</v>
      </c>
      <c r="BZ18" s="83">
        <f>SUMIFS(ACTUALS!$W$4:$W$75,ACTUALS!$O$4:$O$75,$BM18,ACTUALS!$N$4:$N$75,BZ$3)+SUMIFS(ACTUALS!$V$4:$V$75,ACTUALS!$N$4:$N$75,$BM18,ACTUALS!$O$4:$O$75,BZ$3)</f>
        <v>0</v>
      </c>
      <c r="CA18" s="83">
        <f>SUMIFS(ACTUALS!$W$4:$W$75,ACTUALS!$O$4:$O$75,$BM18,ACTUALS!$N$4:$N$75,CA$3)+SUMIFS(ACTUALS!$V$4:$V$75,ACTUALS!$N$4:$N$75,$BM18,ACTUALS!$O$4:$O$75,CA$3)</f>
        <v>0</v>
      </c>
      <c r="CB18" s="83">
        <f>SUMIFS(ACTUALS!$W$4:$W$75,ACTUALS!$O$4:$O$75,$BM18,ACTUALS!$N$4:$N$75,CB$3)+SUMIFS(ACTUALS!$V$4:$V$75,ACTUALS!$N$4:$N$75,$BM18,ACTUALS!$O$4:$O$75,CB$3)</f>
        <v>0</v>
      </c>
      <c r="CC18" s="83">
        <f>SUMIFS(ACTUALS!$W$4:$W$75,ACTUALS!$O$4:$O$75,$BM18,ACTUALS!$N$4:$N$75,CC$3)+SUMIFS(ACTUALS!$V$4:$V$75,ACTUALS!$N$4:$N$75,$BM18,ACTUALS!$O$4:$O$75,CC$3)</f>
        <v>0</v>
      </c>
      <c r="CD18" s="83">
        <f>SUMIFS(ACTUALS!$W$4:$W$75,ACTUALS!$O$4:$O$75,$BM18,ACTUALS!$N$4:$N$75,CD$3)+SUMIFS(ACTUALS!$V$4:$V$75,ACTUALS!$N$4:$N$75,$BM18,ACTUALS!$O$4:$O$75,CD$3)</f>
        <v>0</v>
      </c>
      <c r="CE18" s="83">
        <f>SUMIFS(ACTUALS!$W$4:$W$75,ACTUALS!$O$4:$O$75,$BM18,ACTUALS!$N$4:$N$75,CE$3)+SUMIFS(ACTUALS!$V$4:$V$75,ACTUALS!$N$4:$N$75,$BM18,ACTUALS!$O$4:$O$75,CE$3)</f>
        <v>0</v>
      </c>
      <c r="CF18" s="83">
        <f>SUMIFS(ACTUALS!$W$4:$W$75,ACTUALS!$O$4:$O$75,$BM18,ACTUALS!$N$4:$N$75,CF$3)+SUMIFS(ACTUALS!$V$4:$V$75,ACTUALS!$N$4:$N$75,$BM18,ACTUALS!$O$4:$O$75,CF$3)</f>
        <v>0</v>
      </c>
      <c r="CG18" s="83">
        <f>SUMIFS(ACTUALS!$W$4:$W$75,ACTUALS!$O$4:$O$75,$BM18,ACTUALS!$N$4:$N$75,CG$3)+SUMIFS(ACTUALS!$V$4:$V$75,ACTUALS!$N$4:$N$75,$BM18,ACTUALS!$O$4:$O$75,CG$3)</f>
        <v>0</v>
      </c>
      <c r="CH18" s="83">
        <f>SUMIFS(ACTUALS!$W$4:$W$75,ACTUALS!$O$4:$O$75,$BM18,ACTUALS!$N$4:$N$75,CH$3)+SUMIFS(ACTUALS!$V$4:$V$75,ACTUALS!$N$4:$N$75,$BM18,ACTUALS!$O$4:$O$75,CH$3)</f>
        <v>0</v>
      </c>
      <c r="CI18" s="83">
        <f>SUMIFS(ACTUALS!$W$4:$W$75,ACTUALS!$O$4:$O$75,$BM18,ACTUALS!$N$4:$N$75,CI$3)+SUMIFS(ACTUALS!$V$4:$V$75,ACTUALS!$N$4:$N$75,$BM18,ACTUALS!$O$4:$O$75,CI$3)</f>
        <v>0</v>
      </c>
      <c r="CJ18" s="83">
        <f>SUMIFS(ACTUALS!$B$4:$B$75,ACTUALS!$P$4:$P$75,$BM18,ACTUALS!$O$4:$O$75,CJ$3)+SUMIFS(ACTUALS!$W$4:$W$75,ACTUALS!$O$4:$O$75,$BM18,ACTUALS!$P$4:$P$75,CJ$3)</f>
        <v>0</v>
      </c>
      <c r="CK18" s="83">
        <f>SUMIFS(ACTUALS!$C$4:$C$75,ACTUALS!$Q$4:$Q$75,$BM18,ACTUALS!$P$4:$P$75,CK$3)+SUMIFS(ACTUALS!$B$4:$B$75,ACTUALS!$P$4:$P$75,$BM18,ACTUALS!$Q$4:$Q$75,CK$3)</f>
        <v>0</v>
      </c>
      <c r="CL18" s="83">
        <f>SUMIFS(ACTUALS!$D$4:$D$75,ACTUALS!$R$4:$R$75,$BM18,ACTUALS!$Q$4:$Q$75,CL$3)+SUMIFS(ACTUALS!$C$4:$C$75,ACTUALS!$Q$4:$Q$75,$BM18,ACTUALS!$R$4:$R$75,CL$3)</f>
        <v>0</v>
      </c>
      <c r="CM18" s="83">
        <f>SUMIFS(ACTUALS!$E$4:$E$75,ACTUALS!$S$4:$S$75,$BM18,ACTUALS!$R$4:$R$75,CM$3)+SUMIFS(ACTUALS!$D$4:$D$75,ACTUALS!$R$4:$R$75,$BM18,ACTUALS!$S$4:$S$75,CM$3)</f>
        <v>0</v>
      </c>
      <c r="CN18" s="83">
        <f>SUMIFS(ACTUALS!$F$4:$F$75,ACTUALS!$T$4:$T$75,$BM18,ACTUALS!$S$4:$S$75,CN$3)+SUMIFS(ACTUALS!$E$4:$E$75,ACTUALS!$S$4:$S$75,$BM18,ACTUALS!$T$4:$T$75,CN$3)</f>
        <v>0</v>
      </c>
      <c r="CO18" s="83">
        <f>SUMIFS(ACTUALS!$G$4:$G$75,ACTUALS!$U$4:$U$75,$BM18,ACTUALS!$T$4:$T$75,CO$3)+SUMIFS(ACTUALS!$F$4:$F$75,ACTUALS!$T$4:$T$75,$BM18,ACTUALS!$U$4:$U$75,CO$3)</f>
        <v>0</v>
      </c>
      <c r="CP18" s="83">
        <f>SUMIFS(ACTUALS!$J$4:$J$75,ACTUALS!$V$4:$V$75,$BM18,ACTUALS!$U$4:$U$75,CP$3)+SUMIFS(ACTUALS!$G$4:$G$75,ACTUALS!$U$4:$U$75,$BM18,ACTUALS!$V$4:$V$75,CP$3)</f>
        <v>0</v>
      </c>
      <c r="CQ18" s="83">
        <f>SUMIFS(ACTUALS!$K$4:$K$75,ACTUALS!$W$4:$W$75,$BM18,ACTUALS!$V$4:$V$75,CQ$3)+SUMIFS(ACTUALS!$J$4:$J$75,ACTUALS!$V$4:$V$75,$BM18,ACTUALS!$W$4:$W$75,CQ$3)</f>
        <v>0</v>
      </c>
      <c r="CR18" s="83">
        <f>SUMIFS(ACTUALS!$L$4:$L$75,ACTUALS!$B$4:$B$75,$BM18,ACTUALS!$W$4:$W$75,CR$3)+SUMIFS(ACTUALS!$K$4:$K$75,ACTUALS!$W$4:$W$75,$BM18,ACTUALS!$B$4:$B$75,CR$3)</f>
        <v>0</v>
      </c>
      <c r="CS18" s="83">
        <f>SUMIFS(ACTUALS!$N$4:$N$75,ACTUALS!$C$4:$C$75,$BM18,ACTUALS!$B$4:$B$75,CS$3)+SUMIFS(ACTUALS!$L$4:$L$75,ACTUALS!$B$4:$B$75,$BM18,ACTUALS!$C$4:$C$75,CS$3)</f>
        <v>0</v>
      </c>
      <c r="CT18" s="83">
        <f>SUMIFS(ACTUALS!$O$4:$O$75,ACTUALS!$D$4:$D$75,$BM18,ACTUALS!$C$4:$C$75,CT$3)+SUMIFS(ACTUALS!$N$4:$N$75,ACTUALS!$C$4:$C$75,$BM18,ACTUALS!$D$4:$D$75,CT$3)</f>
        <v>0</v>
      </c>
      <c r="CU18" s="83">
        <f>SUMIFS(ACTUALS!$P$4:$P$75,ACTUALS!$E$4:$E$75,$BM18,ACTUALS!$D$4:$D$75,CU$3)+SUMIFS(ACTUALS!$O$4:$O$75,ACTUALS!$D$4:$D$75,$BM18,ACTUALS!$E$4:$E$75,CU$3)</f>
        <v>0</v>
      </c>
      <c r="CV18" s="83">
        <f>SUMIFS(ACTUALS!$Q$4:$Q$75,ACTUALS!$F$4:$F$75,$BM18,ACTUALS!$E$4:$E$75,CV$3)+SUMIFS(ACTUALS!$P$4:$P$75,ACTUALS!$E$4:$E$75,$BM18,ACTUALS!$F$4:$F$75,CV$3)</f>
        <v>0</v>
      </c>
      <c r="CW18" s="83">
        <f>SUMIFS(ACTUALS!$R$4:$R$75,ACTUALS!$G$4:$G$75,$BM18,ACTUALS!$F$4:$F$75,CW$3)+SUMIFS(ACTUALS!$Q$4:$Q$75,ACTUALS!$F$4:$F$75,$BM18,ACTUALS!$G$4:$G$75,CW$3)</f>
        <v>0</v>
      </c>
      <c r="CX18" s="83">
        <f>SUMIFS(ACTUALS!$S$4:$S$75,ACTUALS!$J$4:$J$75,$BM18,ACTUALS!$G$4:$G$75,CX$3)+SUMIFS(ACTUALS!$R$4:$R$75,ACTUALS!$G$4:$G$75,$BM18,ACTUALS!$J$4:$J$75,CX$3)</f>
        <v>0</v>
      </c>
      <c r="CY18" s="83">
        <f>SUMIFS(ACTUALS!$T$4:$T$75,ACTUALS!$K$4:$K$75,$BM18,ACTUALS!$J$4:$J$75,CY$3)+SUMIFS(ACTUALS!$S$4:$S$75,ACTUALS!$J$4:$J$75,$BM18,ACTUALS!$K$4:$K$75,CY$3)</f>
        <v>0</v>
      </c>
      <c r="CZ18" s="83">
        <f>SUMIFS(ACTUALS!$U$4:$U$75,ACTUALS!$L$4:$L$75,$BM18,ACTUALS!$K$4:$K$75,CZ$3)+SUMIFS(ACTUALS!$T$4:$T$75,ACTUALS!$K$4:$K$75,$BM18,ACTUALS!$L$4:$L$75,CZ$3)</f>
        <v>0</v>
      </c>
      <c r="DA18" s="83">
        <f>SUMIFS(ACTUALS!$V$4:$V$75,ACTUALS!$N$4:$N$75,$BM18,ACTUALS!$L$4:$L$75,DA$3)+SUMIFS(ACTUALS!$U$4:$U$75,ACTUALS!$L$4:$L$75,$BM18,ACTUALS!$N$4:$N$75,DA$3)</f>
        <v>0</v>
      </c>
      <c r="DB18" s="83">
        <f>SUMIFS(ACTUALS!$W$4:$W$75,ACTUALS!$O$4:$O$75,$BM18,ACTUALS!$N$4:$N$75,DB$3)+SUMIFS(ACTUALS!$V$4:$V$75,ACTUALS!$N$4:$N$75,$BM18,ACTUALS!$O$4:$O$75,DB$3)</f>
        <v>0</v>
      </c>
      <c r="DC18" s="83">
        <f>SUMIFS(ACTUALS!$B$4:$B$75,ACTUALS!$P$4:$P$75,$BM18,ACTUALS!$O$4:$O$75,DC$3)+SUMIFS(ACTUALS!$W$4:$W$75,ACTUALS!$O$4:$O$75,$BM18,ACTUALS!$P$4:$P$75,DC$3)</f>
        <v>0</v>
      </c>
      <c r="DD18" s="83">
        <f>SUMIFS(ACTUALS!$C$4:$C$75,ACTUALS!$Q$4:$Q$75,$BM18,ACTUALS!$P$4:$P$75,DD$3)+SUMIFS(ACTUALS!$B$4:$B$75,ACTUALS!$P$4:$P$75,$BM18,ACTUALS!$Q$4:$Q$75,DD$3)</f>
        <v>0</v>
      </c>
      <c r="DE18" s="83">
        <f>SUMIFS(ACTUALS!$D$4:$D$75,ACTUALS!$R$4:$R$75,$BM18,ACTUALS!$Q$4:$Q$75,DE$3)+SUMIFS(ACTUALS!$C$4:$C$75,ACTUALS!$Q$4:$Q$75,$BM18,ACTUALS!$R$4:$R$75,DE$3)</f>
        <v>0</v>
      </c>
      <c r="DF18" s="83">
        <f>SUMIFS(ACTUALS!$E$4:$E$75,ACTUALS!$S$4:$S$75,$BM18,ACTUALS!$R$4:$R$75,DF$3)+SUMIFS(ACTUALS!$D$4:$D$75,ACTUALS!$R$4:$R$75,$BM18,ACTUALS!$S$4:$S$75,DF$3)</f>
        <v>0</v>
      </c>
      <c r="DG18" s="83">
        <f>SUMIFS(ACTUALS!$W$4:$W$75,ACTUALS!$O$4:$O$75,$BM18,ACTUALS!$N$4:$N$75,DG$3)+SUMIFS(ACTUALS!$V$4:$V$75,ACTUALS!$N$4:$N$75,$BM18,ACTUALS!$O$4:$O$75,DG$3)</f>
        <v>0</v>
      </c>
      <c r="DH18" s="83">
        <f>SUMIFS(ACTUALS!$W$4:$W$75,ACTUALS!$O$4:$O$75,$BM18,ACTUALS!$N$4:$N$75,DH$3)+SUMIFS(ACTUALS!$V$4:$V$75,ACTUALS!$N$4:$N$75,$BM18,ACTUALS!$O$4:$O$75,DH$3)</f>
        <v>0</v>
      </c>
      <c r="DI18" s="83">
        <f>SUMIFS(ACTUALS!$W$4:$W$75,ACTUALS!$O$4:$O$75,$BM18,ACTUALS!$N$4:$N$75,DI$3)+SUMIFS(ACTUALS!$V$4:$V$75,ACTUALS!$N$4:$N$75,$BM18,ACTUALS!$O$4:$O$75,DI$3)</f>
        <v>0</v>
      </c>
      <c r="DJ18" s="51"/>
      <c r="DK18" s="51" t="s">
        <v>34</v>
      </c>
      <c r="DL18" s="83">
        <f>SUMIFS(ACTUALS!$U$4:$U$75,ACTUALS!$O$4:$O$75,$BM18,ACTUALS!$N$4:$N$75,DL$3)+SUMIFS(ACTUALS!$T$4:$T$75,ACTUALS!$N$4:$N$75,$BM18,ACTUALS!$O$4:$O$75,DL$3)</f>
        <v>0</v>
      </c>
      <c r="DM18" s="83">
        <f>SUMIFS(ACTUALS!$U$4:$U$75,ACTUALS!$O$4:$O$75,$BM18,ACTUALS!$N$4:$N$75,DM$3)+SUMIFS(ACTUALS!$T$4:$T$75,ACTUALS!$N$4:$N$75,$BM18,ACTUALS!$O$4:$O$75,DM$3)</f>
        <v>0</v>
      </c>
      <c r="DN18" s="83">
        <f>SUMIFS(ACTUALS!$U$4:$U$75,ACTUALS!$O$4:$O$75,$BM18,ACTUALS!$N$4:$N$75,DN$3)+SUMIFS(ACTUALS!$T$4:$T$75,ACTUALS!$N$4:$N$75,$BM18,ACTUALS!$O$4:$O$75,DN$3)</f>
        <v>0</v>
      </c>
      <c r="DO18" s="83">
        <f>SUMIFS(ACTUALS!$U$4:$U$75,ACTUALS!$O$4:$O$75,$BM18,ACTUALS!$N$4:$N$75,DO$3)+SUMIFS(ACTUALS!$T$4:$T$75,ACTUALS!$N$4:$N$75,$BM18,ACTUALS!$O$4:$O$75,DO$3)</f>
        <v>0</v>
      </c>
      <c r="DP18" s="83">
        <f>SUMIFS(ACTUALS!$U$4:$U$75,ACTUALS!$O$4:$O$75,$BM18,ACTUALS!$N$4:$N$75,DP$3)+SUMIFS(ACTUALS!$T$4:$T$75,ACTUALS!$N$4:$N$75,$BM18,ACTUALS!$O$4:$O$75,DP$3)</f>
        <v>0</v>
      </c>
      <c r="DQ18" s="83">
        <f>SUMIFS(ACTUALS!$U$4:$U$75,ACTUALS!$O$4:$O$75,$BM18,ACTUALS!$N$4:$N$75,DQ$3)+SUMIFS(ACTUALS!$T$4:$T$75,ACTUALS!$N$4:$N$75,$BM18,ACTUALS!$O$4:$O$75,DQ$3)</f>
        <v>0</v>
      </c>
      <c r="DR18" s="83">
        <f>SUMIFS(ACTUALS!$U$4:$U$75,ACTUALS!$O$4:$O$75,$BM18,ACTUALS!$N$4:$N$75,DR$3)+SUMIFS(ACTUALS!$T$4:$T$75,ACTUALS!$N$4:$N$75,$BM18,ACTUALS!$O$4:$O$75,DR$3)</f>
        <v>0</v>
      </c>
      <c r="DS18" s="83">
        <f>SUMIFS(ACTUALS!$U$4:$U$75,ACTUALS!$O$4:$O$75,$BM18,ACTUALS!$N$4:$N$75,DS$3)+SUMIFS(ACTUALS!$T$4:$T$75,ACTUALS!$N$4:$N$75,$BM18,ACTUALS!$O$4:$O$75,DS$3)</f>
        <v>0</v>
      </c>
      <c r="DT18" s="83">
        <f>SUMIFS(ACTUALS!$U$4:$U$75,ACTUALS!$O$4:$O$75,$BM18,ACTUALS!$N$4:$N$75,DT$3)+SUMIFS(ACTUALS!$T$4:$T$75,ACTUALS!$N$4:$N$75,$BM18,ACTUALS!$O$4:$O$75,DT$3)</f>
        <v>0</v>
      </c>
      <c r="DU18" s="83">
        <f>SUMIFS(ACTUALS!$V$4:$V$75,ACTUALS!$P$4:$P$75,$BM18,ACTUALS!$O$4:$O$75,DU$3)+SUMIFS(ACTUALS!$U$4:$U$75,ACTUALS!$O$4:$O$75,$BM18,ACTUALS!$P$4:$P$75,DU$3)</f>
        <v>0</v>
      </c>
      <c r="DV18" s="83">
        <f>SUMIFS(ACTUALS!$W$4:$W$75,ACTUALS!$Q$4:$Q$75,$BM18,ACTUALS!$P$4:$P$75,DV$3)+SUMIFS(ACTUALS!$V$4:$V$75,ACTUALS!$P$4:$P$75,$BM18,ACTUALS!$Q$4:$Q$75,DV$3)</f>
        <v>0</v>
      </c>
      <c r="DW18" s="83">
        <f>SUMIFS(ACTUALS!$B$4:$B$75,ACTUALS!$R$4:$R$75,$BM18,ACTUALS!$Q$4:$Q$75,DW$3)+SUMIFS(ACTUALS!$W$4:$W$75,ACTUALS!$Q$4:$Q$75,$BM18,ACTUALS!$R$4:$R$75,DW$3)</f>
        <v>0</v>
      </c>
      <c r="DX18" s="83">
        <f>SUMIFS(ACTUALS!$C$4:$C$75,ACTUALS!$S$4:$S$75,$BM18,ACTUALS!$R$4:$R$75,DX$3)+SUMIFS(ACTUALS!$B$4:$B$75,ACTUALS!$R$4:$R$75,$BM18,ACTUALS!$S$4:$S$75,DX$3)</f>
        <v>0</v>
      </c>
      <c r="DY18" s="83">
        <f>SUMIFS(ACTUALS!$D$4:$D$75,ACTUALS!$T$4:$T$75,$BM18,ACTUALS!$S$4:$S$75,DY$3)+SUMIFS(ACTUALS!$C$4:$C$75,ACTUALS!$S$4:$S$75,$BM18,ACTUALS!$T$4:$T$75,DY$3)</f>
        <v>0</v>
      </c>
      <c r="DZ18" s="83">
        <f>SUMIFS(ACTUALS!$E$4:$E$75,ACTUALS!$U$4:$U$75,$BM18,ACTUALS!$T$4:$T$75,DZ$3)+SUMIFS(ACTUALS!$D$4:$D$75,ACTUALS!$T$4:$T$75,$BM18,ACTUALS!$U$4:$U$75,DZ$3)</f>
        <v>0</v>
      </c>
      <c r="EA18" s="83">
        <f>SUMIFS(ACTUALS!$F$4:$F$75,ACTUALS!$V$4:$V$75,$BM18,ACTUALS!$U$4:$U$75,EA$3)+SUMIFS(ACTUALS!$E$4:$E$75,ACTUALS!$U$4:$U$75,$BM18,ACTUALS!$V$4:$V$75,EA$3)</f>
        <v>0</v>
      </c>
      <c r="EB18" s="83">
        <f>SUMIFS(ACTUALS!$G$4:$G$75,ACTUALS!$W$4:$W$75,$BM18,ACTUALS!$V$4:$V$75,EB$3)+SUMIFS(ACTUALS!$F$4:$F$75,ACTUALS!$V$4:$V$75,$BM18,ACTUALS!$W$4:$W$75,EB$3)</f>
        <v>0</v>
      </c>
      <c r="EC18" s="83">
        <f>SUMIFS(ACTUALS!$J$4:$J$75,ACTUALS!$B$4:$B$75,$BM18,ACTUALS!$W$4:$W$75,EC$3)+SUMIFS(ACTUALS!$G$4:$G$75,ACTUALS!$W$4:$W$75,$BM18,ACTUALS!$B$4:$B$75,EC$3)</f>
        <v>0</v>
      </c>
      <c r="ED18" s="83">
        <f>SUMIFS(ACTUALS!$K$4:$K$75,ACTUALS!$C$4:$C$75,$BM18,ACTUALS!$B$4:$B$75,ED$3)+SUMIFS(ACTUALS!$J$4:$J$75,ACTUALS!$B$4:$B$75,$BM18,ACTUALS!$C$4:$C$75,ED$3)</f>
        <v>0</v>
      </c>
      <c r="EE18" s="83">
        <f>SUMIFS(ACTUALS!$L$4:$L$75,ACTUALS!$D$4:$D$75,$BM18,ACTUALS!$C$4:$C$75,EE$3)+SUMIFS(ACTUALS!$K$4:$K$75,ACTUALS!$C$4:$C$75,$BM18,ACTUALS!$D$4:$D$75,EE$3)</f>
        <v>0</v>
      </c>
      <c r="EF18" s="83">
        <f>SUMIFS(ACTUALS!$N$4:$N$75,ACTUALS!$E$4:$E$75,$BM18,ACTUALS!$D$4:$D$75,EF$3)+SUMIFS(ACTUALS!$L$4:$L$75,ACTUALS!$D$4:$D$75,$BM18,ACTUALS!$E$4:$E$75,EF$3)</f>
        <v>0</v>
      </c>
      <c r="EG18" s="83">
        <f>SUMIFS(ACTUALS!$O$4:$O$75,ACTUALS!$F$4:$F$75,$BM18,ACTUALS!$E$4:$E$75,EG$3)+SUMIFS(ACTUALS!$N$4:$N$75,ACTUALS!$E$4:$E$75,$BM18,ACTUALS!$F$4:$F$75,EG$3)</f>
        <v>0</v>
      </c>
      <c r="EH18" s="83">
        <f>SUMIFS(ACTUALS!$P$4:$P$75,ACTUALS!$G$4:$G$75,$BM18,ACTUALS!$F$4:$F$75,EH$3)+SUMIFS(ACTUALS!$O$4:$O$75,ACTUALS!$F$4:$F$75,$BM18,ACTUALS!$G$4:$G$75,EH$3)</f>
        <v>0</v>
      </c>
      <c r="EI18" s="83">
        <f>SUMIFS(ACTUALS!$Q$4:$Q$75,ACTUALS!$J$4:$J$75,$BM18,ACTUALS!$G$4:$G$75,EI$3)+SUMIFS(ACTUALS!$P$4:$P$75,ACTUALS!$G$4:$G$75,$BM18,ACTUALS!$J$4:$J$75,EI$3)</f>
        <v>0</v>
      </c>
      <c r="EJ18" s="83">
        <f>SUMIFS(ACTUALS!$R$4:$R$75,ACTUALS!$K$4:$K$75,$BM18,ACTUALS!$J$4:$J$75,EJ$3)+SUMIFS(ACTUALS!$Q$4:$Q$75,ACTUALS!$J$4:$J$75,$BM18,ACTUALS!$K$4:$K$75,EJ$3)</f>
        <v>0</v>
      </c>
      <c r="EK18" s="83">
        <f>SUMIFS(ACTUALS!$S$4:$S$75,ACTUALS!$L$4:$L$75,$BM18,ACTUALS!$K$4:$K$75,EK$3)+SUMIFS(ACTUALS!$R$4:$R$75,ACTUALS!$K$4:$K$75,$BM18,ACTUALS!$L$4:$L$75,EK$3)</f>
        <v>0</v>
      </c>
      <c r="EL18" s="83">
        <f>SUMIFS(ACTUALS!$T$4:$T$75,ACTUALS!$N$4:$N$75,$BM18,ACTUALS!$L$4:$L$75,EL$3)+SUMIFS(ACTUALS!$S$4:$S$75,ACTUALS!$L$4:$L$75,$BM18,ACTUALS!$N$4:$N$75,EL$3)</f>
        <v>0</v>
      </c>
      <c r="EM18" s="83">
        <f>SUMIFS(ACTUALS!$U$4:$U$75,ACTUALS!$O$4:$O$75,$BM18,ACTUALS!$N$4:$N$75,EM$3)+SUMIFS(ACTUALS!$T$4:$T$75,ACTUALS!$N$4:$N$75,$BM18,ACTUALS!$O$4:$O$75,EM$3)</f>
        <v>0</v>
      </c>
      <c r="EN18" s="83">
        <f>SUMIFS(ACTUALS!$V$4:$V$75,ACTUALS!$P$4:$P$75,$BM18,ACTUALS!$O$4:$O$75,EN$3)+SUMIFS(ACTUALS!$U$4:$U$75,ACTUALS!$O$4:$O$75,$BM18,ACTUALS!$P$4:$P$75,EN$3)</f>
        <v>0</v>
      </c>
      <c r="EO18" s="83">
        <f>SUMIFS(ACTUALS!$W$4:$W$75,ACTUALS!$Q$4:$Q$75,$BM18,ACTUALS!$P$4:$P$75,EO$3)+SUMIFS(ACTUALS!$V$4:$V$75,ACTUALS!$P$4:$P$75,$BM18,ACTUALS!$Q$4:$Q$75,EO$3)</f>
        <v>0</v>
      </c>
      <c r="EP18" s="83">
        <f>SUMIFS(ACTUALS!$B$4:$B$75,ACTUALS!$R$4:$R$75,$BM18,ACTUALS!$Q$4:$Q$75,EP$3)+SUMIFS(ACTUALS!$W$4:$W$75,ACTUALS!$Q$4:$Q$75,$BM18,ACTUALS!$R$4:$R$75,EP$3)</f>
        <v>0</v>
      </c>
      <c r="EQ18" s="83">
        <f>SUMIFS(ACTUALS!$C$4:$C$75,ACTUALS!$S$4:$S$75,$BM18,ACTUALS!$R$4:$R$75,EQ$3)+SUMIFS(ACTUALS!$B$4:$B$75,ACTUALS!$R$4:$R$75,$BM18,ACTUALS!$S$4:$S$75,EQ$3)</f>
        <v>0</v>
      </c>
      <c r="ER18" s="83">
        <f>SUMIFS(ACTUALS!$D$4:$D$75,ACTUALS!$T$4:$T$75,$BM18,ACTUALS!$S$4:$S$75,ER$3)+SUMIFS(ACTUALS!$C$4:$C$75,ACTUALS!$S$4:$S$75,$BM18,ACTUALS!$T$4:$T$75,ER$3)</f>
        <v>0</v>
      </c>
      <c r="ES18" s="83">
        <f>SUMIFS(ACTUALS!$E$4:$E$75,ACTUALS!$U$4:$U$75,$BM18,ACTUALS!$T$4:$T$75,ES$3)+SUMIFS(ACTUALS!$D$4:$D$75,ACTUALS!$T$4:$T$75,$BM18,ACTUALS!$U$4:$U$75,ES$3)</f>
        <v>0</v>
      </c>
      <c r="ET18" s="83">
        <f>SUMIFS(ACTUALS!$F$4:$F$75,ACTUALS!$V$4:$V$75,$BM18,ACTUALS!$U$4:$U$75,ET$3)+SUMIFS(ACTUALS!$E$4:$E$75,ACTUALS!$U$4:$U$75,$BM18,ACTUALS!$V$4:$V$75,ET$3)</f>
        <v>0</v>
      </c>
      <c r="EU18" s="83">
        <f>SUMIFS(ACTUALS!$G$4:$G$75,ACTUALS!$W$4:$W$75,$BM18,ACTUALS!$V$4:$V$75,EU$3)+SUMIFS(ACTUALS!$F$4:$F$75,ACTUALS!$V$4:$V$75,$BM18,ACTUALS!$W$4:$W$75,EU$3)</f>
        <v>0</v>
      </c>
      <c r="EV18" s="83">
        <f>SUMIFS(ACTUALS!$U$4:$U$75,ACTUALS!$O$4:$O$75,$BM18,ACTUALS!$N$4:$N$75,EV$3)+SUMIFS(ACTUALS!$T$4:$T$75,ACTUALS!$N$4:$N$75,$BM18,ACTUALS!$O$4:$O$75,EV$3)</f>
        <v>0</v>
      </c>
      <c r="EW18" s="83">
        <f>SUMIFS(ACTUALS!$U$4:$U$75,ACTUALS!$O$4:$O$75,$BM18,ACTUALS!$N$4:$N$75,EW$3)+SUMIFS(ACTUALS!$T$4:$T$75,ACTUALS!$N$4:$N$75,$BM18,ACTUALS!$O$4:$O$75,EW$3)</f>
        <v>0</v>
      </c>
      <c r="EX18" s="83">
        <f>SUMIFS(ACTUALS!$U$4:$U$75,ACTUALS!$O$4:$O$75,$BM18,ACTUALS!$N$4:$N$75,EX$3)+SUMIFS(ACTUALS!$T$4:$T$75,ACTUALS!$N$4:$N$75,$BM18,ACTUALS!$O$4:$O$75,EX$3)</f>
        <v>0</v>
      </c>
      <c r="EY18" s="83">
        <f>SUMIFS(ACTUALS!$U$4:$U$75,ACTUALS!$O$4:$O$75,$BM18,ACTUALS!$N$4:$N$75,EY$3)+SUMIFS(ACTUALS!$T$4:$T$75,ACTUALS!$N$4:$N$75,$BM18,ACTUALS!$O$4:$O$75,EY$3)</f>
        <v>0</v>
      </c>
      <c r="EZ18" s="83">
        <f>SUMIFS(ACTUALS!$U$4:$U$75,ACTUALS!$O$4:$O$75,$BM18,ACTUALS!$N$4:$N$75,EZ$3)+SUMIFS(ACTUALS!$T$4:$T$75,ACTUALS!$N$4:$N$75,$BM18,ACTUALS!$O$4:$O$75,EZ$3)</f>
        <v>0</v>
      </c>
      <c r="FA18" s="83">
        <f>SUMIFS(ACTUALS!$U$4:$U$75,ACTUALS!$O$4:$O$75,$BM18,ACTUALS!$N$4:$N$75,FA$3)+SUMIFS(ACTUALS!$T$4:$T$75,ACTUALS!$N$4:$N$75,$BM18,ACTUALS!$O$4:$O$75,FA$3)</f>
        <v>0</v>
      </c>
      <c r="FB18" s="83">
        <f>SUMIFS(ACTUALS!$U$4:$U$75,ACTUALS!$O$4:$O$75,$BM18,ACTUALS!$N$4:$N$75,FB$3)+SUMIFS(ACTUALS!$T$4:$T$75,ACTUALS!$N$4:$N$75,$BM18,ACTUALS!$O$4:$O$75,FB$3)</f>
        <v>0</v>
      </c>
      <c r="FC18" s="83">
        <f>SUMIFS(ACTUALS!$U$4:$U$75,ACTUALS!$O$4:$O$75,$BM18,ACTUALS!$N$4:$N$75,FC$3)+SUMIFS(ACTUALS!$T$4:$T$75,ACTUALS!$N$4:$N$75,$BM18,ACTUALS!$O$4:$O$75,FC$3)</f>
        <v>0</v>
      </c>
      <c r="FD18" s="83">
        <f>SUMIFS(ACTUALS!$U$4:$U$75,ACTUALS!$O$4:$O$75,$BM18,ACTUALS!$N$4:$N$75,FD$3)+SUMIFS(ACTUALS!$T$4:$T$75,ACTUALS!$N$4:$N$75,$BM18,ACTUALS!$O$4:$O$75,FD$3)</f>
        <v>0</v>
      </c>
      <c r="FE18" s="83">
        <f>SUMIFS(ACTUALS!$U$4:$U$75,ACTUALS!$O$4:$O$75,$BM18,ACTUALS!$N$4:$N$75,FE$3)+SUMIFS(ACTUALS!$T$4:$T$75,ACTUALS!$N$4:$N$75,$BM18,ACTUALS!$O$4:$O$75,FE$3)</f>
        <v>0</v>
      </c>
      <c r="FF18" s="83">
        <f>SUMIFS(ACTUALS!$U$4:$U$75,ACTUALS!$O$4:$O$75,$BM18,ACTUALS!$N$4:$N$75,FF$3)+SUMIFS(ACTUALS!$T$4:$T$75,ACTUALS!$N$4:$N$75,$BM18,ACTUALS!$O$4:$O$75,FF$3)</f>
        <v>0</v>
      </c>
      <c r="FG18" s="83">
        <f>SUMIFS(ACTUALS!$U$4:$U$75,ACTUALS!$O$4:$O$75,$BM18,ACTUALS!$N$4:$N$75,FG$3)+SUMIFS(ACTUALS!$T$4:$T$75,ACTUALS!$N$4:$N$75,$BM18,ACTUALS!$O$4:$O$75,FG$3)</f>
        <v>0</v>
      </c>
      <c r="FH18" s="51"/>
      <c r="FI18" s="51" t="s">
        <v>34</v>
      </c>
      <c r="FJ18" s="83">
        <f>SUMIFS(ACTUALS!$S$4:$S$75,ACTUALS!$O$4:$O$75,$BM18,ACTUALS!$N$4:$N$75,FJ$3)+SUMIFS(ACTUALS!$R$4:$R$75,ACTUALS!$N$4:$N$75,$BM18,ACTUALS!$O$4:$O$75,FJ$3)</f>
        <v>0</v>
      </c>
      <c r="FK18" s="83">
        <f>SUMIFS(ACTUALS!$S$4:$S$75,ACTUALS!$O$4:$O$75,$BM18,ACTUALS!$N$4:$N$75,FK$3)+SUMIFS(ACTUALS!$R$4:$R$75,ACTUALS!$N$4:$N$75,$BM18,ACTUALS!$O$4:$O$75,FK$3)</f>
        <v>0</v>
      </c>
      <c r="FL18" s="83">
        <f>SUMIFS(ACTUALS!$S$4:$S$75,ACTUALS!$O$4:$O$75,$BM18,ACTUALS!$N$4:$N$75,FL$3)+SUMIFS(ACTUALS!$R$4:$R$75,ACTUALS!$N$4:$N$75,$BM18,ACTUALS!$O$4:$O$75,FL$3)</f>
        <v>0</v>
      </c>
      <c r="FM18" s="83">
        <f>SUMIFS(ACTUALS!$S$4:$S$75,ACTUALS!$O$4:$O$75,$BM18,ACTUALS!$N$4:$N$75,FM$3)+SUMIFS(ACTUALS!$R$4:$R$75,ACTUALS!$N$4:$N$75,$BM18,ACTUALS!$O$4:$O$75,FM$3)</f>
        <v>0</v>
      </c>
      <c r="FN18" s="83">
        <f>SUMIFS(ACTUALS!$S$4:$S$75,ACTUALS!$O$4:$O$75,$BM18,ACTUALS!$N$4:$N$75,FN$3)+SUMIFS(ACTUALS!$R$4:$R$75,ACTUALS!$N$4:$N$75,$BM18,ACTUALS!$O$4:$O$75,FN$3)</f>
        <v>0</v>
      </c>
      <c r="FO18" s="83">
        <f>SUMIFS(ACTUALS!$S$4:$S$75,ACTUALS!$O$4:$O$75,$BM18,ACTUALS!$N$4:$N$75,FO$3)+SUMIFS(ACTUALS!$R$4:$R$75,ACTUALS!$N$4:$N$75,$BM18,ACTUALS!$O$4:$O$75,FO$3)</f>
        <v>0</v>
      </c>
      <c r="FP18" s="83">
        <f>SUMIFS(ACTUALS!$T$4:$T$75,ACTUALS!$P$4:$P$75,$BM18,ACTUALS!$O$4:$O$75,FP$3)+SUMIFS(ACTUALS!$S$4:$S$75,ACTUALS!$O$4:$O$75,$BM18,ACTUALS!$P$4:$P$75,FP$3)</f>
        <v>0</v>
      </c>
      <c r="FQ18" s="83">
        <f>SUMIFS(ACTUALS!$U$4:$U$75,ACTUALS!$Q$4:$Q$75,$BM18,ACTUALS!$P$4:$P$75,FQ$3)+SUMIFS(ACTUALS!$T$4:$T$75,ACTUALS!$P$4:$P$75,$BM18,ACTUALS!$Q$4:$Q$75,FQ$3)</f>
        <v>0</v>
      </c>
      <c r="FR18" s="83">
        <f>SUMIFS(ACTUALS!$V$4:$V$75,ACTUALS!$R$4:$R$75,$BM18,ACTUALS!$Q$4:$Q$75,FR$3)+SUMIFS(ACTUALS!$U$4:$U$75,ACTUALS!$Q$4:$Q$75,$BM18,ACTUALS!$R$4:$R$75,FR$3)</f>
        <v>0</v>
      </c>
      <c r="FS18" s="83">
        <f>SUMIFS(ACTUALS!$W$4:$W$75,ACTUALS!$S$4:$S$75,$BM18,ACTUALS!$R$4:$R$75,FS$3)+SUMIFS(ACTUALS!$V$4:$V$75,ACTUALS!$R$4:$R$75,$BM18,ACTUALS!$S$4:$S$75,FS$3)</f>
        <v>0</v>
      </c>
      <c r="FT18" s="83">
        <f>SUMIFS(ACTUALS!$B$4:$B$75,ACTUALS!$T$4:$T$75,$BM18,ACTUALS!$S$4:$S$75,FT$3)+SUMIFS(ACTUALS!$W$4:$W$75,ACTUALS!$S$4:$S$75,$BM18,ACTUALS!$T$4:$T$75,FT$3)</f>
        <v>0</v>
      </c>
      <c r="FU18" s="83">
        <f>SUMIFS(ACTUALS!$C$4:$C$75,ACTUALS!$U$4:$U$75,$BM18,ACTUALS!$T$4:$T$75,FU$3)+SUMIFS(ACTUALS!$B$4:$B$75,ACTUALS!$T$4:$T$75,$BM18,ACTUALS!$U$4:$U$75,FU$3)</f>
        <v>0</v>
      </c>
      <c r="FV18" s="83">
        <f>SUMIFS(ACTUALS!$D$4:$D$75,ACTUALS!$V$4:$V$75,$BM18,ACTUALS!$U$4:$U$75,FV$3)+SUMIFS(ACTUALS!$C$4:$C$75,ACTUALS!$U$4:$U$75,$BM18,ACTUALS!$V$4:$V$75,FV$3)</f>
        <v>0</v>
      </c>
      <c r="FW18" s="83">
        <f>SUMIFS(ACTUALS!$E$4:$E$75,ACTUALS!$W$4:$W$75,$BM18,ACTUALS!$V$4:$V$75,FW$3)+SUMIFS(ACTUALS!$D$4:$D$75,ACTUALS!$V$4:$V$75,$BM18,ACTUALS!$W$4:$W$75,FW$3)</f>
        <v>0</v>
      </c>
      <c r="FX18" s="83">
        <f>SUMIFS(ACTUALS!$F$4:$F$75,ACTUALS!$B$4:$B$75,$BM18,ACTUALS!$W$4:$W$75,FX$3)+SUMIFS(ACTUALS!$E$4:$E$75,ACTUALS!$W$4:$W$75,$BM18,ACTUALS!$B$4:$B$75,FX$3)</f>
        <v>0</v>
      </c>
      <c r="FY18" s="83">
        <f>SUMIFS(ACTUALS!$G$4:$G$75,ACTUALS!$C$4:$C$75,$BM18,ACTUALS!$B$4:$B$75,FY$3)+SUMIFS(ACTUALS!$F$4:$F$75,ACTUALS!$B$4:$B$75,$BM18,ACTUALS!$C$4:$C$75,FY$3)</f>
        <v>0</v>
      </c>
      <c r="FZ18" s="83">
        <f>SUMIFS(ACTUALS!$J$4:$J$75,ACTUALS!$D$4:$D$75,$BM18,ACTUALS!$C$4:$C$75,FZ$3)+SUMIFS(ACTUALS!$G$4:$G$75,ACTUALS!$C$4:$C$75,$BM18,ACTUALS!$D$4:$D$75,FZ$3)</f>
        <v>0</v>
      </c>
      <c r="GA18" s="83">
        <f>SUMIFS(ACTUALS!$K$4:$K$75,ACTUALS!$E$4:$E$75,$BM18,ACTUALS!$D$4:$D$75,GA$3)+SUMIFS(ACTUALS!$J$4:$J$75,ACTUALS!$D$4:$D$75,$BM18,ACTUALS!$E$4:$E$75,GA$3)</f>
        <v>0</v>
      </c>
      <c r="GB18" s="83">
        <f>SUMIFS(ACTUALS!$L$4:$L$75,ACTUALS!$F$4:$F$75,$BM18,ACTUALS!$E$4:$E$75,GB$3)+SUMIFS(ACTUALS!$K$4:$K$75,ACTUALS!$E$4:$E$75,$BM18,ACTUALS!$F$4:$F$75,GB$3)</f>
        <v>0</v>
      </c>
      <c r="GC18" s="83">
        <f>SUMIFS(ACTUALS!$N$4:$N$75,ACTUALS!$G$4:$G$75,$BM18,ACTUALS!$F$4:$F$75,GC$3)+SUMIFS(ACTUALS!$L$4:$L$75,ACTUALS!$F$4:$F$75,$BM18,ACTUALS!$G$4:$G$75,GC$3)</f>
        <v>0</v>
      </c>
      <c r="GD18" s="83">
        <f>SUMIFS(ACTUALS!$O$4:$O$75,ACTUALS!$J$4:$J$75,$BM18,ACTUALS!$G$4:$G$75,GD$3)+SUMIFS(ACTUALS!$N$4:$N$75,ACTUALS!$G$4:$G$75,$BM18,ACTUALS!$J$4:$J$75,GD$3)</f>
        <v>0</v>
      </c>
      <c r="GE18" s="83">
        <f>SUMIFS(ACTUALS!$P$4:$P$75,ACTUALS!$K$4:$K$75,$BM18,ACTUALS!$J$4:$J$75,GE$3)+SUMIFS(ACTUALS!$O$4:$O$75,ACTUALS!$J$4:$J$75,$BM18,ACTUALS!$K$4:$K$75,GE$3)</f>
        <v>0</v>
      </c>
      <c r="GF18" s="83">
        <f>SUMIFS(ACTUALS!$Q$4:$Q$75,ACTUALS!$L$4:$L$75,$BM18,ACTUALS!$K$4:$K$75,GF$3)+SUMIFS(ACTUALS!$P$4:$P$75,ACTUALS!$K$4:$K$75,$BM18,ACTUALS!$L$4:$L$75,GF$3)</f>
        <v>0</v>
      </c>
      <c r="GG18" s="83">
        <f>SUMIFS(ACTUALS!$R$4:$R$75,ACTUALS!$N$4:$N$75,$BM18,ACTUALS!$L$4:$L$75,GG$3)+SUMIFS(ACTUALS!$Q$4:$Q$75,ACTUALS!$L$4:$L$75,$BM18,ACTUALS!$N$4:$N$75,GG$3)</f>
        <v>0</v>
      </c>
      <c r="GH18" s="83">
        <f>SUMIFS(ACTUALS!$S$4:$S$75,ACTUALS!$O$4:$O$75,$BM18,ACTUALS!$N$4:$N$75,GH$3)+SUMIFS(ACTUALS!$R$4:$R$75,ACTUALS!$N$4:$N$75,$BM18,ACTUALS!$O$4:$O$75,GH$3)</f>
        <v>0</v>
      </c>
      <c r="GI18" s="83">
        <f>SUMIFS(ACTUALS!$T$4:$T$75,ACTUALS!$P$4:$P$75,$BM18,ACTUALS!$O$4:$O$75,GI$3)+SUMIFS(ACTUALS!$S$4:$S$75,ACTUALS!$O$4:$O$75,$BM18,ACTUALS!$P$4:$P$75,GI$3)</f>
        <v>0</v>
      </c>
      <c r="GJ18" s="83">
        <f>SUMIFS(ACTUALS!$U$4:$U$75,ACTUALS!$Q$4:$Q$75,$BM18,ACTUALS!$P$4:$P$75,GJ$3)+SUMIFS(ACTUALS!$T$4:$T$75,ACTUALS!$P$4:$P$75,$BM18,ACTUALS!$Q$4:$Q$75,GJ$3)</f>
        <v>0</v>
      </c>
      <c r="GK18" s="83">
        <f>SUMIFS(ACTUALS!$V$4:$V$75,ACTUALS!$R$4:$R$75,$BM18,ACTUALS!$Q$4:$Q$75,GK$3)+SUMIFS(ACTUALS!$U$4:$U$75,ACTUALS!$Q$4:$Q$75,$BM18,ACTUALS!$R$4:$R$75,GK$3)</f>
        <v>0</v>
      </c>
      <c r="GL18" s="83">
        <f>SUMIFS(ACTUALS!$W$4:$W$75,ACTUALS!$S$4:$S$75,$BM18,ACTUALS!$R$4:$R$75,GL$3)+SUMIFS(ACTUALS!$V$4:$V$75,ACTUALS!$R$4:$R$75,$BM18,ACTUALS!$S$4:$S$75,GL$3)</f>
        <v>0</v>
      </c>
      <c r="GM18" s="83">
        <f>SUMIFS(ACTUALS!$B$4:$B$75,ACTUALS!$T$4:$T$75,$BM18,ACTUALS!$S$4:$S$75,GM$3)+SUMIFS(ACTUALS!$W$4:$W$75,ACTUALS!$S$4:$S$75,$BM18,ACTUALS!$T$4:$T$75,GM$3)</f>
        <v>0</v>
      </c>
      <c r="GN18" s="83">
        <f>SUMIFS(ACTUALS!$C$4:$C$75,ACTUALS!$U$4:$U$75,$BM18,ACTUALS!$T$4:$T$75,GN$3)+SUMIFS(ACTUALS!$B$4:$B$75,ACTUALS!$T$4:$T$75,$BM18,ACTUALS!$U$4:$U$75,GN$3)</f>
        <v>0</v>
      </c>
      <c r="GO18" s="83">
        <f>SUMIFS(ACTUALS!$S$4:$S$75,ACTUALS!$O$4:$O$75,$BM18,ACTUALS!$N$4:$N$75,GO$3)+SUMIFS(ACTUALS!$R$4:$R$75,ACTUALS!$N$4:$N$75,$BM18,ACTUALS!$O$4:$O$75,GO$3)</f>
        <v>0</v>
      </c>
      <c r="GP18" s="83">
        <f>SUMIFS(ACTUALS!$S$4:$S$75,ACTUALS!$O$4:$O$75,$BM18,ACTUALS!$N$4:$N$75,GP$3)+SUMIFS(ACTUALS!$R$4:$R$75,ACTUALS!$N$4:$N$75,$BM18,ACTUALS!$O$4:$O$75,GP$3)</f>
        <v>0</v>
      </c>
      <c r="GQ18" s="83">
        <f>SUMIFS(ACTUALS!$S$4:$S$75,ACTUALS!$O$4:$O$75,$BM18,ACTUALS!$N$4:$N$75,GQ$3)+SUMIFS(ACTUALS!$R$4:$R$75,ACTUALS!$N$4:$N$75,$BM18,ACTUALS!$O$4:$O$75,GQ$3)</f>
        <v>0</v>
      </c>
      <c r="GR18" s="83">
        <f>SUMIFS(ACTUALS!$S$4:$S$75,ACTUALS!$O$4:$O$75,$BM18,ACTUALS!$N$4:$N$75,GR$3)+SUMIFS(ACTUALS!$R$4:$R$75,ACTUALS!$N$4:$N$75,$BM18,ACTUALS!$O$4:$O$75,GR$3)</f>
        <v>0</v>
      </c>
      <c r="GS18" s="83">
        <f>SUMIFS(ACTUALS!$S$4:$S$75,ACTUALS!$O$4:$O$75,$BM18,ACTUALS!$N$4:$N$75,GS$3)+SUMIFS(ACTUALS!$R$4:$R$75,ACTUALS!$N$4:$N$75,$BM18,ACTUALS!$O$4:$O$75,GS$3)</f>
        <v>0</v>
      </c>
      <c r="GT18" s="83">
        <f>SUMIFS(ACTUALS!$S$4:$S$75,ACTUALS!$O$4:$O$75,$BM18,ACTUALS!$N$4:$N$75,GT$3)+SUMIFS(ACTUALS!$R$4:$R$75,ACTUALS!$N$4:$N$75,$BM18,ACTUALS!$O$4:$O$75,GT$3)</f>
        <v>0</v>
      </c>
      <c r="GU18" s="83">
        <f>SUMIFS(ACTUALS!$S$4:$S$75,ACTUALS!$O$4:$O$75,$BM18,ACTUALS!$N$4:$N$75,GU$3)+SUMIFS(ACTUALS!$R$4:$R$75,ACTUALS!$N$4:$N$75,$BM18,ACTUALS!$O$4:$O$75,GU$3)</f>
        <v>0</v>
      </c>
      <c r="GV18" s="83">
        <f>SUMIFS(ACTUALS!$S$4:$S$75,ACTUALS!$O$4:$O$75,$BM18,ACTUALS!$N$4:$N$75,GV$3)+SUMIFS(ACTUALS!$R$4:$R$75,ACTUALS!$N$4:$N$75,$BM18,ACTUALS!$O$4:$O$75,GV$3)</f>
        <v>0</v>
      </c>
      <c r="GW18" s="83">
        <f>SUMIFS(ACTUALS!$S$4:$S$75,ACTUALS!$O$4:$O$75,$BM18,ACTUALS!$N$4:$N$75,GW$3)+SUMIFS(ACTUALS!$R$4:$R$75,ACTUALS!$N$4:$N$75,$BM18,ACTUALS!$O$4:$O$75,GW$3)</f>
        <v>0</v>
      </c>
      <c r="GX18" s="83">
        <f>SUMIFS(ACTUALS!$S$4:$S$75,ACTUALS!$O$4:$O$75,$BM18,ACTUALS!$N$4:$N$75,GX$3)+SUMIFS(ACTUALS!$R$4:$R$75,ACTUALS!$N$4:$N$75,$BM18,ACTUALS!$O$4:$O$75,GX$3)</f>
        <v>0</v>
      </c>
      <c r="GY18" s="83">
        <f>SUMIFS(ACTUALS!$S$4:$S$75,ACTUALS!$O$4:$O$75,$BM18,ACTUALS!$N$4:$N$75,GY$3)+SUMIFS(ACTUALS!$R$4:$R$75,ACTUALS!$N$4:$N$75,$BM18,ACTUALS!$O$4:$O$75,GY$3)</f>
        <v>0</v>
      </c>
      <c r="GZ18" s="83">
        <f>SUMIFS(ACTUALS!$S$4:$S$75,ACTUALS!$O$4:$O$75,$BM18,ACTUALS!$N$4:$N$75,GZ$3)+SUMIFS(ACTUALS!$R$4:$R$75,ACTUALS!$N$4:$N$75,$BM18,ACTUALS!$O$4:$O$75,GZ$3)</f>
        <v>0</v>
      </c>
      <c r="HA18" s="83">
        <f>SUMIFS(ACTUALS!$S$4:$S$75,ACTUALS!$O$4:$O$75,$BM18,ACTUALS!$N$4:$N$75,HA$3)+SUMIFS(ACTUALS!$R$4:$R$75,ACTUALS!$N$4:$N$75,$BM18,ACTUALS!$O$4:$O$75,HA$3)</f>
        <v>0</v>
      </c>
      <c r="HB18" s="83">
        <f>SUMIFS(ACTUALS!$S$4:$S$75,ACTUALS!$O$4:$O$75,$BM18,ACTUALS!$N$4:$N$75,HB$3)+SUMIFS(ACTUALS!$R$4:$R$75,ACTUALS!$N$4:$N$75,$BM18,ACTUALS!$O$4:$O$75,HB$3)</f>
        <v>0</v>
      </c>
      <c r="HC18" s="83">
        <f>SUMIFS(ACTUALS!$S$4:$S$75,ACTUALS!$O$4:$O$75,$BM18,ACTUALS!$N$4:$N$75,HC$3)+SUMIFS(ACTUALS!$R$4:$R$75,ACTUALS!$N$4:$N$75,$BM18,ACTUALS!$O$4:$O$75,HC$3)</f>
        <v>0</v>
      </c>
      <c r="HD18" s="83">
        <f>SUMIFS(ACTUALS!$S$4:$S$75,ACTUALS!$O$4:$O$75,$BM18,ACTUALS!$N$4:$N$75,HD$3)+SUMIFS(ACTUALS!$R$4:$R$75,ACTUALS!$N$4:$N$75,$BM18,ACTUALS!$O$4:$O$75,HD$3)</f>
        <v>0</v>
      </c>
      <c r="HE18" s="83">
        <f>SUMIFS(ACTUALS!$S$4:$S$75,ACTUALS!$O$4:$O$75,$BM18,ACTUALS!$N$4:$N$75,HE$3)+SUMIFS(ACTUALS!$R$4:$R$75,ACTUALS!$N$4:$N$75,$BM18,ACTUALS!$O$4:$O$75,HE$3)</f>
        <v>0</v>
      </c>
      <c r="HF18" s="5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</row>
    <row r="19" spans="1:273" s="78" customFormat="1" ht="30" customHeight="1" thickTop="1" x14ac:dyDescent="0.25">
      <c r="A19" s="191"/>
      <c r="B19" s="72">
        <f t="shared" si="6"/>
        <v>16</v>
      </c>
      <c r="C19" s="73" t="s">
        <v>62</v>
      </c>
      <c r="D19" s="74">
        <v>46188</v>
      </c>
      <c r="E19" s="73" t="s">
        <v>128</v>
      </c>
      <c r="F19" s="180">
        <v>0.875</v>
      </c>
      <c r="G19" s="75">
        <f t="shared" si="0"/>
        <v>46188.875</v>
      </c>
      <c r="H19" s="148" t="s">
        <v>143</v>
      </c>
      <c r="I19" s="149"/>
      <c r="J19" s="150"/>
      <c r="K19" s="151"/>
      <c r="L19" s="73" t="str">
        <f t="shared" si="1"/>
        <v/>
      </c>
      <c r="M19" s="76" t="s">
        <v>723</v>
      </c>
      <c r="N19" s="77" t="str">
        <f t="shared" si="2"/>
        <v>Iran</v>
      </c>
      <c r="O19" s="78" t="str">
        <f t="shared" si="3"/>
        <v>New Zealand</v>
      </c>
      <c r="P19" s="78" t="str">
        <f>IF(ACTUALS!$R19&gt;ACTUALS!$S19,ACTUALS!$N19,IF(ACTUALS!$S19&gt;ACTUALS!$R19,ACTUALS!$O19,""))</f>
        <v/>
      </c>
      <c r="Q19" s="78" t="str">
        <f>IF(ACTUALS!$P19=ACTUALS!$N19,ACTUALS!$O19,IF(ACTUALS!$P19=ACTUALS!$O19,ACTUALS!$N19,""))</f>
        <v/>
      </c>
      <c r="R19" s="79">
        <f t="shared" si="4"/>
        <v>0</v>
      </c>
      <c r="S19" s="80">
        <f t="shared" si="5"/>
        <v>0</v>
      </c>
      <c r="T19" s="78">
        <f>IF(OR(ACTUALS!$R19="",ACTUALS!$S19=""),"",ACTUALS!$R19-ACTUALS!$S19)</f>
        <v>0</v>
      </c>
      <c r="U19" s="78">
        <f>IF(OR(ACTUALS!$R19="",ACTUALS!$S19=""),"",ACTUALS!$S19-ACTUALS!$R19)</f>
        <v>0</v>
      </c>
      <c r="V19" s="78" t="str">
        <f>IF(ACTUALS!$K19="","",IF(ACTUALS!$L19="Draw",1,IF(ACTUALS!$L19=ACTUALS!$N19,3,0)))</f>
        <v/>
      </c>
      <c r="W19" s="78" t="str">
        <f>IF(ACTUALS!$K19="","",IF(ACTUALS!$L19="Draw",1,IF(ACTUALS!$L19=ACTUALS!$O19,3,0)))</f>
        <v/>
      </c>
      <c r="AC19" s="78" t="s">
        <v>127</v>
      </c>
      <c r="AG19" s="78" t="s">
        <v>6</v>
      </c>
      <c r="AH19" s="51"/>
      <c r="AI19" s="93">
        <v>2</v>
      </c>
      <c r="AJ19" s="93" t="str">
        <f ca="1">IFERROR(INDEX(AT:AT,MATCH("2"&amp;AG19,BD:BD,0),1),"")</f>
        <v>Haiti</v>
      </c>
      <c r="AK19" s="93" t="str">
        <f ca="1">IF(AJ19="","",VLOOKUP(AJ19,AT:AY,2,FALSE)&amp;"-"&amp;VLOOKUP(AJ19,AT:AY,3,FALSE)&amp;"-"&amp;VLOOKUP(AJ19,AT:AY,4,FALSE))</f>
        <v>0-0-0</v>
      </c>
      <c r="AL19" s="93">
        <f ca="1">IF(AJ19="","",VLOOKUP(AJ19,AT:BA,8,FALSE))</f>
        <v>0</v>
      </c>
      <c r="AM19" s="93">
        <f ca="1">IF(AJ19="","",VLOOKUP(AJ19,AT:BD,5,FALSE))</f>
        <v>0</v>
      </c>
      <c r="AN19" s="51"/>
      <c r="AO19" s="197"/>
      <c r="AP19" s="197"/>
      <c r="AQ19" s="51"/>
      <c r="AR19" s="51"/>
      <c r="AS19" s="51" t="s">
        <v>7</v>
      </c>
      <c r="AT19" s="51" t="s">
        <v>31</v>
      </c>
      <c r="AU19" s="51">
        <f>COUNTIF(ACTUALS!$P$4:$P$75,AT19)</f>
        <v>0</v>
      </c>
      <c r="AV19" s="51">
        <f>COUNTIFS(ACTUALS!$O$4:$O$75,AT19,ACTUALS!$L$4:$L$75,"Draw")+COUNTIFS(ACTUALS!$N$4:$N$75,AT19,ACTUALS!$L$4:$L$75,"Draw")</f>
        <v>0</v>
      </c>
      <c r="AW19" s="51">
        <f>COUNTIF(ACTUALS!$Q$4:$Q$75,AT19)</f>
        <v>0</v>
      </c>
      <c r="AX19" s="51">
        <f>AV19+(3*AU19)</f>
        <v>0</v>
      </c>
      <c r="AY19" s="51">
        <f>SUMIFS(ACTUALS!$R$4:$R$75,ACTUALS!$N$4:$N$75,AT19)+SUMIFS(ACTUALS!$S$4:$S$75,ACTUALS!$O$4:$O$75,AT19)</f>
        <v>0</v>
      </c>
      <c r="AZ19" s="51">
        <f>SUMIFS(ACTUALS!$S$4:$S$75,ACTUALS!$N$4:$N$75,AT19)+SUMIFS(ACTUALS!$R$4:$R$75,ACTUALS!$O$4:$O$75,AT19)</f>
        <v>0</v>
      </c>
      <c r="BA19" s="51">
        <f>AY19-AZ19</f>
        <v>0</v>
      </c>
      <c r="BB19" s="51">
        <f ca="1">RANK(BK19,BK19:BK22,1)</f>
        <v>4</v>
      </c>
      <c r="BC19" s="51" t="str">
        <f>IFERROR(VLOOKUP(AT19,AO:AP,2,FALSE),"")</f>
        <v/>
      </c>
      <c r="BD19" s="51" t="str">
        <f ca="1">IF(BC19="",BB19&amp;AS19,BC19&amp;AS19)</f>
        <v>4D</v>
      </c>
      <c r="BE19" s="51">
        <f>RANK(AX19,AX19:AX22)+(RANK(BA19,BA19:BA22)/10)+(RANK(AY19,AY19:AY22)/100)</f>
        <v>1.1100000000000001</v>
      </c>
      <c r="BF19" s="51">
        <f>RANK(BE19,BE19:BE22,1)</f>
        <v>1</v>
      </c>
      <c r="BG19" s="51" cm="1">
        <f t="array" aca="1" ref="BG19" ca="1">SUMPRODUCT((OFFSET($BN$3:$DI$3,MATCH($AT19,$BM$4:$BM$51,0),0))*((IF($BF21=$BF19,$BN$3:$DI$3=$AT21,0))+(IF($BF22=$BF19,$BN$3:$DI$3=$AT22,0))+(IF($BF20=$BF19,$BN$3:$DI$3=$AT20,0))))</f>
        <v>0</v>
      </c>
      <c r="BH19" s="51" cm="1">
        <f t="array" aca="1" ref="BH19" ca="1">SUMPRODUCT((OFFSET($DL$3:$FG$3,MATCH($AT19,$DK$4:$DK$51,0),0))*((IF($BF21=$BF19,$DL$3:$FG$3=$AT21,0))+(IF($BF22=$BF19,$DL$3:$FG$3=$AT22,0))+(IF($BF20=$BF19,$DL$3:$FG$3=$AT20,0))))</f>
        <v>0</v>
      </c>
      <c r="BI19" s="51" cm="1">
        <f t="array" aca="1" ref="BI19" ca="1">SUMPRODUCT((OFFSET($FJ$3:$HE$3,MATCH($AT19,$FI$4:$FI$51,0),0))*((IF($BF21=$BF19,$FJ$3:$HE$3=$AT21,0))+(IF($BF22=$BF19,$FJ$3:$HE$3=$AT22,0))+(IF($BF20=$BF19,$FJ$3:$HE$3=$AT20,0))))</f>
        <v>0</v>
      </c>
      <c r="BJ19" s="51">
        <f ca="1">(BG19/1000)+(BH19/10000)+(BI19/100000)+(ROW(BI22)/10000000)</f>
        <v>2.2000000000000001E-6</v>
      </c>
      <c r="BK19" s="51">
        <f ca="1">+BE19-BJ19</f>
        <v>1.1099978000000001</v>
      </c>
      <c r="BL19" s="51"/>
      <c r="BM19" s="51" t="s">
        <v>36</v>
      </c>
      <c r="BN19" s="83">
        <f>SUMIFS(ACTUALS!$W$4:$W$75,ACTUALS!$O$4:$O$75,$BM19,ACTUALS!$N$4:$N$75,BN$3)+SUMIFS(ACTUALS!$V$4:$V$75,ACTUALS!$N$4:$N$75,$BM19,ACTUALS!$O$4:$O$75,BN$3)</f>
        <v>0</v>
      </c>
      <c r="BO19" s="83">
        <f>SUMIFS(ACTUALS!$W$4:$W$75,ACTUALS!$O$4:$O$75,$BM19,ACTUALS!$N$4:$N$75,BO$3)+SUMIFS(ACTUALS!$V$4:$V$75,ACTUALS!$N$4:$N$75,$BM19,ACTUALS!$O$4:$O$75,BO$3)</f>
        <v>0</v>
      </c>
      <c r="BP19" s="83">
        <f>SUMIFS(ACTUALS!$W$4:$W$75,ACTUALS!$O$4:$O$75,$BM19,ACTUALS!$N$4:$N$75,BP$3)+SUMIFS(ACTUALS!$V$4:$V$75,ACTUALS!$N$4:$N$75,$BM19,ACTUALS!$O$4:$O$75,BP$3)</f>
        <v>0</v>
      </c>
      <c r="BQ19" s="83">
        <f>SUMIFS(ACTUALS!$W$4:$W$75,ACTUALS!$O$4:$O$75,$BM19,ACTUALS!$N$4:$N$75,BQ$3)+SUMIFS(ACTUALS!$V$4:$V$75,ACTUALS!$N$4:$N$75,$BM19,ACTUALS!$O$4:$O$75,BQ$3)</f>
        <v>0</v>
      </c>
      <c r="BR19" s="83">
        <f>SUMIFS(ACTUALS!$W$4:$W$75,ACTUALS!$O$4:$O$75,$BM19,ACTUALS!$N$4:$N$75,BR$3)+SUMIFS(ACTUALS!$V$4:$V$75,ACTUALS!$N$4:$N$75,$BM19,ACTUALS!$O$4:$O$75,BR$3)</f>
        <v>0</v>
      </c>
      <c r="BS19" s="83">
        <f>SUMIFS(ACTUALS!$W$4:$W$75,ACTUALS!$O$4:$O$75,$BM19,ACTUALS!$N$4:$N$75,BS$3)+SUMIFS(ACTUALS!$V$4:$V$75,ACTUALS!$N$4:$N$75,$BM19,ACTUALS!$O$4:$O$75,BS$3)</f>
        <v>0</v>
      </c>
      <c r="BT19" s="83">
        <f>SUMIFS(ACTUALS!$W$4:$W$75,ACTUALS!$O$4:$O$75,$BM19,ACTUALS!$N$4:$N$75,BT$3)+SUMIFS(ACTUALS!$V$4:$V$75,ACTUALS!$N$4:$N$75,$BM19,ACTUALS!$O$4:$O$75,BT$3)</f>
        <v>0</v>
      </c>
      <c r="BU19" s="83">
        <f>SUMIFS(ACTUALS!$W$4:$W$75,ACTUALS!$O$4:$O$75,$BM19,ACTUALS!$N$4:$N$75,BU$3)+SUMIFS(ACTUALS!$V$4:$V$75,ACTUALS!$N$4:$N$75,$BM19,ACTUALS!$O$4:$O$75,BU$3)</f>
        <v>0</v>
      </c>
      <c r="BV19" s="83">
        <f>SUMIFS(ACTUALS!$W$4:$W$75,ACTUALS!$O$4:$O$75,$BM19,ACTUALS!$N$4:$N$75,BV$3)+SUMIFS(ACTUALS!$V$4:$V$75,ACTUALS!$N$4:$N$75,$BM19,ACTUALS!$O$4:$O$75,BV$3)</f>
        <v>0</v>
      </c>
      <c r="BW19" s="83">
        <f>SUMIFS(ACTUALS!$W$4:$W$75,ACTUALS!$O$4:$O$75,$BM19,ACTUALS!$N$4:$N$75,BW$3)+SUMIFS(ACTUALS!$V$4:$V$75,ACTUALS!$N$4:$N$75,$BM19,ACTUALS!$O$4:$O$75,BW$3)</f>
        <v>0</v>
      </c>
      <c r="BX19" s="83">
        <f>SUMIFS(ACTUALS!$W$4:$W$75,ACTUALS!$O$4:$O$75,$BM19,ACTUALS!$N$4:$N$75,BX$3)+SUMIFS(ACTUALS!$V$4:$V$75,ACTUALS!$N$4:$N$75,$BM19,ACTUALS!$O$4:$O$75,BX$3)</f>
        <v>0</v>
      </c>
      <c r="BY19" s="83">
        <f>SUMIFS(ACTUALS!$W$4:$W$75,ACTUALS!$O$4:$O$75,$BM19,ACTUALS!$N$4:$N$75,BY$3)+SUMIFS(ACTUALS!$V$4:$V$75,ACTUALS!$N$4:$N$75,$BM19,ACTUALS!$O$4:$O$75,BY$3)</f>
        <v>0</v>
      </c>
      <c r="BZ19" s="83">
        <f>SUMIFS(ACTUALS!$W$4:$W$75,ACTUALS!$O$4:$O$75,$BM19,ACTUALS!$N$4:$N$75,BZ$3)+SUMIFS(ACTUALS!$V$4:$V$75,ACTUALS!$N$4:$N$75,$BM19,ACTUALS!$O$4:$O$75,BZ$3)</f>
        <v>0</v>
      </c>
      <c r="CA19" s="83">
        <f>SUMIFS(ACTUALS!$W$4:$W$75,ACTUALS!$O$4:$O$75,$BM19,ACTUALS!$N$4:$N$75,CA$3)+SUMIFS(ACTUALS!$V$4:$V$75,ACTUALS!$N$4:$N$75,$BM19,ACTUALS!$O$4:$O$75,CA$3)</f>
        <v>0</v>
      </c>
      <c r="CB19" s="83">
        <f>SUMIFS(ACTUALS!$W$4:$W$75,ACTUALS!$O$4:$O$75,$BM19,ACTUALS!$N$4:$N$75,CB$3)+SUMIFS(ACTUALS!$V$4:$V$75,ACTUALS!$N$4:$N$75,$BM19,ACTUALS!$O$4:$O$75,CB$3)</f>
        <v>0</v>
      </c>
      <c r="CC19" s="83">
        <f>SUMIFS(ACTUALS!$W$4:$W$75,ACTUALS!$O$4:$O$75,$BM19,ACTUALS!$N$4:$N$75,CC$3)+SUMIFS(ACTUALS!$V$4:$V$75,ACTUALS!$N$4:$N$75,$BM19,ACTUALS!$O$4:$O$75,CC$3)</f>
        <v>0</v>
      </c>
      <c r="CD19" s="83">
        <f>SUMIFS(ACTUALS!$W$4:$W$75,ACTUALS!$O$4:$O$75,$BM19,ACTUALS!$N$4:$N$75,CD$3)+SUMIFS(ACTUALS!$V$4:$V$75,ACTUALS!$N$4:$N$75,$BM19,ACTUALS!$O$4:$O$75,CD$3)</f>
        <v>0</v>
      </c>
      <c r="CE19" s="83">
        <f>SUMIFS(ACTUALS!$W$4:$W$75,ACTUALS!$O$4:$O$75,$BM19,ACTUALS!$N$4:$N$75,CE$3)+SUMIFS(ACTUALS!$V$4:$V$75,ACTUALS!$N$4:$N$75,$BM19,ACTUALS!$O$4:$O$75,CE$3)</f>
        <v>0</v>
      </c>
      <c r="CF19" s="83">
        <f>SUMIFS(ACTUALS!$W$4:$W$75,ACTUALS!$O$4:$O$75,$BM19,ACTUALS!$N$4:$N$75,CF$3)+SUMIFS(ACTUALS!$V$4:$V$75,ACTUALS!$N$4:$N$75,$BM19,ACTUALS!$O$4:$O$75,CF$3)</f>
        <v>0</v>
      </c>
      <c r="CG19" s="83">
        <f>SUMIFS(ACTUALS!$W$4:$W$75,ACTUALS!$O$4:$O$75,$BM19,ACTUALS!$N$4:$N$75,CG$3)+SUMIFS(ACTUALS!$V$4:$V$75,ACTUALS!$N$4:$N$75,$BM19,ACTUALS!$O$4:$O$75,CG$3)</f>
        <v>0</v>
      </c>
      <c r="CH19" s="83">
        <f>SUMIFS(ACTUALS!$W$4:$W$75,ACTUALS!$O$4:$O$75,$BM19,ACTUALS!$N$4:$N$75,CH$3)+SUMIFS(ACTUALS!$V$4:$V$75,ACTUALS!$N$4:$N$75,$BM19,ACTUALS!$O$4:$O$75,CH$3)</f>
        <v>0</v>
      </c>
      <c r="CI19" s="83">
        <f>SUMIFS(ACTUALS!$W$4:$W$75,ACTUALS!$O$4:$O$75,$BM19,ACTUALS!$N$4:$N$75,CI$3)+SUMIFS(ACTUALS!$V$4:$V$75,ACTUALS!$N$4:$N$75,$BM19,ACTUALS!$O$4:$O$75,CI$3)</f>
        <v>0</v>
      </c>
      <c r="CJ19" s="83">
        <f>SUMIFS(ACTUALS!$B$4:$B$75,ACTUALS!$P$4:$P$75,$BM19,ACTUALS!$O$4:$O$75,CJ$3)+SUMIFS(ACTUALS!$W$4:$W$75,ACTUALS!$O$4:$O$75,$BM19,ACTUALS!$P$4:$P$75,CJ$3)</f>
        <v>0</v>
      </c>
      <c r="CK19" s="83">
        <f>SUMIFS(ACTUALS!$C$4:$C$75,ACTUALS!$Q$4:$Q$75,$BM19,ACTUALS!$P$4:$P$75,CK$3)+SUMIFS(ACTUALS!$B$4:$B$75,ACTUALS!$P$4:$P$75,$BM19,ACTUALS!$Q$4:$Q$75,CK$3)</f>
        <v>0</v>
      </c>
      <c r="CL19" s="83">
        <f>SUMIFS(ACTUALS!$D$4:$D$75,ACTUALS!$R$4:$R$75,$BM19,ACTUALS!$Q$4:$Q$75,CL$3)+SUMIFS(ACTUALS!$C$4:$C$75,ACTUALS!$Q$4:$Q$75,$BM19,ACTUALS!$R$4:$R$75,CL$3)</f>
        <v>0</v>
      </c>
      <c r="CM19" s="83">
        <f>SUMIFS(ACTUALS!$E$4:$E$75,ACTUALS!$S$4:$S$75,$BM19,ACTUALS!$R$4:$R$75,CM$3)+SUMIFS(ACTUALS!$D$4:$D$75,ACTUALS!$R$4:$R$75,$BM19,ACTUALS!$S$4:$S$75,CM$3)</f>
        <v>0</v>
      </c>
      <c r="CN19" s="83">
        <f>SUMIFS(ACTUALS!$F$4:$F$75,ACTUALS!$T$4:$T$75,$BM19,ACTUALS!$S$4:$S$75,CN$3)+SUMIFS(ACTUALS!$E$4:$E$75,ACTUALS!$S$4:$S$75,$BM19,ACTUALS!$T$4:$T$75,CN$3)</f>
        <v>0</v>
      </c>
      <c r="CO19" s="83">
        <f>SUMIFS(ACTUALS!$G$4:$G$75,ACTUALS!$U$4:$U$75,$BM19,ACTUALS!$T$4:$T$75,CO$3)+SUMIFS(ACTUALS!$F$4:$F$75,ACTUALS!$T$4:$T$75,$BM19,ACTUALS!$U$4:$U$75,CO$3)</f>
        <v>0</v>
      </c>
      <c r="CP19" s="83">
        <f>SUMIFS(ACTUALS!$J$4:$J$75,ACTUALS!$V$4:$V$75,$BM19,ACTUALS!$U$4:$U$75,CP$3)+SUMIFS(ACTUALS!$G$4:$G$75,ACTUALS!$U$4:$U$75,$BM19,ACTUALS!$V$4:$V$75,CP$3)</f>
        <v>0</v>
      </c>
      <c r="CQ19" s="83">
        <f>SUMIFS(ACTUALS!$K$4:$K$75,ACTUALS!$W$4:$W$75,$BM19,ACTUALS!$V$4:$V$75,CQ$3)+SUMIFS(ACTUALS!$J$4:$J$75,ACTUALS!$V$4:$V$75,$BM19,ACTUALS!$W$4:$W$75,CQ$3)</f>
        <v>0</v>
      </c>
      <c r="CR19" s="83">
        <f>SUMIFS(ACTUALS!$L$4:$L$75,ACTUALS!$B$4:$B$75,$BM19,ACTUALS!$W$4:$W$75,CR$3)+SUMIFS(ACTUALS!$K$4:$K$75,ACTUALS!$W$4:$W$75,$BM19,ACTUALS!$B$4:$B$75,CR$3)</f>
        <v>0</v>
      </c>
      <c r="CS19" s="83">
        <f>SUMIFS(ACTUALS!$N$4:$N$75,ACTUALS!$C$4:$C$75,$BM19,ACTUALS!$B$4:$B$75,CS$3)+SUMIFS(ACTUALS!$L$4:$L$75,ACTUALS!$B$4:$B$75,$BM19,ACTUALS!$C$4:$C$75,CS$3)</f>
        <v>0</v>
      </c>
      <c r="CT19" s="83">
        <f>SUMIFS(ACTUALS!$O$4:$O$75,ACTUALS!$D$4:$D$75,$BM19,ACTUALS!$C$4:$C$75,CT$3)+SUMIFS(ACTUALS!$N$4:$N$75,ACTUALS!$C$4:$C$75,$BM19,ACTUALS!$D$4:$D$75,CT$3)</f>
        <v>0</v>
      </c>
      <c r="CU19" s="83">
        <f>SUMIFS(ACTUALS!$P$4:$P$75,ACTUALS!$E$4:$E$75,$BM19,ACTUALS!$D$4:$D$75,CU$3)+SUMIFS(ACTUALS!$O$4:$O$75,ACTUALS!$D$4:$D$75,$BM19,ACTUALS!$E$4:$E$75,CU$3)</f>
        <v>0</v>
      </c>
      <c r="CV19" s="83">
        <f>SUMIFS(ACTUALS!$Q$4:$Q$75,ACTUALS!$F$4:$F$75,$BM19,ACTUALS!$E$4:$E$75,CV$3)+SUMIFS(ACTUALS!$P$4:$P$75,ACTUALS!$E$4:$E$75,$BM19,ACTUALS!$F$4:$F$75,CV$3)</f>
        <v>0</v>
      </c>
      <c r="CW19" s="83">
        <f>SUMIFS(ACTUALS!$R$4:$R$75,ACTUALS!$G$4:$G$75,$BM19,ACTUALS!$F$4:$F$75,CW$3)+SUMIFS(ACTUALS!$Q$4:$Q$75,ACTUALS!$F$4:$F$75,$BM19,ACTUALS!$G$4:$G$75,CW$3)</f>
        <v>0</v>
      </c>
      <c r="CX19" s="83">
        <f>SUMIFS(ACTUALS!$S$4:$S$75,ACTUALS!$J$4:$J$75,$BM19,ACTUALS!$G$4:$G$75,CX$3)+SUMIFS(ACTUALS!$R$4:$R$75,ACTUALS!$G$4:$G$75,$BM19,ACTUALS!$J$4:$J$75,CX$3)</f>
        <v>0</v>
      </c>
      <c r="CY19" s="83">
        <f>SUMIFS(ACTUALS!$T$4:$T$75,ACTUALS!$K$4:$K$75,$BM19,ACTUALS!$J$4:$J$75,CY$3)+SUMIFS(ACTUALS!$S$4:$S$75,ACTUALS!$J$4:$J$75,$BM19,ACTUALS!$K$4:$K$75,CY$3)</f>
        <v>0</v>
      </c>
      <c r="CZ19" s="83">
        <f>SUMIFS(ACTUALS!$U$4:$U$75,ACTUALS!$L$4:$L$75,$BM19,ACTUALS!$K$4:$K$75,CZ$3)+SUMIFS(ACTUALS!$T$4:$T$75,ACTUALS!$K$4:$K$75,$BM19,ACTUALS!$L$4:$L$75,CZ$3)</f>
        <v>0</v>
      </c>
      <c r="DA19" s="83">
        <f>SUMIFS(ACTUALS!$V$4:$V$75,ACTUALS!$N$4:$N$75,$BM19,ACTUALS!$L$4:$L$75,DA$3)+SUMIFS(ACTUALS!$U$4:$U$75,ACTUALS!$L$4:$L$75,$BM19,ACTUALS!$N$4:$N$75,DA$3)</f>
        <v>0</v>
      </c>
      <c r="DB19" s="83">
        <f>SUMIFS(ACTUALS!$W$4:$W$75,ACTUALS!$O$4:$O$75,$BM19,ACTUALS!$N$4:$N$75,DB$3)+SUMIFS(ACTUALS!$V$4:$V$75,ACTUALS!$N$4:$N$75,$BM19,ACTUALS!$O$4:$O$75,DB$3)</f>
        <v>0</v>
      </c>
      <c r="DC19" s="83">
        <f>SUMIFS(ACTUALS!$B$4:$B$75,ACTUALS!$P$4:$P$75,$BM19,ACTUALS!$O$4:$O$75,DC$3)+SUMIFS(ACTUALS!$W$4:$W$75,ACTUALS!$O$4:$O$75,$BM19,ACTUALS!$P$4:$P$75,DC$3)</f>
        <v>0</v>
      </c>
      <c r="DD19" s="83">
        <f>SUMIFS(ACTUALS!$C$4:$C$75,ACTUALS!$Q$4:$Q$75,$BM19,ACTUALS!$P$4:$P$75,DD$3)+SUMIFS(ACTUALS!$B$4:$B$75,ACTUALS!$P$4:$P$75,$BM19,ACTUALS!$Q$4:$Q$75,DD$3)</f>
        <v>0</v>
      </c>
      <c r="DE19" s="83">
        <f>SUMIFS(ACTUALS!$D$4:$D$75,ACTUALS!$R$4:$R$75,$BM19,ACTUALS!$Q$4:$Q$75,DE$3)+SUMIFS(ACTUALS!$C$4:$C$75,ACTUALS!$Q$4:$Q$75,$BM19,ACTUALS!$R$4:$R$75,DE$3)</f>
        <v>0</v>
      </c>
      <c r="DF19" s="83">
        <f>SUMIFS(ACTUALS!$E$4:$E$75,ACTUALS!$S$4:$S$75,$BM19,ACTUALS!$R$4:$R$75,DF$3)+SUMIFS(ACTUALS!$D$4:$D$75,ACTUALS!$R$4:$R$75,$BM19,ACTUALS!$S$4:$S$75,DF$3)</f>
        <v>0</v>
      </c>
      <c r="DG19" s="83">
        <f>SUMIFS(ACTUALS!$W$4:$W$75,ACTUALS!$O$4:$O$75,$BM19,ACTUALS!$N$4:$N$75,DG$3)+SUMIFS(ACTUALS!$V$4:$V$75,ACTUALS!$N$4:$N$75,$BM19,ACTUALS!$O$4:$O$75,DG$3)</f>
        <v>0</v>
      </c>
      <c r="DH19" s="83">
        <f>SUMIFS(ACTUALS!$W$4:$W$75,ACTUALS!$O$4:$O$75,$BM19,ACTUALS!$N$4:$N$75,DH$3)+SUMIFS(ACTUALS!$V$4:$V$75,ACTUALS!$N$4:$N$75,$BM19,ACTUALS!$O$4:$O$75,DH$3)</f>
        <v>0</v>
      </c>
      <c r="DI19" s="83">
        <f>SUMIFS(ACTUALS!$W$4:$W$75,ACTUALS!$O$4:$O$75,$BM19,ACTUALS!$N$4:$N$75,DI$3)+SUMIFS(ACTUALS!$V$4:$V$75,ACTUALS!$N$4:$N$75,$BM19,ACTUALS!$O$4:$O$75,DI$3)</f>
        <v>0</v>
      </c>
      <c r="DJ19" s="51"/>
      <c r="DK19" s="51" t="s">
        <v>36</v>
      </c>
      <c r="DL19" s="83">
        <f>SUMIFS(ACTUALS!$U$4:$U$75,ACTUALS!$O$4:$O$75,$BM19,ACTUALS!$N$4:$N$75,DL$3)+SUMIFS(ACTUALS!$T$4:$T$75,ACTUALS!$N$4:$N$75,$BM19,ACTUALS!$O$4:$O$75,DL$3)</f>
        <v>0</v>
      </c>
      <c r="DM19" s="83">
        <f>SUMIFS(ACTUALS!$U$4:$U$75,ACTUALS!$O$4:$O$75,$BM19,ACTUALS!$N$4:$N$75,DM$3)+SUMIFS(ACTUALS!$T$4:$T$75,ACTUALS!$N$4:$N$75,$BM19,ACTUALS!$O$4:$O$75,DM$3)</f>
        <v>0</v>
      </c>
      <c r="DN19" s="83">
        <f>SUMIFS(ACTUALS!$U$4:$U$75,ACTUALS!$O$4:$O$75,$BM19,ACTUALS!$N$4:$N$75,DN$3)+SUMIFS(ACTUALS!$T$4:$T$75,ACTUALS!$N$4:$N$75,$BM19,ACTUALS!$O$4:$O$75,DN$3)</f>
        <v>0</v>
      </c>
      <c r="DO19" s="83">
        <f>SUMIFS(ACTUALS!$U$4:$U$75,ACTUALS!$O$4:$O$75,$BM19,ACTUALS!$N$4:$N$75,DO$3)+SUMIFS(ACTUALS!$T$4:$T$75,ACTUALS!$N$4:$N$75,$BM19,ACTUALS!$O$4:$O$75,DO$3)</f>
        <v>0</v>
      </c>
      <c r="DP19" s="83">
        <f>SUMIFS(ACTUALS!$U$4:$U$75,ACTUALS!$O$4:$O$75,$BM19,ACTUALS!$N$4:$N$75,DP$3)+SUMIFS(ACTUALS!$T$4:$T$75,ACTUALS!$N$4:$N$75,$BM19,ACTUALS!$O$4:$O$75,DP$3)</f>
        <v>0</v>
      </c>
      <c r="DQ19" s="83">
        <f>SUMIFS(ACTUALS!$U$4:$U$75,ACTUALS!$O$4:$O$75,$BM19,ACTUALS!$N$4:$N$75,DQ$3)+SUMIFS(ACTUALS!$T$4:$T$75,ACTUALS!$N$4:$N$75,$BM19,ACTUALS!$O$4:$O$75,DQ$3)</f>
        <v>0</v>
      </c>
      <c r="DR19" s="83">
        <f>SUMIFS(ACTUALS!$U$4:$U$75,ACTUALS!$O$4:$O$75,$BM19,ACTUALS!$N$4:$N$75,DR$3)+SUMIFS(ACTUALS!$T$4:$T$75,ACTUALS!$N$4:$N$75,$BM19,ACTUALS!$O$4:$O$75,DR$3)</f>
        <v>0</v>
      </c>
      <c r="DS19" s="83">
        <f>SUMIFS(ACTUALS!$U$4:$U$75,ACTUALS!$O$4:$O$75,$BM19,ACTUALS!$N$4:$N$75,DS$3)+SUMIFS(ACTUALS!$T$4:$T$75,ACTUALS!$N$4:$N$75,$BM19,ACTUALS!$O$4:$O$75,DS$3)</f>
        <v>0</v>
      </c>
      <c r="DT19" s="83">
        <f>SUMIFS(ACTUALS!$U$4:$U$75,ACTUALS!$O$4:$O$75,$BM19,ACTUALS!$N$4:$N$75,DT$3)+SUMIFS(ACTUALS!$T$4:$T$75,ACTUALS!$N$4:$N$75,$BM19,ACTUALS!$O$4:$O$75,DT$3)</f>
        <v>0</v>
      </c>
      <c r="DU19" s="83">
        <f>SUMIFS(ACTUALS!$V$4:$V$75,ACTUALS!$P$4:$P$75,$BM19,ACTUALS!$O$4:$O$75,DU$3)+SUMIFS(ACTUALS!$U$4:$U$75,ACTUALS!$O$4:$O$75,$BM19,ACTUALS!$P$4:$P$75,DU$3)</f>
        <v>0</v>
      </c>
      <c r="DV19" s="83">
        <f>SUMIFS(ACTUALS!$W$4:$W$75,ACTUALS!$Q$4:$Q$75,$BM19,ACTUALS!$P$4:$P$75,DV$3)+SUMIFS(ACTUALS!$V$4:$V$75,ACTUALS!$P$4:$P$75,$BM19,ACTUALS!$Q$4:$Q$75,DV$3)</f>
        <v>0</v>
      </c>
      <c r="DW19" s="83">
        <f>SUMIFS(ACTUALS!$B$4:$B$75,ACTUALS!$R$4:$R$75,$BM19,ACTUALS!$Q$4:$Q$75,DW$3)+SUMIFS(ACTUALS!$W$4:$W$75,ACTUALS!$Q$4:$Q$75,$BM19,ACTUALS!$R$4:$R$75,DW$3)</f>
        <v>0</v>
      </c>
      <c r="DX19" s="83">
        <f>SUMIFS(ACTUALS!$C$4:$C$75,ACTUALS!$S$4:$S$75,$BM19,ACTUALS!$R$4:$R$75,DX$3)+SUMIFS(ACTUALS!$B$4:$B$75,ACTUALS!$R$4:$R$75,$BM19,ACTUALS!$S$4:$S$75,DX$3)</f>
        <v>0</v>
      </c>
      <c r="DY19" s="83">
        <f>SUMIFS(ACTUALS!$D$4:$D$75,ACTUALS!$T$4:$T$75,$BM19,ACTUALS!$S$4:$S$75,DY$3)+SUMIFS(ACTUALS!$C$4:$C$75,ACTUALS!$S$4:$S$75,$BM19,ACTUALS!$T$4:$T$75,DY$3)</f>
        <v>0</v>
      </c>
      <c r="DZ19" s="83">
        <f>SUMIFS(ACTUALS!$E$4:$E$75,ACTUALS!$U$4:$U$75,$BM19,ACTUALS!$T$4:$T$75,DZ$3)+SUMIFS(ACTUALS!$D$4:$D$75,ACTUALS!$T$4:$T$75,$BM19,ACTUALS!$U$4:$U$75,DZ$3)</f>
        <v>0</v>
      </c>
      <c r="EA19" s="83">
        <f>SUMIFS(ACTUALS!$F$4:$F$75,ACTUALS!$V$4:$V$75,$BM19,ACTUALS!$U$4:$U$75,EA$3)+SUMIFS(ACTUALS!$E$4:$E$75,ACTUALS!$U$4:$U$75,$BM19,ACTUALS!$V$4:$V$75,EA$3)</f>
        <v>0</v>
      </c>
      <c r="EB19" s="83">
        <f>SUMIFS(ACTUALS!$G$4:$G$75,ACTUALS!$W$4:$W$75,$BM19,ACTUALS!$V$4:$V$75,EB$3)+SUMIFS(ACTUALS!$F$4:$F$75,ACTUALS!$V$4:$V$75,$BM19,ACTUALS!$W$4:$W$75,EB$3)</f>
        <v>0</v>
      </c>
      <c r="EC19" s="83">
        <f>SUMIFS(ACTUALS!$J$4:$J$75,ACTUALS!$B$4:$B$75,$BM19,ACTUALS!$W$4:$W$75,EC$3)+SUMIFS(ACTUALS!$G$4:$G$75,ACTUALS!$W$4:$W$75,$BM19,ACTUALS!$B$4:$B$75,EC$3)</f>
        <v>0</v>
      </c>
      <c r="ED19" s="83">
        <f>SUMIFS(ACTUALS!$K$4:$K$75,ACTUALS!$C$4:$C$75,$BM19,ACTUALS!$B$4:$B$75,ED$3)+SUMIFS(ACTUALS!$J$4:$J$75,ACTUALS!$B$4:$B$75,$BM19,ACTUALS!$C$4:$C$75,ED$3)</f>
        <v>0</v>
      </c>
      <c r="EE19" s="83">
        <f>SUMIFS(ACTUALS!$L$4:$L$75,ACTUALS!$D$4:$D$75,$BM19,ACTUALS!$C$4:$C$75,EE$3)+SUMIFS(ACTUALS!$K$4:$K$75,ACTUALS!$C$4:$C$75,$BM19,ACTUALS!$D$4:$D$75,EE$3)</f>
        <v>0</v>
      </c>
      <c r="EF19" s="83">
        <f>SUMIFS(ACTUALS!$N$4:$N$75,ACTUALS!$E$4:$E$75,$BM19,ACTUALS!$D$4:$D$75,EF$3)+SUMIFS(ACTUALS!$L$4:$L$75,ACTUALS!$D$4:$D$75,$BM19,ACTUALS!$E$4:$E$75,EF$3)</f>
        <v>0</v>
      </c>
      <c r="EG19" s="83">
        <f>SUMIFS(ACTUALS!$O$4:$O$75,ACTUALS!$F$4:$F$75,$BM19,ACTUALS!$E$4:$E$75,EG$3)+SUMIFS(ACTUALS!$N$4:$N$75,ACTUALS!$E$4:$E$75,$BM19,ACTUALS!$F$4:$F$75,EG$3)</f>
        <v>0</v>
      </c>
      <c r="EH19" s="83">
        <f>SUMIFS(ACTUALS!$P$4:$P$75,ACTUALS!$G$4:$G$75,$BM19,ACTUALS!$F$4:$F$75,EH$3)+SUMIFS(ACTUALS!$O$4:$O$75,ACTUALS!$F$4:$F$75,$BM19,ACTUALS!$G$4:$G$75,EH$3)</f>
        <v>0</v>
      </c>
      <c r="EI19" s="83">
        <f>SUMIFS(ACTUALS!$Q$4:$Q$75,ACTUALS!$J$4:$J$75,$BM19,ACTUALS!$G$4:$G$75,EI$3)+SUMIFS(ACTUALS!$P$4:$P$75,ACTUALS!$G$4:$G$75,$BM19,ACTUALS!$J$4:$J$75,EI$3)</f>
        <v>0</v>
      </c>
      <c r="EJ19" s="83">
        <f>SUMIFS(ACTUALS!$R$4:$R$75,ACTUALS!$K$4:$K$75,$BM19,ACTUALS!$J$4:$J$75,EJ$3)+SUMIFS(ACTUALS!$Q$4:$Q$75,ACTUALS!$J$4:$J$75,$BM19,ACTUALS!$K$4:$K$75,EJ$3)</f>
        <v>0</v>
      </c>
      <c r="EK19" s="83">
        <f>SUMIFS(ACTUALS!$S$4:$S$75,ACTUALS!$L$4:$L$75,$BM19,ACTUALS!$K$4:$K$75,EK$3)+SUMIFS(ACTUALS!$R$4:$R$75,ACTUALS!$K$4:$K$75,$BM19,ACTUALS!$L$4:$L$75,EK$3)</f>
        <v>0</v>
      </c>
      <c r="EL19" s="83">
        <f>SUMIFS(ACTUALS!$T$4:$T$75,ACTUALS!$N$4:$N$75,$BM19,ACTUALS!$L$4:$L$75,EL$3)+SUMIFS(ACTUALS!$S$4:$S$75,ACTUALS!$L$4:$L$75,$BM19,ACTUALS!$N$4:$N$75,EL$3)</f>
        <v>0</v>
      </c>
      <c r="EM19" s="83">
        <f>SUMIFS(ACTUALS!$U$4:$U$75,ACTUALS!$O$4:$O$75,$BM19,ACTUALS!$N$4:$N$75,EM$3)+SUMIFS(ACTUALS!$T$4:$T$75,ACTUALS!$N$4:$N$75,$BM19,ACTUALS!$O$4:$O$75,EM$3)</f>
        <v>0</v>
      </c>
      <c r="EN19" s="83">
        <f>SUMIFS(ACTUALS!$V$4:$V$75,ACTUALS!$P$4:$P$75,$BM19,ACTUALS!$O$4:$O$75,EN$3)+SUMIFS(ACTUALS!$U$4:$U$75,ACTUALS!$O$4:$O$75,$BM19,ACTUALS!$P$4:$P$75,EN$3)</f>
        <v>0</v>
      </c>
      <c r="EO19" s="83">
        <f>SUMIFS(ACTUALS!$W$4:$W$75,ACTUALS!$Q$4:$Q$75,$BM19,ACTUALS!$P$4:$P$75,EO$3)+SUMIFS(ACTUALS!$V$4:$V$75,ACTUALS!$P$4:$P$75,$BM19,ACTUALS!$Q$4:$Q$75,EO$3)</f>
        <v>0</v>
      </c>
      <c r="EP19" s="83">
        <f>SUMIFS(ACTUALS!$B$4:$B$75,ACTUALS!$R$4:$R$75,$BM19,ACTUALS!$Q$4:$Q$75,EP$3)+SUMIFS(ACTUALS!$W$4:$W$75,ACTUALS!$Q$4:$Q$75,$BM19,ACTUALS!$R$4:$R$75,EP$3)</f>
        <v>0</v>
      </c>
      <c r="EQ19" s="83">
        <f>SUMIFS(ACTUALS!$C$4:$C$75,ACTUALS!$S$4:$S$75,$BM19,ACTUALS!$R$4:$R$75,EQ$3)+SUMIFS(ACTUALS!$B$4:$B$75,ACTUALS!$R$4:$R$75,$BM19,ACTUALS!$S$4:$S$75,EQ$3)</f>
        <v>0</v>
      </c>
      <c r="ER19" s="83">
        <f>SUMIFS(ACTUALS!$D$4:$D$75,ACTUALS!$T$4:$T$75,$BM19,ACTUALS!$S$4:$S$75,ER$3)+SUMIFS(ACTUALS!$C$4:$C$75,ACTUALS!$S$4:$S$75,$BM19,ACTUALS!$T$4:$T$75,ER$3)</f>
        <v>0</v>
      </c>
      <c r="ES19" s="83">
        <f>SUMIFS(ACTUALS!$E$4:$E$75,ACTUALS!$U$4:$U$75,$BM19,ACTUALS!$T$4:$T$75,ES$3)+SUMIFS(ACTUALS!$D$4:$D$75,ACTUALS!$T$4:$T$75,$BM19,ACTUALS!$U$4:$U$75,ES$3)</f>
        <v>0</v>
      </c>
      <c r="ET19" s="83">
        <f>SUMIFS(ACTUALS!$F$4:$F$75,ACTUALS!$V$4:$V$75,$BM19,ACTUALS!$U$4:$U$75,ET$3)+SUMIFS(ACTUALS!$E$4:$E$75,ACTUALS!$U$4:$U$75,$BM19,ACTUALS!$V$4:$V$75,ET$3)</f>
        <v>0</v>
      </c>
      <c r="EU19" s="83">
        <f>SUMIFS(ACTUALS!$G$4:$G$75,ACTUALS!$W$4:$W$75,$BM19,ACTUALS!$V$4:$V$75,EU$3)+SUMIFS(ACTUALS!$F$4:$F$75,ACTUALS!$V$4:$V$75,$BM19,ACTUALS!$W$4:$W$75,EU$3)</f>
        <v>0</v>
      </c>
      <c r="EV19" s="83">
        <f>SUMIFS(ACTUALS!$U$4:$U$75,ACTUALS!$O$4:$O$75,$BM19,ACTUALS!$N$4:$N$75,EV$3)+SUMIFS(ACTUALS!$T$4:$T$75,ACTUALS!$N$4:$N$75,$BM19,ACTUALS!$O$4:$O$75,EV$3)</f>
        <v>0</v>
      </c>
      <c r="EW19" s="83">
        <f>SUMIFS(ACTUALS!$U$4:$U$75,ACTUALS!$O$4:$O$75,$BM19,ACTUALS!$N$4:$N$75,EW$3)+SUMIFS(ACTUALS!$T$4:$T$75,ACTUALS!$N$4:$N$75,$BM19,ACTUALS!$O$4:$O$75,EW$3)</f>
        <v>0</v>
      </c>
      <c r="EX19" s="83">
        <f>SUMIFS(ACTUALS!$U$4:$U$75,ACTUALS!$O$4:$O$75,$BM19,ACTUALS!$N$4:$N$75,EX$3)+SUMIFS(ACTUALS!$T$4:$T$75,ACTUALS!$N$4:$N$75,$BM19,ACTUALS!$O$4:$O$75,EX$3)</f>
        <v>0</v>
      </c>
      <c r="EY19" s="83">
        <f>SUMIFS(ACTUALS!$U$4:$U$75,ACTUALS!$O$4:$O$75,$BM19,ACTUALS!$N$4:$N$75,EY$3)+SUMIFS(ACTUALS!$T$4:$T$75,ACTUALS!$N$4:$N$75,$BM19,ACTUALS!$O$4:$O$75,EY$3)</f>
        <v>0</v>
      </c>
      <c r="EZ19" s="83">
        <f>SUMIFS(ACTUALS!$U$4:$U$75,ACTUALS!$O$4:$O$75,$BM19,ACTUALS!$N$4:$N$75,EZ$3)+SUMIFS(ACTUALS!$T$4:$T$75,ACTUALS!$N$4:$N$75,$BM19,ACTUALS!$O$4:$O$75,EZ$3)</f>
        <v>0</v>
      </c>
      <c r="FA19" s="83">
        <f>SUMIFS(ACTUALS!$U$4:$U$75,ACTUALS!$O$4:$O$75,$BM19,ACTUALS!$N$4:$N$75,FA$3)+SUMIFS(ACTUALS!$T$4:$T$75,ACTUALS!$N$4:$N$75,$BM19,ACTUALS!$O$4:$O$75,FA$3)</f>
        <v>0</v>
      </c>
      <c r="FB19" s="83">
        <f>SUMIFS(ACTUALS!$U$4:$U$75,ACTUALS!$O$4:$O$75,$BM19,ACTUALS!$N$4:$N$75,FB$3)+SUMIFS(ACTUALS!$T$4:$T$75,ACTUALS!$N$4:$N$75,$BM19,ACTUALS!$O$4:$O$75,FB$3)</f>
        <v>0</v>
      </c>
      <c r="FC19" s="83">
        <f>SUMIFS(ACTUALS!$U$4:$U$75,ACTUALS!$O$4:$O$75,$BM19,ACTUALS!$N$4:$N$75,FC$3)+SUMIFS(ACTUALS!$T$4:$T$75,ACTUALS!$N$4:$N$75,$BM19,ACTUALS!$O$4:$O$75,FC$3)</f>
        <v>0</v>
      </c>
      <c r="FD19" s="83">
        <f>SUMIFS(ACTUALS!$U$4:$U$75,ACTUALS!$O$4:$O$75,$BM19,ACTUALS!$N$4:$N$75,FD$3)+SUMIFS(ACTUALS!$T$4:$T$75,ACTUALS!$N$4:$N$75,$BM19,ACTUALS!$O$4:$O$75,FD$3)</f>
        <v>0</v>
      </c>
      <c r="FE19" s="83">
        <f>SUMIFS(ACTUALS!$U$4:$U$75,ACTUALS!$O$4:$O$75,$BM19,ACTUALS!$N$4:$N$75,FE$3)+SUMIFS(ACTUALS!$T$4:$T$75,ACTUALS!$N$4:$N$75,$BM19,ACTUALS!$O$4:$O$75,FE$3)</f>
        <v>0</v>
      </c>
      <c r="FF19" s="83">
        <f>SUMIFS(ACTUALS!$U$4:$U$75,ACTUALS!$O$4:$O$75,$BM19,ACTUALS!$N$4:$N$75,FF$3)+SUMIFS(ACTUALS!$T$4:$T$75,ACTUALS!$N$4:$N$75,$BM19,ACTUALS!$O$4:$O$75,FF$3)</f>
        <v>0</v>
      </c>
      <c r="FG19" s="83">
        <f>SUMIFS(ACTUALS!$U$4:$U$75,ACTUALS!$O$4:$O$75,$BM19,ACTUALS!$N$4:$N$75,FG$3)+SUMIFS(ACTUALS!$T$4:$T$75,ACTUALS!$N$4:$N$75,$BM19,ACTUALS!$O$4:$O$75,FG$3)</f>
        <v>0</v>
      </c>
      <c r="FH19" s="51"/>
      <c r="FI19" s="51" t="s">
        <v>36</v>
      </c>
      <c r="FJ19" s="83">
        <f>SUMIFS(ACTUALS!$S$4:$S$75,ACTUALS!$O$4:$O$75,$BM19,ACTUALS!$N$4:$N$75,FJ$3)+SUMIFS(ACTUALS!$R$4:$R$75,ACTUALS!$N$4:$N$75,$BM19,ACTUALS!$O$4:$O$75,FJ$3)</f>
        <v>0</v>
      </c>
      <c r="FK19" s="83">
        <f>SUMIFS(ACTUALS!$S$4:$S$75,ACTUALS!$O$4:$O$75,$BM19,ACTUALS!$N$4:$N$75,FK$3)+SUMIFS(ACTUALS!$R$4:$R$75,ACTUALS!$N$4:$N$75,$BM19,ACTUALS!$O$4:$O$75,FK$3)</f>
        <v>0</v>
      </c>
      <c r="FL19" s="83">
        <f>SUMIFS(ACTUALS!$S$4:$S$75,ACTUALS!$O$4:$O$75,$BM19,ACTUALS!$N$4:$N$75,FL$3)+SUMIFS(ACTUALS!$R$4:$R$75,ACTUALS!$N$4:$N$75,$BM19,ACTUALS!$O$4:$O$75,FL$3)</f>
        <v>0</v>
      </c>
      <c r="FM19" s="83">
        <f>SUMIFS(ACTUALS!$S$4:$S$75,ACTUALS!$O$4:$O$75,$BM19,ACTUALS!$N$4:$N$75,FM$3)+SUMIFS(ACTUALS!$R$4:$R$75,ACTUALS!$N$4:$N$75,$BM19,ACTUALS!$O$4:$O$75,FM$3)</f>
        <v>0</v>
      </c>
      <c r="FN19" s="83">
        <f>SUMIFS(ACTUALS!$S$4:$S$75,ACTUALS!$O$4:$O$75,$BM19,ACTUALS!$N$4:$N$75,FN$3)+SUMIFS(ACTUALS!$R$4:$R$75,ACTUALS!$N$4:$N$75,$BM19,ACTUALS!$O$4:$O$75,FN$3)</f>
        <v>0</v>
      </c>
      <c r="FO19" s="83">
        <f>SUMIFS(ACTUALS!$S$4:$S$75,ACTUALS!$O$4:$O$75,$BM19,ACTUALS!$N$4:$N$75,FO$3)+SUMIFS(ACTUALS!$R$4:$R$75,ACTUALS!$N$4:$N$75,$BM19,ACTUALS!$O$4:$O$75,FO$3)</f>
        <v>0</v>
      </c>
      <c r="FP19" s="83">
        <f>SUMIFS(ACTUALS!$T$4:$T$75,ACTUALS!$P$4:$P$75,$BM19,ACTUALS!$O$4:$O$75,FP$3)+SUMIFS(ACTUALS!$S$4:$S$75,ACTUALS!$O$4:$O$75,$BM19,ACTUALS!$P$4:$P$75,FP$3)</f>
        <v>0</v>
      </c>
      <c r="FQ19" s="83">
        <f>SUMIFS(ACTUALS!$U$4:$U$75,ACTUALS!$Q$4:$Q$75,$BM19,ACTUALS!$P$4:$P$75,FQ$3)+SUMIFS(ACTUALS!$T$4:$T$75,ACTUALS!$P$4:$P$75,$BM19,ACTUALS!$Q$4:$Q$75,FQ$3)</f>
        <v>0</v>
      </c>
      <c r="FR19" s="83">
        <f>SUMIFS(ACTUALS!$V$4:$V$75,ACTUALS!$R$4:$R$75,$BM19,ACTUALS!$Q$4:$Q$75,FR$3)+SUMIFS(ACTUALS!$U$4:$U$75,ACTUALS!$Q$4:$Q$75,$BM19,ACTUALS!$R$4:$R$75,FR$3)</f>
        <v>0</v>
      </c>
      <c r="FS19" s="83">
        <f>SUMIFS(ACTUALS!$W$4:$W$75,ACTUALS!$S$4:$S$75,$BM19,ACTUALS!$R$4:$R$75,FS$3)+SUMIFS(ACTUALS!$V$4:$V$75,ACTUALS!$R$4:$R$75,$BM19,ACTUALS!$S$4:$S$75,FS$3)</f>
        <v>0</v>
      </c>
      <c r="FT19" s="83">
        <f>SUMIFS(ACTUALS!$B$4:$B$75,ACTUALS!$T$4:$T$75,$BM19,ACTUALS!$S$4:$S$75,FT$3)+SUMIFS(ACTUALS!$W$4:$W$75,ACTUALS!$S$4:$S$75,$BM19,ACTUALS!$T$4:$T$75,FT$3)</f>
        <v>0</v>
      </c>
      <c r="FU19" s="83">
        <f>SUMIFS(ACTUALS!$C$4:$C$75,ACTUALS!$U$4:$U$75,$BM19,ACTUALS!$T$4:$T$75,FU$3)+SUMIFS(ACTUALS!$B$4:$B$75,ACTUALS!$T$4:$T$75,$BM19,ACTUALS!$U$4:$U$75,FU$3)</f>
        <v>0</v>
      </c>
      <c r="FV19" s="83">
        <f>SUMIFS(ACTUALS!$D$4:$D$75,ACTUALS!$V$4:$V$75,$BM19,ACTUALS!$U$4:$U$75,FV$3)+SUMIFS(ACTUALS!$C$4:$C$75,ACTUALS!$U$4:$U$75,$BM19,ACTUALS!$V$4:$V$75,FV$3)</f>
        <v>0</v>
      </c>
      <c r="FW19" s="83">
        <f>SUMIFS(ACTUALS!$E$4:$E$75,ACTUALS!$W$4:$W$75,$BM19,ACTUALS!$V$4:$V$75,FW$3)+SUMIFS(ACTUALS!$D$4:$D$75,ACTUALS!$V$4:$V$75,$BM19,ACTUALS!$W$4:$W$75,FW$3)</f>
        <v>0</v>
      </c>
      <c r="FX19" s="83">
        <f>SUMIFS(ACTUALS!$F$4:$F$75,ACTUALS!$B$4:$B$75,$BM19,ACTUALS!$W$4:$W$75,FX$3)+SUMIFS(ACTUALS!$E$4:$E$75,ACTUALS!$W$4:$W$75,$BM19,ACTUALS!$B$4:$B$75,FX$3)</f>
        <v>0</v>
      </c>
      <c r="FY19" s="83">
        <f>SUMIFS(ACTUALS!$G$4:$G$75,ACTUALS!$C$4:$C$75,$BM19,ACTUALS!$B$4:$B$75,FY$3)+SUMIFS(ACTUALS!$F$4:$F$75,ACTUALS!$B$4:$B$75,$BM19,ACTUALS!$C$4:$C$75,FY$3)</f>
        <v>0</v>
      </c>
      <c r="FZ19" s="83">
        <f>SUMIFS(ACTUALS!$J$4:$J$75,ACTUALS!$D$4:$D$75,$BM19,ACTUALS!$C$4:$C$75,FZ$3)+SUMIFS(ACTUALS!$G$4:$G$75,ACTUALS!$C$4:$C$75,$BM19,ACTUALS!$D$4:$D$75,FZ$3)</f>
        <v>0</v>
      </c>
      <c r="GA19" s="83">
        <f>SUMIFS(ACTUALS!$K$4:$K$75,ACTUALS!$E$4:$E$75,$BM19,ACTUALS!$D$4:$D$75,GA$3)+SUMIFS(ACTUALS!$J$4:$J$75,ACTUALS!$D$4:$D$75,$BM19,ACTUALS!$E$4:$E$75,GA$3)</f>
        <v>0</v>
      </c>
      <c r="GB19" s="83">
        <f>SUMIFS(ACTUALS!$L$4:$L$75,ACTUALS!$F$4:$F$75,$BM19,ACTUALS!$E$4:$E$75,GB$3)+SUMIFS(ACTUALS!$K$4:$K$75,ACTUALS!$E$4:$E$75,$BM19,ACTUALS!$F$4:$F$75,GB$3)</f>
        <v>0</v>
      </c>
      <c r="GC19" s="83">
        <f>SUMIFS(ACTUALS!$N$4:$N$75,ACTUALS!$G$4:$G$75,$BM19,ACTUALS!$F$4:$F$75,GC$3)+SUMIFS(ACTUALS!$L$4:$L$75,ACTUALS!$F$4:$F$75,$BM19,ACTUALS!$G$4:$G$75,GC$3)</f>
        <v>0</v>
      </c>
      <c r="GD19" s="83">
        <f>SUMIFS(ACTUALS!$O$4:$O$75,ACTUALS!$J$4:$J$75,$BM19,ACTUALS!$G$4:$G$75,GD$3)+SUMIFS(ACTUALS!$N$4:$N$75,ACTUALS!$G$4:$G$75,$BM19,ACTUALS!$J$4:$J$75,GD$3)</f>
        <v>0</v>
      </c>
      <c r="GE19" s="83">
        <f>SUMIFS(ACTUALS!$P$4:$P$75,ACTUALS!$K$4:$K$75,$BM19,ACTUALS!$J$4:$J$75,GE$3)+SUMIFS(ACTUALS!$O$4:$O$75,ACTUALS!$J$4:$J$75,$BM19,ACTUALS!$K$4:$K$75,GE$3)</f>
        <v>0</v>
      </c>
      <c r="GF19" s="83">
        <f>SUMIFS(ACTUALS!$Q$4:$Q$75,ACTUALS!$L$4:$L$75,$BM19,ACTUALS!$K$4:$K$75,GF$3)+SUMIFS(ACTUALS!$P$4:$P$75,ACTUALS!$K$4:$K$75,$BM19,ACTUALS!$L$4:$L$75,GF$3)</f>
        <v>0</v>
      </c>
      <c r="GG19" s="83">
        <f>SUMIFS(ACTUALS!$R$4:$R$75,ACTUALS!$N$4:$N$75,$BM19,ACTUALS!$L$4:$L$75,GG$3)+SUMIFS(ACTUALS!$Q$4:$Q$75,ACTUALS!$L$4:$L$75,$BM19,ACTUALS!$N$4:$N$75,GG$3)</f>
        <v>0</v>
      </c>
      <c r="GH19" s="83">
        <f>SUMIFS(ACTUALS!$S$4:$S$75,ACTUALS!$O$4:$O$75,$BM19,ACTUALS!$N$4:$N$75,GH$3)+SUMIFS(ACTUALS!$R$4:$R$75,ACTUALS!$N$4:$N$75,$BM19,ACTUALS!$O$4:$O$75,GH$3)</f>
        <v>0</v>
      </c>
      <c r="GI19" s="83">
        <f>SUMIFS(ACTUALS!$T$4:$T$75,ACTUALS!$P$4:$P$75,$BM19,ACTUALS!$O$4:$O$75,GI$3)+SUMIFS(ACTUALS!$S$4:$S$75,ACTUALS!$O$4:$O$75,$BM19,ACTUALS!$P$4:$P$75,GI$3)</f>
        <v>0</v>
      </c>
      <c r="GJ19" s="83">
        <f>SUMIFS(ACTUALS!$U$4:$U$75,ACTUALS!$Q$4:$Q$75,$BM19,ACTUALS!$P$4:$P$75,GJ$3)+SUMIFS(ACTUALS!$T$4:$T$75,ACTUALS!$P$4:$P$75,$BM19,ACTUALS!$Q$4:$Q$75,GJ$3)</f>
        <v>0</v>
      </c>
      <c r="GK19" s="83">
        <f>SUMIFS(ACTUALS!$V$4:$V$75,ACTUALS!$R$4:$R$75,$BM19,ACTUALS!$Q$4:$Q$75,GK$3)+SUMIFS(ACTUALS!$U$4:$U$75,ACTUALS!$Q$4:$Q$75,$BM19,ACTUALS!$R$4:$R$75,GK$3)</f>
        <v>0</v>
      </c>
      <c r="GL19" s="83">
        <f>SUMIFS(ACTUALS!$W$4:$W$75,ACTUALS!$S$4:$S$75,$BM19,ACTUALS!$R$4:$R$75,GL$3)+SUMIFS(ACTUALS!$V$4:$V$75,ACTUALS!$R$4:$R$75,$BM19,ACTUALS!$S$4:$S$75,GL$3)</f>
        <v>0</v>
      </c>
      <c r="GM19" s="83">
        <f>SUMIFS(ACTUALS!$B$4:$B$75,ACTUALS!$T$4:$T$75,$BM19,ACTUALS!$S$4:$S$75,GM$3)+SUMIFS(ACTUALS!$W$4:$W$75,ACTUALS!$S$4:$S$75,$BM19,ACTUALS!$T$4:$T$75,GM$3)</f>
        <v>0</v>
      </c>
      <c r="GN19" s="83">
        <f>SUMIFS(ACTUALS!$C$4:$C$75,ACTUALS!$U$4:$U$75,$BM19,ACTUALS!$T$4:$T$75,GN$3)+SUMIFS(ACTUALS!$B$4:$B$75,ACTUALS!$T$4:$T$75,$BM19,ACTUALS!$U$4:$U$75,GN$3)</f>
        <v>0</v>
      </c>
      <c r="GO19" s="83">
        <f>SUMIFS(ACTUALS!$S$4:$S$75,ACTUALS!$O$4:$O$75,$BM19,ACTUALS!$N$4:$N$75,GO$3)+SUMIFS(ACTUALS!$R$4:$R$75,ACTUALS!$N$4:$N$75,$BM19,ACTUALS!$O$4:$O$75,GO$3)</f>
        <v>0</v>
      </c>
      <c r="GP19" s="83">
        <f>SUMIFS(ACTUALS!$S$4:$S$75,ACTUALS!$O$4:$O$75,$BM19,ACTUALS!$N$4:$N$75,GP$3)+SUMIFS(ACTUALS!$R$4:$R$75,ACTUALS!$N$4:$N$75,$BM19,ACTUALS!$O$4:$O$75,GP$3)</f>
        <v>0</v>
      </c>
      <c r="GQ19" s="83">
        <f>SUMIFS(ACTUALS!$S$4:$S$75,ACTUALS!$O$4:$O$75,$BM19,ACTUALS!$N$4:$N$75,GQ$3)+SUMIFS(ACTUALS!$R$4:$R$75,ACTUALS!$N$4:$N$75,$BM19,ACTUALS!$O$4:$O$75,GQ$3)</f>
        <v>0</v>
      </c>
      <c r="GR19" s="83">
        <f>SUMIFS(ACTUALS!$S$4:$S$75,ACTUALS!$O$4:$O$75,$BM19,ACTUALS!$N$4:$N$75,GR$3)+SUMIFS(ACTUALS!$R$4:$R$75,ACTUALS!$N$4:$N$75,$BM19,ACTUALS!$O$4:$O$75,GR$3)</f>
        <v>0</v>
      </c>
      <c r="GS19" s="83">
        <f>SUMIFS(ACTUALS!$S$4:$S$75,ACTUALS!$O$4:$O$75,$BM19,ACTUALS!$N$4:$N$75,GS$3)+SUMIFS(ACTUALS!$R$4:$R$75,ACTUALS!$N$4:$N$75,$BM19,ACTUALS!$O$4:$O$75,GS$3)</f>
        <v>0</v>
      </c>
      <c r="GT19" s="83">
        <f>SUMIFS(ACTUALS!$S$4:$S$75,ACTUALS!$O$4:$O$75,$BM19,ACTUALS!$N$4:$N$75,GT$3)+SUMIFS(ACTUALS!$R$4:$R$75,ACTUALS!$N$4:$N$75,$BM19,ACTUALS!$O$4:$O$75,GT$3)</f>
        <v>0</v>
      </c>
      <c r="GU19" s="83">
        <f>SUMIFS(ACTUALS!$S$4:$S$75,ACTUALS!$O$4:$O$75,$BM19,ACTUALS!$N$4:$N$75,GU$3)+SUMIFS(ACTUALS!$R$4:$R$75,ACTUALS!$N$4:$N$75,$BM19,ACTUALS!$O$4:$O$75,GU$3)</f>
        <v>0</v>
      </c>
      <c r="GV19" s="83">
        <f>SUMIFS(ACTUALS!$S$4:$S$75,ACTUALS!$O$4:$O$75,$BM19,ACTUALS!$N$4:$N$75,GV$3)+SUMIFS(ACTUALS!$R$4:$R$75,ACTUALS!$N$4:$N$75,$BM19,ACTUALS!$O$4:$O$75,GV$3)</f>
        <v>0</v>
      </c>
      <c r="GW19" s="83">
        <f>SUMIFS(ACTUALS!$S$4:$S$75,ACTUALS!$O$4:$O$75,$BM19,ACTUALS!$N$4:$N$75,GW$3)+SUMIFS(ACTUALS!$R$4:$R$75,ACTUALS!$N$4:$N$75,$BM19,ACTUALS!$O$4:$O$75,GW$3)</f>
        <v>0</v>
      </c>
      <c r="GX19" s="83">
        <f>SUMIFS(ACTUALS!$S$4:$S$75,ACTUALS!$O$4:$O$75,$BM19,ACTUALS!$N$4:$N$75,GX$3)+SUMIFS(ACTUALS!$R$4:$R$75,ACTUALS!$N$4:$N$75,$BM19,ACTUALS!$O$4:$O$75,GX$3)</f>
        <v>0</v>
      </c>
      <c r="GY19" s="83">
        <f>SUMIFS(ACTUALS!$S$4:$S$75,ACTUALS!$O$4:$O$75,$BM19,ACTUALS!$N$4:$N$75,GY$3)+SUMIFS(ACTUALS!$R$4:$R$75,ACTUALS!$N$4:$N$75,$BM19,ACTUALS!$O$4:$O$75,GY$3)</f>
        <v>0</v>
      </c>
      <c r="GZ19" s="83">
        <f>SUMIFS(ACTUALS!$S$4:$S$75,ACTUALS!$O$4:$O$75,$BM19,ACTUALS!$N$4:$N$75,GZ$3)+SUMIFS(ACTUALS!$R$4:$R$75,ACTUALS!$N$4:$N$75,$BM19,ACTUALS!$O$4:$O$75,GZ$3)</f>
        <v>0</v>
      </c>
      <c r="HA19" s="83">
        <f>SUMIFS(ACTUALS!$S$4:$S$75,ACTUALS!$O$4:$O$75,$BM19,ACTUALS!$N$4:$N$75,HA$3)+SUMIFS(ACTUALS!$R$4:$R$75,ACTUALS!$N$4:$N$75,$BM19,ACTUALS!$O$4:$O$75,HA$3)</f>
        <v>0</v>
      </c>
      <c r="HB19" s="83">
        <f>SUMIFS(ACTUALS!$S$4:$S$75,ACTUALS!$O$4:$O$75,$BM19,ACTUALS!$N$4:$N$75,HB$3)+SUMIFS(ACTUALS!$R$4:$R$75,ACTUALS!$N$4:$N$75,$BM19,ACTUALS!$O$4:$O$75,HB$3)</f>
        <v>0</v>
      </c>
      <c r="HC19" s="83">
        <f>SUMIFS(ACTUALS!$S$4:$S$75,ACTUALS!$O$4:$O$75,$BM19,ACTUALS!$N$4:$N$75,HC$3)+SUMIFS(ACTUALS!$R$4:$R$75,ACTUALS!$N$4:$N$75,$BM19,ACTUALS!$O$4:$O$75,HC$3)</f>
        <v>0</v>
      </c>
      <c r="HD19" s="83">
        <f>SUMIFS(ACTUALS!$S$4:$S$75,ACTUALS!$O$4:$O$75,$BM19,ACTUALS!$N$4:$N$75,HD$3)+SUMIFS(ACTUALS!$R$4:$R$75,ACTUALS!$N$4:$N$75,$BM19,ACTUALS!$O$4:$O$75,HD$3)</f>
        <v>0</v>
      </c>
      <c r="HE19" s="83">
        <f>SUMIFS(ACTUALS!$S$4:$S$75,ACTUALS!$O$4:$O$75,$BM19,ACTUALS!$N$4:$N$75,HE$3)+SUMIFS(ACTUALS!$R$4:$R$75,ACTUALS!$N$4:$N$75,$BM19,ACTUALS!$O$4:$O$75,HE$3)</f>
        <v>0</v>
      </c>
      <c r="HF19" s="5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</row>
    <row r="20" spans="1:273" s="78" customFormat="1" ht="30" customHeight="1" x14ac:dyDescent="0.25">
      <c r="A20" s="192"/>
      <c r="B20" s="72">
        <f t="shared" si="6"/>
        <v>17</v>
      </c>
      <c r="C20" s="73" t="s">
        <v>105</v>
      </c>
      <c r="D20" s="74">
        <v>46190</v>
      </c>
      <c r="E20" s="73" t="s">
        <v>122</v>
      </c>
      <c r="F20" s="180">
        <v>0</v>
      </c>
      <c r="G20" s="75">
        <f t="shared" si="0"/>
        <v>46190</v>
      </c>
      <c r="H20" s="148" t="s">
        <v>144</v>
      </c>
      <c r="I20" s="149"/>
      <c r="J20" s="150"/>
      <c r="K20" s="151"/>
      <c r="L20" s="73" t="str">
        <f t="shared" si="1"/>
        <v/>
      </c>
      <c r="M20" s="76" t="s">
        <v>729</v>
      </c>
      <c r="N20" s="77" t="str">
        <f t="shared" si="2"/>
        <v>Austria</v>
      </c>
      <c r="O20" s="78" t="str">
        <f t="shared" si="3"/>
        <v>Jordan</v>
      </c>
      <c r="P20" s="78" t="str">
        <f>IF(ACTUALS!$R20&gt;ACTUALS!$S20,ACTUALS!$N20,IF(ACTUALS!$S20&gt;ACTUALS!$R20,ACTUALS!$O20,""))</f>
        <v/>
      </c>
      <c r="Q20" s="78" t="str">
        <f>IF(ACTUALS!$P20=ACTUALS!$N20,ACTUALS!$O20,IF(ACTUALS!$P20=ACTUALS!$O20,ACTUALS!$N20,""))</f>
        <v/>
      </c>
      <c r="R20" s="79">
        <f t="shared" si="4"/>
        <v>0</v>
      </c>
      <c r="S20" s="80">
        <f t="shared" si="5"/>
        <v>0</v>
      </c>
      <c r="T20" s="78">
        <f>IF(OR(ACTUALS!$R20="",ACTUALS!$S20=""),"",ACTUALS!$R20-ACTUALS!$S20)</f>
        <v>0</v>
      </c>
      <c r="U20" s="78">
        <f>IF(OR(ACTUALS!$R20="",ACTUALS!$S20=""),"",ACTUALS!$S20-ACTUALS!$R20)</f>
        <v>0</v>
      </c>
      <c r="V20" s="78" t="str">
        <f>IF(ACTUALS!$K20="","",IF(ACTUALS!$L20="Draw",1,IF(ACTUALS!$L20=ACTUALS!$N20,3,0)))</f>
        <v/>
      </c>
      <c r="W20" s="78" t="str">
        <f>IF(ACTUALS!$K20="","",IF(ACTUALS!$L20="Draw",1,IF(ACTUALS!$L20=ACTUALS!$O20,3,0)))</f>
        <v/>
      </c>
      <c r="AC20" s="78" t="s">
        <v>128</v>
      </c>
      <c r="AG20" s="78" t="s">
        <v>6</v>
      </c>
      <c r="AH20" s="51"/>
      <c r="AI20" s="90">
        <v>3</v>
      </c>
      <c r="AJ20" s="90" t="str">
        <f ca="1">IFERROR(INDEX(AT:AT,MATCH("3"&amp;AG20,BD:BD,0),1),"")</f>
        <v>Morocco</v>
      </c>
      <c r="AK20" s="90" t="str">
        <f ca="1">IF(AJ20="","",VLOOKUP(AJ20,AT:AY,2,FALSE)&amp;"-"&amp;VLOOKUP(AJ20,AT:AY,3,FALSE)&amp;"-"&amp;VLOOKUP(AJ20,AT:AY,4,FALSE))</f>
        <v>0-0-0</v>
      </c>
      <c r="AL20" s="90">
        <f ca="1">IF(AJ20="","",VLOOKUP(AJ20,AT:BA,8,FALSE))</f>
        <v>0</v>
      </c>
      <c r="AM20" s="90">
        <f ca="1">IF(AJ20="","",VLOOKUP(AJ20,AT:BD,5,FALSE))</f>
        <v>0</v>
      </c>
      <c r="AN20" s="51"/>
      <c r="AO20" s="197"/>
      <c r="AP20" s="197"/>
      <c r="AQ20" s="51"/>
      <c r="AR20" s="51"/>
      <c r="AS20" s="51" t="s">
        <v>7</v>
      </c>
      <c r="AT20" s="51" t="s">
        <v>98</v>
      </c>
      <c r="AU20" s="51">
        <f>COUNTIF(ACTUALS!$P$4:$P$75,AT20)</f>
        <v>0</v>
      </c>
      <c r="AV20" s="51">
        <f>COUNTIFS(ACTUALS!$O$4:$O$75,AT20,ACTUALS!$L$4:$L$75,"Draw")+COUNTIFS(ACTUALS!$N$4:$N$75,AT20,ACTUALS!$L$4:$L$75,"Draw")</f>
        <v>0</v>
      </c>
      <c r="AW20" s="51">
        <f>COUNTIF(ACTUALS!$Q$4:$Q$75,AT20)</f>
        <v>0</v>
      </c>
      <c r="AX20" s="51">
        <f>AV20+(3*AU20)</f>
        <v>0</v>
      </c>
      <c r="AY20" s="51">
        <f>SUMIFS(ACTUALS!$R$4:$R$75,ACTUALS!$N$4:$N$75,AT20)+SUMIFS(ACTUALS!$S$4:$S$75,ACTUALS!$O$4:$O$75,AT20)</f>
        <v>0</v>
      </c>
      <c r="AZ20" s="51">
        <f>SUMIFS(ACTUALS!$S$4:$S$75,ACTUALS!$N$4:$N$75,AT20)+SUMIFS(ACTUALS!$R$4:$R$75,ACTUALS!$O$4:$O$75,AT20)</f>
        <v>0</v>
      </c>
      <c r="BA20" s="51">
        <f>AY20-AZ20</f>
        <v>0</v>
      </c>
      <c r="BB20" s="51">
        <f ca="1">RANK(BK20,BK19:BK22,1)</f>
        <v>3</v>
      </c>
      <c r="BC20" s="51" t="str">
        <f>IFERROR(VLOOKUP(AT20,AO:AP,2,FALSE),"")</f>
        <v/>
      </c>
      <c r="BD20" s="51" t="str">
        <f ca="1">IF(BC20="",BB20&amp;AS20,BC20&amp;AS20)</f>
        <v>3D</v>
      </c>
      <c r="BE20" s="51">
        <f>RANK(AX20,AX19:AX22)+(RANK(BA20,BA19:BA22)/10)+(RANK(AY20,AY19:AY22)/100)</f>
        <v>1.1100000000000001</v>
      </c>
      <c r="BF20" s="51">
        <f>RANK(BE20,BE19:BE22,1)</f>
        <v>1</v>
      </c>
      <c r="BG20" s="51" cm="1">
        <f t="array" aca="1" ref="BG20" ca="1">SUMPRODUCT((OFFSET($BN$3:$DI$3,MATCH($AT20,$BM$4:$BM$51,0),0))*((IF($BF22=$BF20,$BN$3:$DI$3=$AT22,0))+(IF($BF19=$BF20,$BN$3:$DI$3=$AT19,0))+(IF($BF21=$BF20,$BN$3:$DI$3=$AT21,0))))</f>
        <v>0</v>
      </c>
      <c r="BH20" s="51" cm="1">
        <f t="array" aca="1" ref="BH20" ca="1">SUMPRODUCT((OFFSET($DL$3:$FG$3,MATCH($AT20,$DK$4:$DK$51,0),0))*((IF($BF22=$BF20,$DL$3:$FG$3=$AT22,0))+(IF($BF19=$BF20,$DL$3:$FG$3=$AT19,0))+(IF($BF21=$BF20,$DL$3:$FG$3=$AT21,0))))</f>
        <v>0</v>
      </c>
      <c r="BI20" s="51" cm="1">
        <f t="array" aca="1" ref="BI20" ca="1">SUMPRODUCT((OFFSET($FJ$3:$HE$3,MATCH($AT20,$FI$4:$FI$51,0),0))*((IF($BF22=$BF20,$FJ$3:$HE$3=$AT22,0))+(IF($BF19=$BF20,$FJ$3:$HE$3=$AT19,0))+(IF($BF21=$BF20,$FJ$3:$HE$3=$AT21,0))))</f>
        <v>0</v>
      </c>
      <c r="BJ20" s="51">
        <f ca="1">(BG20/1000)+(BH20/10000)+(BI20/100000)+(ROW(BI23)/10000000)</f>
        <v>2.3E-6</v>
      </c>
      <c r="BK20" s="51">
        <f ca="1">+BE20-BJ20</f>
        <v>1.1099977000000001</v>
      </c>
      <c r="BL20" s="51"/>
      <c r="BM20" s="51" t="s">
        <v>50</v>
      </c>
      <c r="BN20" s="83">
        <f>SUMIFS(ACTUALS!$W$4:$W$75,ACTUALS!$O$4:$O$75,$BM20,ACTUALS!$N$4:$N$75,BN$3)+SUMIFS(ACTUALS!$V$4:$V$75,ACTUALS!$N$4:$N$75,$BM20,ACTUALS!$O$4:$O$75,BN$3)</f>
        <v>0</v>
      </c>
      <c r="BO20" s="83">
        <f>SUMIFS(ACTUALS!$W$4:$W$75,ACTUALS!$O$4:$O$75,$BM20,ACTUALS!$N$4:$N$75,BO$3)+SUMIFS(ACTUALS!$V$4:$V$75,ACTUALS!$N$4:$N$75,$BM20,ACTUALS!$O$4:$O$75,BO$3)</f>
        <v>0</v>
      </c>
      <c r="BP20" s="83">
        <f>SUMIFS(ACTUALS!$W$4:$W$75,ACTUALS!$O$4:$O$75,$BM20,ACTUALS!$N$4:$N$75,BP$3)+SUMIFS(ACTUALS!$V$4:$V$75,ACTUALS!$N$4:$N$75,$BM20,ACTUALS!$O$4:$O$75,BP$3)</f>
        <v>0</v>
      </c>
      <c r="BQ20" s="83">
        <f>SUMIFS(ACTUALS!$W$4:$W$75,ACTUALS!$O$4:$O$75,$BM20,ACTUALS!$N$4:$N$75,BQ$3)+SUMIFS(ACTUALS!$V$4:$V$75,ACTUALS!$N$4:$N$75,$BM20,ACTUALS!$O$4:$O$75,BQ$3)</f>
        <v>0</v>
      </c>
      <c r="BR20" s="83">
        <f>SUMIFS(ACTUALS!$W$4:$W$75,ACTUALS!$O$4:$O$75,$BM20,ACTUALS!$N$4:$N$75,BR$3)+SUMIFS(ACTUALS!$V$4:$V$75,ACTUALS!$N$4:$N$75,$BM20,ACTUALS!$O$4:$O$75,BR$3)</f>
        <v>0</v>
      </c>
      <c r="BS20" s="83">
        <f>SUMIFS(ACTUALS!$W$4:$W$75,ACTUALS!$O$4:$O$75,$BM20,ACTUALS!$N$4:$N$75,BS$3)+SUMIFS(ACTUALS!$V$4:$V$75,ACTUALS!$N$4:$N$75,$BM20,ACTUALS!$O$4:$O$75,BS$3)</f>
        <v>0</v>
      </c>
      <c r="BT20" s="83">
        <f>SUMIFS(ACTUALS!$W$4:$W$75,ACTUALS!$O$4:$O$75,$BM20,ACTUALS!$N$4:$N$75,BT$3)+SUMIFS(ACTUALS!$V$4:$V$75,ACTUALS!$N$4:$N$75,$BM20,ACTUALS!$O$4:$O$75,BT$3)</f>
        <v>0</v>
      </c>
      <c r="BU20" s="83">
        <f>SUMIFS(ACTUALS!$W$4:$W$75,ACTUALS!$O$4:$O$75,$BM20,ACTUALS!$N$4:$N$75,BU$3)+SUMIFS(ACTUALS!$V$4:$V$75,ACTUALS!$N$4:$N$75,$BM20,ACTUALS!$O$4:$O$75,BU$3)</f>
        <v>0</v>
      </c>
      <c r="BV20" s="83">
        <f>SUMIFS(ACTUALS!$W$4:$W$75,ACTUALS!$O$4:$O$75,$BM20,ACTUALS!$N$4:$N$75,BV$3)+SUMIFS(ACTUALS!$V$4:$V$75,ACTUALS!$N$4:$N$75,$BM20,ACTUALS!$O$4:$O$75,BV$3)</f>
        <v>0</v>
      </c>
      <c r="BW20" s="83">
        <f>SUMIFS(ACTUALS!$W$4:$W$75,ACTUALS!$O$4:$O$75,$BM20,ACTUALS!$N$4:$N$75,BW$3)+SUMIFS(ACTUALS!$V$4:$V$75,ACTUALS!$N$4:$N$75,$BM20,ACTUALS!$O$4:$O$75,BW$3)</f>
        <v>0</v>
      </c>
      <c r="BX20" s="83">
        <f>SUMIFS(ACTUALS!$W$4:$W$75,ACTUALS!$O$4:$O$75,$BM20,ACTUALS!$N$4:$N$75,BX$3)+SUMIFS(ACTUALS!$V$4:$V$75,ACTUALS!$N$4:$N$75,$BM20,ACTUALS!$O$4:$O$75,BX$3)</f>
        <v>0</v>
      </c>
      <c r="BY20" s="83">
        <f>SUMIFS(ACTUALS!$W$4:$W$75,ACTUALS!$O$4:$O$75,$BM20,ACTUALS!$N$4:$N$75,BY$3)+SUMIFS(ACTUALS!$V$4:$V$75,ACTUALS!$N$4:$N$75,$BM20,ACTUALS!$O$4:$O$75,BY$3)</f>
        <v>0</v>
      </c>
      <c r="BZ20" s="83">
        <f>SUMIFS(ACTUALS!$W$4:$W$75,ACTUALS!$O$4:$O$75,$BM20,ACTUALS!$N$4:$N$75,BZ$3)+SUMIFS(ACTUALS!$V$4:$V$75,ACTUALS!$N$4:$N$75,$BM20,ACTUALS!$O$4:$O$75,BZ$3)</f>
        <v>0</v>
      </c>
      <c r="CA20" s="83">
        <f>SUMIFS(ACTUALS!$W$4:$W$75,ACTUALS!$O$4:$O$75,$BM20,ACTUALS!$N$4:$N$75,CA$3)+SUMIFS(ACTUALS!$V$4:$V$75,ACTUALS!$N$4:$N$75,$BM20,ACTUALS!$O$4:$O$75,CA$3)</f>
        <v>0</v>
      </c>
      <c r="CB20" s="83">
        <f>SUMIFS(ACTUALS!$W$4:$W$75,ACTUALS!$O$4:$O$75,$BM20,ACTUALS!$N$4:$N$75,CB$3)+SUMIFS(ACTUALS!$V$4:$V$75,ACTUALS!$N$4:$N$75,$BM20,ACTUALS!$O$4:$O$75,CB$3)</f>
        <v>0</v>
      </c>
      <c r="CC20" s="83">
        <f>SUMIFS(ACTUALS!$W$4:$W$75,ACTUALS!$O$4:$O$75,$BM20,ACTUALS!$N$4:$N$75,CC$3)+SUMIFS(ACTUALS!$V$4:$V$75,ACTUALS!$N$4:$N$75,$BM20,ACTUALS!$O$4:$O$75,CC$3)</f>
        <v>0</v>
      </c>
      <c r="CD20" s="83">
        <f>SUMIFS(ACTUALS!$W$4:$W$75,ACTUALS!$O$4:$O$75,$BM20,ACTUALS!$N$4:$N$75,CD$3)+SUMIFS(ACTUALS!$V$4:$V$75,ACTUALS!$N$4:$N$75,$BM20,ACTUALS!$O$4:$O$75,CD$3)</f>
        <v>0</v>
      </c>
      <c r="CE20" s="83">
        <f>SUMIFS(ACTUALS!$W$4:$W$75,ACTUALS!$O$4:$O$75,$BM20,ACTUALS!$N$4:$N$75,CE$3)+SUMIFS(ACTUALS!$V$4:$V$75,ACTUALS!$N$4:$N$75,$BM20,ACTUALS!$O$4:$O$75,CE$3)</f>
        <v>0</v>
      </c>
      <c r="CF20" s="83">
        <f>SUMIFS(ACTUALS!$W$4:$W$75,ACTUALS!$O$4:$O$75,$BM20,ACTUALS!$N$4:$N$75,CF$3)+SUMIFS(ACTUALS!$V$4:$V$75,ACTUALS!$N$4:$N$75,$BM20,ACTUALS!$O$4:$O$75,CF$3)</f>
        <v>0</v>
      </c>
      <c r="CG20" s="83">
        <f>SUMIFS(ACTUALS!$W$4:$W$75,ACTUALS!$O$4:$O$75,$BM20,ACTUALS!$N$4:$N$75,CG$3)+SUMIFS(ACTUALS!$V$4:$V$75,ACTUALS!$N$4:$N$75,$BM20,ACTUALS!$O$4:$O$75,CG$3)</f>
        <v>0</v>
      </c>
      <c r="CH20" s="83">
        <f>SUMIFS(ACTUALS!$W$4:$W$75,ACTUALS!$O$4:$O$75,$BM20,ACTUALS!$N$4:$N$75,CH$3)+SUMIFS(ACTUALS!$V$4:$V$75,ACTUALS!$N$4:$N$75,$BM20,ACTUALS!$O$4:$O$75,CH$3)</f>
        <v>0</v>
      </c>
      <c r="CI20" s="83">
        <f>SUMIFS(ACTUALS!$W$4:$W$75,ACTUALS!$O$4:$O$75,$BM20,ACTUALS!$N$4:$N$75,CI$3)+SUMIFS(ACTUALS!$V$4:$V$75,ACTUALS!$N$4:$N$75,$BM20,ACTUALS!$O$4:$O$75,CI$3)</f>
        <v>0</v>
      </c>
      <c r="CJ20" s="83">
        <f>SUMIFS(ACTUALS!$B$4:$B$75,ACTUALS!$P$4:$P$75,$BM20,ACTUALS!$O$4:$O$75,CJ$3)+SUMIFS(ACTUALS!$W$4:$W$75,ACTUALS!$O$4:$O$75,$BM20,ACTUALS!$P$4:$P$75,CJ$3)</f>
        <v>0</v>
      </c>
      <c r="CK20" s="83">
        <f>SUMIFS(ACTUALS!$C$4:$C$75,ACTUALS!$Q$4:$Q$75,$BM20,ACTUALS!$P$4:$P$75,CK$3)+SUMIFS(ACTUALS!$B$4:$B$75,ACTUALS!$P$4:$P$75,$BM20,ACTUALS!$Q$4:$Q$75,CK$3)</f>
        <v>0</v>
      </c>
      <c r="CL20" s="83">
        <f>SUMIFS(ACTUALS!$D$4:$D$75,ACTUALS!$R$4:$R$75,$BM20,ACTUALS!$Q$4:$Q$75,CL$3)+SUMIFS(ACTUALS!$C$4:$C$75,ACTUALS!$Q$4:$Q$75,$BM20,ACTUALS!$R$4:$R$75,CL$3)</f>
        <v>0</v>
      </c>
      <c r="CM20" s="83">
        <f>SUMIFS(ACTUALS!$E$4:$E$75,ACTUALS!$S$4:$S$75,$BM20,ACTUALS!$R$4:$R$75,CM$3)+SUMIFS(ACTUALS!$D$4:$D$75,ACTUALS!$R$4:$R$75,$BM20,ACTUALS!$S$4:$S$75,CM$3)</f>
        <v>0</v>
      </c>
      <c r="CN20" s="83">
        <f>SUMIFS(ACTUALS!$F$4:$F$75,ACTUALS!$T$4:$T$75,$BM20,ACTUALS!$S$4:$S$75,CN$3)+SUMIFS(ACTUALS!$E$4:$E$75,ACTUALS!$S$4:$S$75,$BM20,ACTUALS!$T$4:$T$75,CN$3)</f>
        <v>0</v>
      </c>
      <c r="CO20" s="83">
        <f>SUMIFS(ACTUALS!$G$4:$G$75,ACTUALS!$U$4:$U$75,$BM20,ACTUALS!$T$4:$T$75,CO$3)+SUMIFS(ACTUALS!$F$4:$F$75,ACTUALS!$T$4:$T$75,$BM20,ACTUALS!$U$4:$U$75,CO$3)</f>
        <v>0</v>
      </c>
      <c r="CP20" s="83">
        <f>SUMIFS(ACTUALS!$J$4:$J$75,ACTUALS!$V$4:$V$75,$BM20,ACTUALS!$U$4:$U$75,CP$3)+SUMIFS(ACTUALS!$G$4:$G$75,ACTUALS!$U$4:$U$75,$BM20,ACTUALS!$V$4:$V$75,CP$3)</f>
        <v>0</v>
      </c>
      <c r="CQ20" s="83">
        <f>SUMIFS(ACTUALS!$K$4:$K$75,ACTUALS!$W$4:$W$75,$BM20,ACTUALS!$V$4:$V$75,CQ$3)+SUMIFS(ACTUALS!$J$4:$J$75,ACTUALS!$V$4:$V$75,$BM20,ACTUALS!$W$4:$W$75,CQ$3)</f>
        <v>0</v>
      </c>
      <c r="CR20" s="83">
        <f>SUMIFS(ACTUALS!$L$4:$L$75,ACTUALS!$B$4:$B$75,$BM20,ACTUALS!$W$4:$W$75,CR$3)+SUMIFS(ACTUALS!$K$4:$K$75,ACTUALS!$W$4:$W$75,$BM20,ACTUALS!$B$4:$B$75,CR$3)</f>
        <v>0</v>
      </c>
      <c r="CS20" s="83">
        <f>SUMIFS(ACTUALS!$N$4:$N$75,ACTUALS!$C$4:$C$75,$BM20,ACTUALS!$B$4:$B$75,CS$3)+SUMIFS(ACTUALS!$L$4:$L$75,ACTUALS!$B$4:$B$75,$BM20,ACTUALS!$C$4:$C$75,CS$3)</f>
        <v>0</v>
      </c>
      <c r="CT20" s="83">
        <f>SUMIFS(ACTUALS!$O$4:$O$75,ACTUALS!$D$4:$D$75,$BM20,ACTUALS!$C$4:$C$75,CT$3)+SUMIFS(ACTUALS!$N$4:$N$75,ACTUALS!$C$4:$C$75,$BM20,ACTUALS!$D$4:$D$75,CT$3)</f>
        <v>0</v>
      </c>
      <c r="CU20" s="83">
        <f>SUMIFS(ACTUALS!$P$4:$P$75,ACTUALS!$E$4:$E$75,$BM20,ACTUALS!$D$4:$D$75,CU$3)+SUMIFS(ACTUALS!$O$4:$O$75,ACTUALS!$D$4:$D$75,$BM20,ACTUALS!$E$4:$E$75,CU$3)</f>
        <v>0</v>
      </c>
      <c r="CV20" s="83">
        <f>SUMIFS(ACTUALS!$Q$4:$Q$75,ACTUALS!$F$4:$F$75,$BM20,ACTUALS!$E$4:$E$75,CV$3)+SUMIFS(ACTUALS!$P$4:$P$75,ACTUALS!$E$4:$E$75,$BM20,ACTUALS!$F$4:$F$75,CV$3)</f>
        <v>0</v>
      </c>
      <c r="CW20" s="83">
        <f>SUMIFS(ACTUALS!$R$4:$R$75,ACTUALS!$G$4:$G$75,$BM20,ACTUALS!$F$4:$F$75,CW$3)+SUMIFS(ACTUALS!$Q$4:$Q$75,ACTUALS!$F$4:$F$75,$BM20,ACTUALS!$G$4:$G$75,CW$3)</f>
        <v>0</v>
      </c>
      <c r="CX20" s="83">
        <f>SUMIFS(ACTUALS!$S$4:$S$75,ACTUALS!$J$4:$J$75,$BM20,ACTUALS!$G$4:$G$75,CX$3)+SUMIFS(ACTUALS!$R$4:$R$75,ACTUALS!$G$4:$G$75,$BM20,ACTUALS!$J$4:$J$75,CX$3)</f>
        <v>0</v>
      </c>
      <c r="CY20" s="83">
        <f>SUMIFS(ACTUALS!$T$4:$T$75,ACTUALS!$K$4:$K$75,$BM20,ACTUALS!$J$4:$J$75,CY$3)+SUMIFS(ACTUALS!$S$4:$S$75,ACTUALS!$J$4:$J$75,$BM20,ACTUALS!$K$4:$K$75,CY$3)</f>
        <v>0</v>
      </c>
      <c r="CZ20" s="83">
        <f>SUMIFS(ACTUALS!$U$4:$U$75,ACTUALS!$L$4:$L$75,$BM20,ACTUALS!$K$4:$K$75,CZ$3)+SUMIFS(ACTUALS!$T$4:$T$75,ACTUALS!$K$4:$K$75,$BM20,ACTUALS!$L$4:$L$75,CZ$3)</f>
        <v>0</v>
      </c>
      <c r="DA20" s="83">
        <f>SUMIFS(ACTUALS!$V$4:$V$75,ACTUALS!$N$4:$N$75,$BM20,ACTUALS!$L$4:$L$75,DA$3)+SUMIFS(ACTUALS!$U$4:$U$75,ACTUALS!$L$4:$L$75,$BM20,ACTUALS!$N$4:$N$75,DA$3)</f>
        <v>0</v>
      </c>
      <c r="DB20" s="83">
        <f>SUMIFS(ACTUALS!$W$4:$W$75,ACTUALS!$O$4:$O$75,$BM20,ACTUALS!$N$4:$N$75,DB$3)+SUMIFS(ACTUALS!$V$4:$V$75,ACTUALS!$N$4:$N$75,$BM20,ACTUALS!$O$4:$O$75,DB$3)</f>
        <v>0</v>
      </c>
      <c r="DC20" s="83">
        <f>SUMIFS(ACTUALS!$B$4:$B$75,ACTUALS!$P$4:$P$75,$BM20,ACTUALS!$O$4:$O$75,DC$3)+SUMIFS(ACTUALS!$W$4:$W$75,ACTUALS!$O$4:$O$75,$BM20,ACTUALS!$P$4:$P$75,DC$3)</f>
        <v>0</v>
      </c>
      <c r="DD20" s="83">
        <f>SUMIFS(ACTUALS!$C$4:$C$75,ACTUALS!$Q$4:$Q$75,$BM20,ACTUALS!$P$4:$P$75,DD$3)+SUMIFS(ACTUALS!$B$4:$B$75,ACTUALS!$P$4:$P$75,$BM20,ACTUALS!$Q$4:$Q$75,DD$3)</f>
        <v>0</v>
      </c>
      <c r="DE20" s="83">
        <f>SUMIFS(ACTUALS!$D$4:$D$75,ACTUALS!$R$4:$R$75,$BM20,ACTUALS!$Q$4:$Q$75,DE$3)+SUMIFS(ACTUALS!$C$4:$C$75,ACTUALS!$Q$4:$Q$75,$BM20,ACTUALS!$R$4:$R$75,DE$3)</f>
        <v>0</v>
      </c>
      <c r="DF20" s="83">
        <f>SUMIFS(ACTUALS!$E$4:$E$75,ACTUALS!$S$4:$S$75,$BM20,ACTUALS!$R$4:$R$75,DF$3)+SUMIFS(ACTUALS!$D$4:$D$75,ACTUALS!$R$4:$R$75,$BM20,ACTUALS!$S$4:$S$75,DF$3)</f>
        <v>0</v>
      </c>
      <c r="DG20" s="83">
        <f>SUMIFS(ACTUALS!$W$4:$W$75,ACTUALS!$O$4:$O$75,$BM20,ACTUALS!$N$4:$N$75,DG$3)+SUMIFS(ACTUALS!$V$4:$V$75,ACTUALS!$N$4:$N$75,$BM20,ACTUALS!$O$4:$O$75,DG$3)</f>
        <v>0</v>
      </c>
      <c r="DH20" s="83">
        <f>SUMIFS(ACTUALS!$W$4:$W$75,ACTUALS!$O$4:$O$75,$BM20,ACTUALS!$N$4:$N$75,DH$3)+SUMIFS(ACTUALS!$V$4:$V$75,ACTUALS!$N$4:$N$75,$BM20,ACTUALS!$O$4:$O$75,DH$3)</f>
        <v>0</v>
      </c>
      <c r="DI20" s="83">
        <f>SUMIFS(ACTUALS!$W$4:$W$75,ACTUALS!$O$4:$O$75,$BM20,ACTUALS!$N$4:$N$75,DI$3)+SUMIFS(ACTUALS!$V$4:$V$75,ACTUALS!$N$4:$N$75,$BM20,ACTUALS!$O$4:$O$75,DI$3)</f>
        <v>0</v>
      </c>
      <c r="DJ20" s="51"/>
      <c r="DK20" s="51" t="s">
        <v>50</v>
      </c>
      <c r="DL20" s="83">
        <f>SUMIFS(ACTUALS!$U$4:$U$75,ACTUALS!$O$4:$O$75,$BM20,ACTUALS!$N$4:$N$75,DL$3)+SUMIFS(ACTUALS!$T$4:$T$75,ACTUALS!$N$4:$N$75,$BM20,ACTUALS!$O$4:$O$75,DL$3)</f>
        <v>0</v>
      </c>
      <c r="DM20" s="83">
        <f>SUMIFS(ACTUALS!$U$4:$U$75,ACTUALS!$O$4:$O$75,$BM20,ACTUALS!$N$4:$N$75,DM$3)+SUMIFS(ACTUALS!$T$4:$T$75,ACTUALS!$N$4:$N$75,$BM20,ACTUALS!$O$4:$O$75,DM$3)</f>
        <v>0</v>
      </c>
      <c r="DN20" s="83">
        <f>SUMIFS(ACTUALS!$U$4:$U$75,ACTUALS!$O$4:$O$75,$BM20,ACTUALS!$N$4:$N$75,DN$3)+SUMIFS(ACTUALS!$T$4:$T$75,ACTUALS!$N$4:$N$75,$BM20,ACTUALS!$O$4:$O$75,DN$3)</f>
        <v>0</v>
      </c>
      <c r="DO20" s="83">
        <f>SUMIFS(ACTUALS!$U$4:$U$75,ACTUALS!$O$4:$O$75,$BM20,ACTUALS!$N$4:$N$75,DO$3)+SUMIFS(ACTUALS!$T$4:$T$75,ACTUALS!$N$4:$N$75,$BM20,ACTUALS!$O$4:$O$75,DO$3)</f>
        <v>0</v>
      </c>
      <c r="DP20" s="83">
        <f>SUMIFS(ACTUALS!$U$4:$U$75,ACTUALS!$O$4:$O$75,$BM20,ACTUALS!$N$4:$N$75,DP$3)+SUMIFS(ACTUALS!$T$4:$T$75,ACTUALS!$N$4:$N$75,$BM20,ACTUALS!$O$4:$O$75,DP$3)</f>
        <v>0</v>
      </c>
      <c r="DQ20" s="83">
        <f>SUMIFS(ACTUALS!$U$4:$U$75,ACTUALS!$O$4:$O$75,$BM20,ACTUALS!$N$4:$N$75,DQ$3)+SUMIFS(ACTUALS!$T$4:$T$75,ACTUALS!$N$4:$N$75,$BM20,ACTUALS!$O$4:$O$75,DQ$3)</f>
        <v>0</v>
      </c>
      <c r="DR20" s="83">
        <f>SUMIFS(ACTUALS!$U$4:$U$75,ACTUALS!$O$4:$O$75,$BM20,ACTUALS!$N$4:$N$75,DR$3)+SUMIFS(ACTUALS!$T$4:$T$75,ACTUALS!$N$4:$N$75,$BM20,ACTUALS!$O$4:$O$75,DR$3)</f>
        <v>0</v>
      </c>
      <c r="DS20" s="83">
        <f>SUMIFS(ACTUALS!$U$4:$U$75,ACTUALS!$O$4:$O$75,$BM20,ACTUALS!$N$4:$N$75,DS$3)+SUMIFS(ACTUALS!$T$4:$T$75,ACTUALS!$N$4:$N$75,$BM20,ACTUALS!$O$4:$O$75,DS$3)</f>
        <v>0</v>
      </c>
      <c r="DT20" s="83">
        <f>SUMIFS(ACTUALS!$U$4:$U$75,ACTUALS!$O$4:$O$75,$BM20,ACTUALS!$N$4:$N$75,DT$3)+SUMIFS(ACTUALS!$T$4:$T$75,ACTUALS!$N$4:$N$75,$BM20,ACTUALS!$O$4:$O$75,DT$3)</f>
        <v>0</v>
      </c>
      <c r="DU20" s="83">
        <f>SUMIFS(ACTUALS!$V$4:$V$75,ACTUALS!$P$4:$P$75,$BM20,ACTUALS!$O$4:$O$75,DU$3)+SUMIFS(ACTUALS!$U$4:$U$75,ACTUALS!$O$4:$O$75,$BM20,ACTUALS!$P$4:$P$75,DU$3)</f>
        <v>0</v>
      </c>
      <c r="DV20" s="83">
        <f>SUMIFS(ACTUALS!$W$4:$W$75,ACTUALS!$Q$4:$Q$75,$BM20,ACTUALS!$P$4:$P$75,DV$3)+SUMIFS(ACTUALS!$V$4:$V$75,ACTUALS!$P$4:$P$75,$BM20,ACTUALS!$Q$4:$Q$75,DV$3)</f>
        <v>0</v>
      </c>
      <c r="DW20" s="83">
        <f>SUMIFS(ACTUALS!$B$4:$B$75,ACTUALS!$R$4:$R$75,$BM20,ACTUALS!$Q$4:$Q$75,DW$3)+SUMIFS(ACTUALS!$W$4:$W$75,ACTUALS!$Q$4:$Q$75,$BM20,ACTUALS!$R$4:$R$75,DW$3)</f>
        <v>0</v>
      </c>
      <c r="DX20" s="83">
        <f>SUMIFS(ACTUALS!$C$4:$C$75,ACTUALS!$S$4:$S$75,$BM20,ACTUALS!$R$4:$R$75,DX$3)+SUMIFS(ACTUALS!$B$4:$B$75,ACTUALS!$R$4:$R$75,$BM20,ACTUALS!$S$4:$S$75,DX$3)</f>
        <v>0</v>
      </c>
      <c r="DY20" s="83">
        <f>SUMIFS(ACTUALS!$D$4:$D$75,ACTUALS!$T$4:$T$75,$BM20,ACTUALS!$S$4:$S$75,DY$3)+SUMIFS(ACTUALS!$C$4:$C$75,ACTUALS!$S$4:$S$75,$BM20,ACTUALS!$T$4:$T$75,DY$3)</f>
        <v>0</v>
      </c>
      <c r="DZ20" s="83">
        <f>SUMIFS(ACTUALS!$E$4:$E$75,ACTUALS!$U$4:$U$75,$BM20,ACTUALS!$T$4:$T$75,DZ$3)+SUMIFS(ACTUALS!$D$4:$D$75,ACTUALS!$T$4:$T$75,$BM20,ACTUALS!$U$4:$U$75,DZ$3)</f>
        <v>0</v>
      </c>
      <c r="EA20" s="83">
        <f>SUMIFS(ACTUALS!$F$4:$F$75,ACTUALS!$V$4:$V$75,$BM20,ACTUALS!$U$4:$U$75,EA$3)+SUMIFS(ACTUALS!$E$4:$E$75,ACTUALS!$U$4:$U$75,$BM20,ACTUALS!$V$4:$V$75,EA$3)</f>
        <v>0</v>
      </c>
      <c r="EB20" s="83">
        <f>SUMIFS(ACTUALS!$G$4:$G$75,ACTUALS!$W$4:$W$75,$BM20,ACTUALS!$V$4:$V$75,EB$3)+SUMIFS(ACTUALS!$F$4:$F$75,ACTUALS!$V$4:$V$75,$BM20,ACTUALS!$W$4:$W$75,EB$3)</f>
        <v>0</v>
      </c>
      <c r="EC20" s="83">
        <f>SUMIFS(ACTUALS!$J$4:$J$75,ACTUALS!$B$4:$B$75,$BM20,ACTUALS!$W$4:$W$75,EC$3)+SUMIFS(ACTUALS!$G$4:$G$75,ACTUALS!$W$4:$W$75,$BM20,ACTUALS!$B$4:$B$75,EC$3)</f>
        <v>0</v>
      </c>
      <c r="ED20" s="83">
        <f>SUMIFS(ACTUALS!$K$4:$K$75,ACTUALS!$C$4:$C$75,$BM20,ACTUALS!$B$4:$B$75,ED$3)+SUMIFS(ACTUALS!$J$4:$J$75,ACTUALS!$B$4:$B$75,$BM20,ACTUALS!$C$4:$C$75,ED$3)</f>
        <v>0</v>
      </c>
      <c r="EE20" s="83">
        <f>SUMIFS(ACTUALS!$L$4:$L$75,ACTUALS!$D$4:$D$75,$BM20,ACTUALS!$C$4:$C$75,EE$3)+SUMIFS(ACTUALS!$K$4:$K$75,ACTUALS!$C$4:$C$75,$BM20,ACTUALS!$D$4:$D$75,EE$3)</f>
        <v>0</v>
      </c>
      <c r="EF20" s="83">
        <f>SUMIFS(ACTUALS!$N$4:$N$75,ACTUALS!$E$4:$E$75,$BM20,ACTUALS!$D$4:$D$75,EF$3)+SUMIFS(ACTUALS!$L$4:$L$75,ACTUALS!$D$4:$D$75,$BM20,ACTUALS!$E$4:$E$75,EF$3)</f>
        <v>0</v>
      </c>
      <c r="EG20" s="83">
        <f>SUMIFS(ACTUALS!$O$4:$O$75,ACTUALS!$F$4:$F$75,$BM20,ACTUALS!$E$4:$E$75,EG$3)+SUMIFS(ACTUALS!$N$4:$N$75,ACTUALS!$E$4:$E$75,$BM20,ACTUALS!$F$4:$F$75,EG$3)</f>
        <v>0</v>
      </c>
      <c r="EH20" s="83">
        <f>SUMIFS(ACTUALS!$P$4:$P$75,ACTUALS!$G$4:$G$75,$BM20,ACTUALS!$F$4:$F$75,EH$3)+SUMIFS(ACTUALS!$O$4:$O$75,ACTUALS!$F$4:$F$75,$BM20,ACTUALS!$G$4:$G$75,EH$3)</f>
        <v>0</v>
      </c>
      <c r="EI20" s="83">
        <f>SUMIFS(ACTUALS!$Q$4:$Q$75,ACTUALS!$J$4:$J$75,$BM20,ACTUALS!$G$4:$G$75,EI$3)+SUMIFS(ACTUALS!$P$4:$P$75,ACTUALS!$G$4:$G$75,$BM20,ACTUALS!$J$4:$J$75,EI$3)</f>
        <v>0</v>
      </c>
      <c r="EJ20" s="83">
        <f>SUMIFS(ACTUALS!$R$4:$R$75,ACTUALS!$K$4:$K$75,$BM20,ACTUALS!$J$4:$J$75,EJ$3)+SUMIFS(ACTUALS!$Q$4:$Q$75,ACTUALS!$J$4:$J$75,$BM20,ACTUALS!$K$4:$K$75,EJ$3)</f>
        <v>0</v>
      </c>
      <c r="EK20" s="83">
        <f>SUMIFS(ACTUALS!$S$4:$S$75,ACTUALS!$L$4:$L$75,$BM20,ACTUALS!$K$4:$K$75,EK$3)+SUMIFS(ACTUALS!$R$4:$R$75,ACTUALS!$K$4:$K$75,$BM20,ACTUALS!$L$4:$L$75,EK$3)</f>
        <v>0</v>
      </c>
      <c r="EL20" s="83">
        <f>SUMIFS(ACTUALS!$T$4:$T$75,ACTUALS!$N$4:$N$75,$BM20,ACTUALS!$L$4:$L$75,EL$3)+SUMIFS(ACTUALS!$S$4:$S$75,ACTUALS!$L$4:$L$75,$BM20,ACTUALS!$N$4:$N$75,EL$3)</f>
        <v>0</v>
      </c>
      <c r="EM20" s="83">
        <f>SUMIFS(ACTUALS!$U$4:$U$75,ACTUALS!$O$4:$O$75,$BM20,ACTUALS!$N$4:$N$75,EM$3)+SUMIFS(ACTUALS!$T$4:$T$75,ACTUALS!$N$4:$N$75,$BM20,ACTUALS!$O$4:$O$75,EM$3)</f>
        <v>0</v>
      </c>
      <c r="EN20" s="83">
        <f>SUMIFS(ACTUALS!$V$4:$V$75,ACTUALS!$P$4:$P$75,$BM20,ACTUALS!$O$4:$O$75,EN$3)+SUMIFS(ACTUALS!$U$4:$U$75,ACTUALS!$O$4:$O$75,$BM20,ACTUALS!$P$4:$P$75,EN$3)</f>
        <v>0</v>
      </c>
      <c r="EO20" s="83">
        <f>SUMIFS(ACTUALS!$W$4:$W$75,ACTUALS!$Q$4:$Q$75,$BM20,ACTUALS!$P$4:$P$75,EO$3)+SUMIFS(ACTUALS!$V$4:$V$75,ACTUALS!$P$4:$P$75,$BM20,ACTUALS!$Q$4:$Q$75,EO$3)</f>
        <v>0</v>
      </c>
      <c r="EP20" s="83">
        <f>SUMIFS(ACTUALS!$B$4:$B$75,ACTUALS!$R$4:$R$75,$BM20,ACTUALS!$Q$4:$Q$75,EP$3)+SUMIFS(ACTUALS!$W$4:$W$75,ACTUALS!$Q$4:$Q$75,$BM20,ACTUALS!$R$4:$R$75,EP$3)</f>
        <v>0</v>
      </c>
      <c r="EQ20" s="83">
        <f>SUMIFS(ACTUALS!$C$4:$C$75,ACTUALS!$S$4:$S$75,$BM20,ACTUALS!$R$4:$R$75,EQ$3)+SUMIFS(ACTUALS!$B$4:$B$75,ACTUALS!$R$4:$R$75,$BM20,ACTUALS!$S$4:$S$75,EQ$3)</f>
        <v>0</v>
      </c>
      <c r="ER20" s="83">
        <f>SUMIFS(ACTUALS!$D$4:$D$75,ACTUALS!$T$4:$T$75,$BM20,ACTUALS!$S$4:$S$75,ER$3)+SUMIFS(ACTUALS!$C$4:$C$75,ACTUALS!$S$4:$S$75,$BM20,ACTUALS!$T$4:$T$75,ER$3)</f>
        <v>0</v>
      </c>
      <c r="ES20" s="83">
        <f>SUMIFS(ACTUALS!$E$4:$E$75,ACTUALS!$U$4:$U$75,$BM20,ACTUALS!$T$4:$T$75,ES$3)+SUMIFS(ACTUALS!$D$4:$D$75,ACTUALS!$T$4:$T$75,$BM20,ACTUALS!$U$4:$U$75,ES$3)</f>
        <v>0</v>
      </c>
      <c r="ET20" s="83">
        <f>SUMIFS(ACTUALS!$F$4:$F$75,ACTUALS!$V$4:$V$75,$BM20,ACTUALS!$U$4:$U$75,ET$3)+SUMIFS(ACTUALS!$E$4:$E$75,ACTUALS!$U$4:$U$75,$BM20,ACTUALS!$V$4:$V$75,ET$3)</f>
        <v>0</v>
      </c>
      <c r="EU20" s="83">
        <f>SUMIFS(ACTUALS!$G$4:$G$75,ACTUALS!$W$4:$W$75,$BM20,ACTUALS!$V$4:$V$75,EU$3)+SUMIFS(ACTUALS!$F$4:$F$75,ACTUALS!$V$4:$V$75,$BM20,ACTUALS!$W$4:$W$75,EU$3)</f>
        <v>0</v>
      </c>
      <c r="EV20" s="83">
        <f>SUMIFS(ACTUALS!$U$4:$U$75,ACTUALS!$O$4:$O$75,$BM20,ACTUALS!$N$4:$N$75,EV$3)+SUMIFS(ACTUALS!$T$4:$T$75,ACTUALS!$N$4:$N$75,$BM20,ACTUALS!$O$4:$O$75,EV$3)</f>
        <v>0</v>
      </c>
      <c r="EW20" s="83">
        <f>SUMIFS(ACTUALS!$U$4:$U$75,ACTUALS!$O$4:$O$75,$BM20,ACTUALS!$N$4:$N$75,EW$3)+SUMIFS(ACTUALS!$T$4:$T$75,ACTUALS!$N$4:$N$75,$BM20,ACTUALS!$O$4:$O$75,EW$3)</f>
        <v>0</v>
      </c>
      <c r="EX20" s="83">
        <f>SUMIFS(ACTUALS!$U$4:$U$75,ACTUALS!$O$4:$O$75,$BM20,ACTUALS!$N$4:$N$75,EX$3)+SUMIFS(ACTUALS!$T$4:$T$75,ACTUALS!$N$4:$N$75,$BM20,ACTUALS!$O$4:$O$75,EX$3)</f>
        <v>0</v>
      </c>
      <c r="EY20" s="83">
        <f>SUMIFS(ACTUALS!$U$4:$U$75,ACTUALS!$O$4:$O$75,$BM20,ACTUALS!$N$4:$N$75,EY$3)+SUMIFS(ACTUALS!$T$4:$T$75,ACTUALS!$N$4:$N$75,$BM20,ACTUALS!$O$4:$O$75,EY$3)</f>
        <v>0</v>
      </c>
      <c r="EZ20" s="83">
        <f>SUMIFS(ACTUALS!$U$4:$U$75,ACTUALS!$O$4:$O$75,$BM20,ACTUALS!$N$4:$N$75,EZ$3)+SUMIFS(ACTUALS!$T$4:$T$75,ACTUALS!$N$4:$N$75,$BM20,ACTUALS!$O$4:$O$75,EZ$3)</f>
        <v>0</v>
      </c>
      <c r="FA20" s="83">
        <f>SUMIFS(ACTUALS!$U$4:$U$75,ACTUALS!$O$4:$O$75,$BM20,ACTUALS!$N$4:$N$75,FA$3)+SUMIFS(ACTUALS!$T$4:$T$75,ACTUALS!$N$4:$N$75,$BM20,ACTUALS!$O$4:$O$75,FA$3)</f>
        <v>0</v>
      </c>
      <c r="FB20" s="83">
        <f>SUMIFS(ACTUALS!$U$4:$U$75,ACTUALS!$O$4:$O$75,$BM20,ACTUALS!$N$4:$N$75,FB$3)+SUMIFS(ACTUALS!$T$4:$T$75,ACTUALS!$N$4:$N$75,$BM20,ACTUALS!$O$4:$O$75,FB$3)</f>
        <v>0</v>
      </c>
      <c r="FC20" s="83">
        <f>SUMIFS(ACTUALS!$U$4:$U$75,ACTUALS!$O$4:$O$75,$BM20,ACTUALS!$N$4:$N$75,FC$3)+SUMIFS(ACTUALS!$T$4:$T$75,ACTUALS!$N$4:$N$75,$BM20,ACTUALS!$O$4:$O$75,FC$3)</f>
        <v>0</v>
      </c>
      <c r="FD20" s="83">
        <f>SUMIFS(ACTUALS!$U$4:$U$75,ACTUALS!$O$4:$O$75,$BM20,ACTUALS!$N$4:$N$75,FD$3)+SUMIFS(ACTUALS!$T$4:$T$75,ACTUALS!$N$4:$N$75,$BM20,ACTUALS!$O$4:$O$75,FD$3)</f>
        <v>0</v>
      </c>
      <c r="FE20" s="83">
        <f>SUMIFS(ACTUALS!$U$4:$U$75,ACTUALS!$O$4:$O$75,$BM20,ACTUALS!$N$4:$N$75,FE$3)+SUMIFS(ACTUALS!$T$4:$T$75,ACTUALS!$N$4:$N$75,$BM20,ACTUALS!$O$4:$O$75,FE$3)</f>
        <v>0</v>
      </c>
      <c r="FF20" s="83">
        <f>SUMIFS(ACTUALS!$U$4:$U$75,ACTUALS!$O$4:$O$75,$BM20,ACTUALS!$N$4:$N$75,FF$3)+SUMIFS(ACTUALS!$T$4:$T$75,ACTUALS!$N$4:$N$75,$BM20,ACTUALS!$O$4:$O$75,FF$3)</f>
        <v>0</v>
      </c>
      <c r="FG20" s="83">
        <f>SUMIFS(ACTUALS!$U$4:$U$75,ACTUALS!$O$4:$O$75,$BM20,ACTUALS!$N$4:$N$75,FG$3)+SUMIFS(ACTUALS!$T$4:$T$75,ACTUALS!$N$4:$N$75,$BM20,ACTUALS!$O$4:$O$75,FG$3)</f>
        <v>0</v>
      </c>
      <c r="FH20" s="51"/>
      <c r="FI20" s="51" t="s">
        <v>50</v>
      </c>
      <c r="FJ20" s="83">
        <f>SUMIFS(ACTUALS!$S$4:$S$75,ACTUALS!$O$4:$O$75,$BM20,ACTUALS!$N$4:$N$75,FJ$3)+SUMIFS(ACTUALS!$R$4:$R$75,ACTUALS!$N$4:$N$75,$BM20,ACTUALS!$O$4:$O$75,FJ$3)</f>
        <v>0</v>
      </c>
      <c r="FK20" s="83">
        <f>SUMIFS(ACTUALS!$S$4:$S$75,ACTUALS!$O$4:$O$75,$BM20,ACTUALS!$N$4:$N$75,FK$3)+SUMIFS(ACTUALS!$R$4:$R$75,ACTUALS!$N$4:$N$75,$BM20,ACTUALS!$O$4:$O$75,FK$3)</f>
        <v>0</v>
      </c>
      <c r="FL20" s="83">
        <f>SUMIFS(ACTUALS!$S$4:$S$75,ACTUALS!$O$4:$O$75,$BM20,ACTUALS!$N$4:$N$75,FL$3)+SUMIFS(ACTUALS!$R$4:$R$75,ACTUALS!$N$4:$N$75,$BM20,ACTUALS!$O$4:$O$75,FL$3)</f>
        <v>0</v>
      </c>
      <c r="FM20" s="83">
        <f>SUMIFS(ACTUALS!$S$4:$S$75,ACTUALS!$O$4:$O$75,$BM20,ACTUALS!$N$4:$N$75,FM$3)+SUMIFS(ACTUALS!$R$4:$R$75,ACTUALS!$N$4:$N$75,$BM20,ACTUALS!$O$4:$O$75,FM$3)</f>
        <v>0</v>
      </c>
      <c r="FN20" s="83">
        <f>SUMIFS(ACTUALS!$S$4:$S$75,ACTUALS!$O$4:$O$75,$BM20,ACTUALS!$N$4:$N$75,FN$3)+SUMIFS(ACTUALS!$R$4:$R$75,ACTUALS!$N$4:$N$75,$BM20,ACTUALS!$O$4:$O$75,FN$3)</f>
        <v>0</v>
      </c>
      <c r="FO20" s="83">
        <f>SUMIFS(ACTUALS!$S$4:$S$75,ACTUALS!$O$4:$O$75,$BM20,ACTUALS!$N$4:$N$75,FO$3)+SUMIFS(ACTUALS!$R$4:$R$75,ACTUALS!$N$4:$N$75,$BM20,ACTUALS!$O$4:$O$75,FO$3)</f>
        <v>0</v>
      </c>
      <c r="FP20" s="83">
        <f>SUMIFS(ACTUALS!$T$4:$T$75,ACTUALS!$P$4:$P$75,$BM20,ACTUALS!$O$4:$O$75,FP$3)+SUMIFS(ACTUALS!$S$4:$S$75,ACTUALS!$O$4:$O$75,$BM20,ACTUALS!$P$4:$P$75,FP$3)</f>
        <v>0</v>
      </c>
      <c r="FQ20" s="83">
        <f>SUMIFS(ACTUALS!$U$4:$U$75,ACTUALS!$Q$4:$Q$75,$BM20,ACTUALS!$P$4:$P$75,FQ$3)+SUMIFS(ACTUALS!$T$4:$T$75,ACTUALS!$P$4:$P$75,$BM20,ACTUALS!$Q$4:$Q$75,FQ$3)</f>
        <v>0</v>
      </c>
      <c r="FR20" s="83">
        <f>SUMIFS(ACTUALS!$V$4:$V$75,ACTUALS!$R$4:$R$75,$BM20,ACTUALS!$Q$4:$Q$75,FR$3)+SUMIFS(ACTUALS!$U$4:$U$75,ACTUALS!$Q$4:$Q$75,$BM20,ACTUALS!$R$4:$R$75,FR$3)</f>
        <v>0</v>
      </c>
      <c r="FS20" s="83">
        <f>SUMIFS(ACTUALS!$W$4:$W$75,ACTUALS!$S$4:$S$75,$BM20,ACTUALS!$R$4:$R$75,FS$3)+SUMIFS(ACTUALS!$V$4:$V$75,ACTUALS!$R$4:$R$75,$BM20,ACTUALS!$S$4:$S$75,FS$3)</f>
        <v>0</v>
      </c>
      <c r="FT20" s="83">
        <f>SUMIFS(ACTUALS!$B$4:$B$75,ACTUALS!$T$4:$T$75,$BM20,ACTUALS!$S$4:$S$75,FT$3)+SUMIFS(ACTUALS!$W$4:$W$75,ACTUALS!$S$4:$S$75,$BM20,ACTUALS!$T$4:$T$75,FT$3)</f>
        <v>0</v>
      </c>
      <c r="FU20" s="83">
        <f>SUMIFS(ACTUALS!$C$4:$C$75,ACTUALS!$U$4:$U$75,$BM20,ACTUALS!$T$4:$T$75,FU$3)+SUMIFS(ACTUALS!$B$4:$B$75,ACTUALS!$T$4:$T$75,$BM20,ACTUALS!$U$4:$U$75,FU$3)</f>
        <v>0</v>
      </c>
      <c r="FV20" s="83">
        <f>SUMIFS(ACTUALS!$D$4:$D$75,ACTUALS!$V$4:$V$75,$BM20,ACTUALS!$U$4:$U$75,FV$3)+SUMIFS(ACTUALS!$C$4:$C$75,ACTUALS!$U$4:$U$75,$BM20,ACTUALS!$V$4:$V$75,FV$3)</f>
        <v>0</v>
      </c>
      <c r="FW20" s="83">
        <f>SUMIFS(ACTUALS!$E$4:$E$75,ACTUALS!$W$4:$W$75,$BM20,ACTUALS!$V$4:$V$75,FW$3)+SUMIFS(ACTUALS!$D$4:$D$75,ACTUALS!$V$4:$V$75,$BM20,ACTUALS!$W$4:$W$75,FW$3)</f>
        <v>0</v>
      </c>
      <c r="FX20" s="83">
        <f>SUMIFS(ACTUALS!$F$4:$F$75,ACTUALS!$B$4:$B$75,$BM20,ACTUALS!$W$4:$W$75,FX$3)+SUMIFS(ACTUALS!$E$4:$E$75,ACTUALS!$W$4:$W$75,$BM20,ACTUALS!$B$4:$B$75,FX$3)</f>
        <v>0</v>
      </c>
      <c r="FY20" s="83">
        <f>SUMIFS(ACTUALS!$G$4:$G$75,ACTUALS!$C$4:$C$75,$BM20,ACTUALS!$B$4:$B$75,FY$3)+SUMIFS(ACTUALS!$F$4:$F$75,ACTUALS!$B$4:$B$75,$BM20,ACTUALS!$C$4:$C$75,FY$3)</f>
        <v>0</v>
      </c>
      <c r="FZ20" s="83">
        <f>SUMIFS(ACTUALS!$J$4:$J$75,ACTUALS!$D$4:$D$75,$BM20,ACTUALS!$C$4:$C$75,FZ$3)+SUMIFS(ACTUALS!$G$4:$G$75,ACTUALS!$C$4:$C$75,$BM20,ACTUALS!$D$4:$D$75,FZ$3)</f>
        <v>0</v>
      </c>
      <c r="GA20" s="83">
        <f>SUMIFS(ACTUALS!$K$4:$K$75,ACTUALS!$E$4:$E$75,$BM20,ACTUALS!$D$4:$D$75,GA$3)+SUMIFS(ACTUALS!$J$4:$J$75,ACTUALS!$D$4:$D$75,$BM20,ACTUALS!$E$4:$E$75,GA$3)</f>
        <v>0</v>
      </c>
      <c r="GB20" s="83">
        <f>SUMIFS(ACTUALS!$L$4:$L$75,ACTUALS!$F$4:$F$75,$BM20,ACTUALS!$E$4:$E$75,GB$3)+SUMIFS(ACTUALS!$K$4:$K$75,ACTUALS!$E$4:$E$75,$BM20,ACTUALS!$F$4:$F$75,GB$3)</f>
        <v>0</v>
      </c>
      <c r="GC20" s="83">
        <f>SUMIFS(ACTUALS!$N$4:$N$75,ACTUALS!$G$4:$G$75,$BM20,ACTUALS!$F$4:$F$75,GC$3)+SUMIFS(ACTUALS!$L$4:$L$75,ACTUALS!$F$4:$F$75,$BM20,ACTUALS!$G$4:$G$75,GC$3)</f>
        <v>0</v>
      </c>
      <c r="GD20" s="83">
        <f>SUMIFS(ACTUALS!$O$4:$O$75,ACTUALS!$J$4:$J$75,$BM20,ACTUALS!$G$4:$G$75,GD$3)+SUMIFS(ACTUALS!$N$4:$N$75,ACTUALS!$G$4:$G$75,$BM20,ACTUALS!$J$4:$J$75,GD$3)</f>
        <v>0</v>
      </c>
      <c r="GE20" s="83">
        <f>SUMIFS(ACTUALS!$P$4:$P$75,ACTUALS!$K$4:$K$75,$BM20,ACTUALS!$J$4:$J$75,GE$3)+SUMIFS(ACTUALS!$O$4:$O$75,ACTUALS!$J$4:$J$75,$BM20,ACTUALS!$K$4:$K$75,GE$3)</f>
        <v>0</v>
      </c>
      <c r="GF20" s="83">
        <f>SUMIFS(ACTUALS!$Q$4:$Q$75,ACTUALS!$L$4:$L$75,$BM20,ACTUALS!$K$4:$K$75,GF$3)+SUMIFS(ACTUALS!$P$4:$P$75,ACTUALS!$K$4:$K$75,$BM20,ACTUALS!$L$4:$L$75,GF$3)</f>
        <v>0</v>
      </c>
      <c r="GG20" s="83">
        <f>SUMIFS(ACTUALS!$R$4:$R$75,ACTUALS!$N$4:$N$75,$BM20,ACTUALS!$L$4:$L$75,GG$3)+SUMIFS(ACTUALS!$Q$4:$Q$75,ACTUALS!$L$4:$L$75,$BM20,ACTUALS!$N$4:$N$75,GG$3)</f>
        <v>0</v>
      </c>
      <c r="GH20" s="83">
        <f>SUMIFS(ACTUALS!$S$4:$S$75,ACTUALS!$O$4:$O$75,$BM20,ACTUALS!$N$4:$N$75,GH$3)+SUMIFS(ACTUALS!$R$4:$R$75,ACTUALS!$N$4:$N$75,$BM20,ACTUALS!$O$4:$O$75,GH$3)</f>
        <v>0</v>
      </c>
      <c r="GI20" s="83">
        <f>SUMIFS(ACTUALS!$T$4:$T$75,ACTUALS!$P$4:$P$75,$BM20,ACTUALS!$O$4:$O$75,GI$3)+SUMIFS(ACTUALS!$S$4:$S$75,ACTUALS!$O$4:$O$75,$BM20,ACTUALS!$P$4:$P$75,GI$3)</f>
        <v>0</v>
      </c>
      <c r="GJ20" s="83">
        <f>SUMIFS(ACTUALS!$U$4:$U$75,ACTUALS!$Q$4:$Q$75,$BM20,ACTUALS!$P$4:$P$75,GJ$3)+SUMIFS(ACTUALS!$T$4:$T$75,ACTUALS!$P$4:$P$75,$BM20,ACTUALS!$Q$4:$Q$75,GJ$3)</f>
        <v>0</v>
      </c>
      <c r="GK20" s="83">
        <f>SUMIFS(ACTUALS!$V$4:$V$75,ACTUALS!$R$4:$R$75,$BM20,ACTUALS!$Q$4:$Q$75,GK$3)+SUMIFS(ACTUALS!$U$4:$U$75,ACTUALS!$Q$4:$Q$75,$BM20,ACTUALS!$R$4:$R$75,GK$3)</f>
        <v>0</v>
      </c>
      <c r="GL20" s="83">
        <f>SUMIFS(ACTUALS!$W$4:$W$75,ACTUALS!$S$4:$S$75,$BM20,ACTUALS!$R$4:$R$75,GL$3)+SUMIFS(ACTUALS!$V$4:$V$75,ACTUALS!$R$4:$R$75,$BM20,ACTUALS!$S$4:$S$75,GL$3)</f>
        <v>0</v>
      </c>
      <c r="GM20" s="83">
        <f>SUMIFS(ACTUALS!$B$4:$B$75,ACTUALS!$T$4:$T$75,$BM20,ACTUALS!$S$4:$S$75,GM$3)+SUMIFS(ACTUALS!$W$4:$W$75,ACTUALS!$S$4:$S$75,$BM20,ACTUALS!$T$4:$T$75,GM$3)</f>
        <v>0</v>
      </c>
      <c r="GN20" s="83">
        <f>SUMIFS(ACTUALS!$C$4:$C$75,ACTUALS!$U$4:$U$75,$BM20,ACTUALS!$T$4:$T$75,GN$3)+SUMIFS(ACTUALS!$B$4:$B$75,ACTUALS!$T$4:$T$75,$BM20,ACTUALS!$U$4:$U$75,GN$3)</f>
        <v>0</v>
      </c>
      <c r="GO20" s="83">
        <f>SUMIFS(ACTUALS!$S$4:$S$75,ACTUALS!$O$4:$O$75,$BM20,ACTUALS!$N$4:$N$75,GO$3)+SUMIFS(ACTUALS!$R$4:$R$75,ACTUALS!$N$4:$N$75,$BM20,ACTUALS!$O$4:$O$75,GO$3)</f>
        <v>0</v>
      </c>
      <c r="GP20" s="83">
        <f>SUMIFS(ACTUALS!$S$4:$S$75,ACTUALS!$O$4:$O$75,$BM20,ACTUALS!$N$4:$N$75,GP$3)+SUMIFS(ACTUALS!$R$4:$R$75,ACTUALS!$N$4:$N$75,$BM20,ACTUALS!$O$4:$O$75,GP$3)</f>
        <v>0</v>
      </c>
      <c r="GQ20" s="83">
        <f>SUMIFS(ACTUALS!$S$4:$S$75,ACTUALS!$O$4:$O$75,$BM20,ACTUALS!$N$4:$N$75,GQ$3)+SUMIFS(ACTUALS!$R$4:$R$75,ACTUALS!$N$4:$N$75,$BM20,ACTUALS!$O$4:$O$75,GQ$3)</f>
        <v>0</v>
      </c>
      <c r="GR20" s="83">
        <f>SUMIFS(ACTUALS!$S$4:$S$75,ACTUALS!$O$4:$O$75,$BM20,ACTUALS!$N$4:$N$75,GR$3)+SUMIFS(ACTUALS!$R$4:$R$75,ACTUALS!$N$4:$N$75,$BM20,ACTUALS!$O$4:$O$75,GR$3)</f>
        <v>0</v>
      </c>
      <c r="GS20" s="83">
        <f>SUMIFS(ACTUALS!$S$4:$S$75,ACTUALS!$O$4:$O$75,$BM20,ACTUALS!$N$4:$N$75,GS$3)+SUMIFS(ACTUALS!$R$4:$R$75,ACTUALS!$N$4:$N$75,$BM20,ACTUALS!$O$4:$O$75,GS$3)</f>
        <v>0</v>
      </c>
      <c r="GT20" s="83">
        <f>SUMIFS(ACTUALS!$S$4:$S$75,ACTUALS!$O$4:$O$75,$BM20,ACTUALS!$N$4:$N$75,GT$3)+SUMIFS(ACTUALS!$R$4:$R$75,ACTUALS!$N$4:$N$75,$BM20,ACTUALS!$O$4:$O$75,GT$3)</f>
        <v>0</v>
      </c>
      <c r="GU20" s="83">
        <f>SUMIFS(ACTUALS!$S$4:$S$75,ACTUALS!$O$4:$O$75,$BM20,ACTUALS!$N$4:$N$75,GU$3)+SUMIFS(ACTUALS!$R$4:$R$75,ACTUALS!$N$4:$N$75,$BM20,ACTUALS!$O$4:$O$75,GU$3)</f>
        <v>0</v>
      </c>
      <c r="GV20" s="83">
        <f>SUMIFS(ACTUALS!$S$4:$S$75,ACTUALS!$O$4:$O$75,$BM20,ACTUALS!$N$4:$N$75,GV$3)+SUMIFS(ACTUALS!$R$4:$R$75,ACTUALS!$N$4:$N$75,$BM20,ACTUALS!$O$4:$O$75,GV$3)</f>
        <v>0</v>
      </c>
      <c r="GW20" s="83">
        <f>SUMIFS(ACTUALS!$S$4:$S$75,ACTUALS!$O$4:$O$75,$BM20,ACTUALS!$N$4:$N$75,GW$3)+SUMIFS(ACTUALS!$R$4:$R$75,ACTUALS!$N$4:$N$75,$BM20,ACTUALS!$O$4:$O$75,GW$3)</f>
        <v>0</v>
      </c>
      <c r="GX20" s="83">
        <f>SUMIFS(ACTUALS!$S$4:$S$75,ACTUALS!$O$4:$O$75,$BM20,ACTUALS!$N$4:$N$75,GX$3)+SUMIFS(ACTUALS!$R$4:$R$75,ACTUALS!$N$4:$N$75,$BM20,ACTUALS!$O$4:$O$75,GX$3)</f>
        <v>0</v>
      </c>
      <c r="GY20" s="83">
        <f>SUMIFS(ACTUALS!$S$4:$S$75,ACTUALS!$O$4:$O$75,$BM20,ACTUALS!$N$4:$N$75,GY$3)+SUMIFS(ACTUALS!$R$4:$R$75,ACTUALS!$N$4:$N$75,$BM20,ACTUALS!$O$4:$O$75,GY$3)</f>
        <v>0</v>
      </c>
      <c r="GZ20" s="83">
        <f>SUMIFS(ACTUALS!$S$4:$S$75,ACTUALS!$O$4:$O$75,$BM20,ACTUALS!$N$4:$N$75,GZ$3)+SUMIFS(ACTUALS!$R$4:$R$75,ACTUALS!$N$4:$N$75,$BM20,ACTUALS!$O$4:$O$75,GZ$3)</f>
        <v>0</v>
      </c>
      <c r="HA20" s="83">
        <f>SUMIFS(ACTUALS!$S$4:$S$75,ACTUALS!$O$4:$O$75,$BM20,ACTUALS!$N$4:$N$75,HA$3)+SUMIFS(ACTUALS!$R$4:$R$75,ACTUALS!$N$4:$N$75,$BM20,ACTUALS!$O$4:$O$75,HA$3)</f>
        <v>0</v>
      </c>
      <c r="HB20" s="83">
        <f>SUMIFS(ACTUALS!$S$4:$S$75,ACTUALS!$O$4:$O$75,$BM20,ACTUALS!$N$4:$N$75,HB$3)+SUMIFS(ACTUALS!$R$4:$R$75,ACTUALS!$N$4:$N$75,$BM20,ACTUALS!$O$4:$O$75,HB$3)</f>
        <v>0</v>
      </c>
      <c r="HC20" s="83">
        <f>SUMIFS(ACTUALS!$S$4:$S$75,ACTUALS!$O$4:$O$75,$BM20,ACTUALS!$N$4:$N$75,HC$3)+SUMIFS(ACTUALS!$R$4:$R$75,ACTUALS!$N$4:$N$75,$BM20,ACTUALS!$O$4:$O$75,HC$3)</f>
        <v>0</v>
      </c>
      <c r="HD20" s="83">
        <f>SUMIFS(ACTUALS!$S$4:$S$75,ACTUALS!$O$4:$O$75,$BM20,ACTUALS!$N$4:$N$75,HD$3)+SUMIFS(ACTUALS!$R$4:$R$75,ACTUALS!$N$4:$N$75,$BM20,ACTUALS!$O$4:$O$75,HD$3)</f>
        <v>0</v>
      </c>
      <c r="HE20" s="83">
        <f>SUMIFS(ACTUALS!$S$4:$S$75,ACTUALS!$O$4:$O$75,$BM20,ACTUALS!$N$4:$N$75,HE$3)+SUMIFS(ACTUALS!$R$4:$R$75,ACTUALS!$N$4:$N$75,$BM20,ACTUALS!$O$4:$O$75,HE$3)</f>
        <v>0</v>
      </c>
      <c r="HF20" s="51"/>
      <c r="HG20" s="71"/>
      <c r="HH20" s="71"/>
      <c r="HI20" s="71"/>
      <c r="HJ20" s="71"/>
      <c r="HK20" s="71"/>
      <c r="HL20" s="71"/>
      <c r="HM20" s="71"/>
      <c r="HN20" s="71"/>
      <c r="HO20" s="71"/>
      <c r="HP20" s="71"/>
      <c r="HQ20" s="71"/>
      <c r="HR20" s="71"/>
      <c r="HS20" s="71"/>
      <c r="HT20" s="71"/>
      <c r="HU20" s="71"/>
      <c r="HV20" s="71"/>
      <c r="HW20" s="71"/>
      <c r="HX20" s="71"/>
      <c r="HY20" s="71"/>
      <c r="HZ20" s="71"/>
      <c r="IA20" s="71"/>
      <c r="IB20" s="71"/>
      <c r="IC20" s="71"/>
      <c r="ID20" s="71"/>
      <c r="IE20" s="71"/>
      <c r="IF20" s="71"/>
      <c r="IG20" s="71"/>
      <c r="IH20" s="71"/>
      <c r="II20" s="71"/>
      <c r="IJ20" s="71"/>
      <c r="IK20" s="71"/>
      <c r="IL20" s="71"/>
      <c r="IM20" s="71"/>
      <c r="IN20" s="71"/>
      <c r="IO20" s="71"/>
      <c r="IP20" s="71"/>
      <c r="IQ20" s="71"/>
      <c r="IR20" s="71"/>
      <c r="IS20" s="71"/>
      <c r="IT20" s="71"/>
      <c r="IU20" s="71"/>
      <c r="IV20" s="71"/>
      <c r="IW20" s="71"/>
      <c r="IX20" s="71"/>
      <c r="IY20" s="71"/>
      <c r="IZ20" s="71"/>
      <c r="JA20" s="71"/>
      <c r="JB20" s="71"/>
      <c r="JC20" s="71"/>
      <c r="JD20" s="71"/>
      <c r="JE20" s="71"/>
      <c r="JF20" s="71"/>
      <c r="JG20" s="71"/>
      <c r="JH20" s="71"/>
      <c r="JI20" s="71"/>
      <c r="JJ20" s="71"/>
      <c r="JK20" s="71"/>
      <c r="JL20" s="71"/>
      <c r="JM20" s="71"/>
    </row>
    <row r="21" spans="1:273" s="78" customFormat="1" ht="30" customHeight="1" x14ac:dyDescent="0.25">
      <c r="A21" s="191"/>
      <c r="B21" s="72">
        <f t="shared" si="6"/>
        <v>18</v>
      </c>
      <c r="C21" s="73" t="s">
        <v>103</v>
      </c>
      <c r="D21" s="74">
        <v>46189</v>
      </c>
      <c r="E21" s="73" t="s">
        <v>126</v>
      </c>
      <c r="F21" s="180">
        <v>0.625</v>
      </c>
      <c r="G21" s="75">
        <f t="shared" si="0"/>
        <v>46189.625</v>
      </c>
      <c r="H21" s="148" t="s">
        <v>145</v>
      </c>
      <c r="I21" s="149"/>
      <c r="J21" s="150"/>
      <c r="K21" s="151"/>
      <c r="L21" s="73" t="str">
        <f t="shared" si="1"/>
        <v/>
      </c>
      <c r="M21" s="76" t="s">
        <v>719</v>
      </c>
      <c r="N21" s="77" t="str">
        <f t="shared" si="2"/>
        <v>France</v>
      </c>
      <c r="O21" s="78" t="str">
        <f t="shared" si="3"/>
        <v>Senegal</v>
      </c>
      <c r="P21" s="78" t="str">
        <f>IF(ACTUALS!$R21&gt;ACTUALS!$S21,ACTUALS!$N21,IF(ACTUALS!$S21&gt;ACTUALS!$R21,ACTUALS!$O21,""))</f>
        <v/>
      </c>
      <c r="Q21" s="78" t="str">
        <f>IF(ACTUALS!$P21=ACTUALS!$N21,ACTUALS!$O21,IF(ACTUALS!$P21=ACTUALS!$O21,ACTUALS!$N21,""))</f>
        <v/>
      </c>
      <c r="R21" s="79">
        <f t="shared" si="4"/>
        <v>0</v>
      </c>
      <c r="S21" s="80">
        <f t="shared" si="5"/>
        <v>0</v>
      </c>
      <c r="T21" s="78">
        <f>IF(OR(ACTUALS!$R21="",ACTUALS!$S21=""),"",ACTUALS!$R21-ACTUALS!$S21)</f>
        <v>0</v>
      </c>
      <c r="U21" s="78">
        <f>IF(OR(ACTUALS!$R21="",ACTUALS!$S21=""),"",ACTUALS!$S21-ACTUALS!$R21)</f>
        <v>0</v>
      </c>
      <c r="V21" s="78" t="str">
        <f>IF(ACTUALS!$K21="","",IF(ACTUALS!$L21="Draw",1,IF(ACTUALS!$L21=ACTUALS!$N21,3,0)))</f>
        <v/>
      </c>
      <c r="W21" s="78" t="str">
        <f>IF(ACTUALS!$K21="","",IF(ACTUALS!$L21="Draw",1,IF(ACTUALS!$L21=ACTUALS!$O21,3,0)))</f>
        <v/>
      </c>
      <c r="AG21" s="78" t="s">
        <v>6</v>
      </c>
      <c r="AH21" s="51"/>
      <c r="AI21" s="90">
        <v>4</v>
      </c>
      <c r="AJ21" s="90" t="str">
        <f ca="1">IFERROR(INDEX(AT:AT,MATCH("4"&amp;AG21,BD:BD,0),1),"")</f>
        <v>Brazil</v>
      </c>
      <c r="AK21" s="90" t="str">
        <f ca="1">IF(AJ21="","",VLOOKUP(AJ21,AT:AY,2,FALSE)&amp;"-"&amp;VLOOKUP(AJ21,AT:AY,3,FALSE)&amp;"-"&amp;VLOOKUP(AJ21,AT:AY,4,FALSE))</f>
        <v>0-0-0</v>
      </c>
      <c r="AL21" s="90">
        <f ca="1">IF(AJ21="","",VLOOKUP(AJ21,AT:BA,8,FALSE))</f>
        <v>0</v>
      </c>
      <c r="AM21" s="90">
        <f ca="1">IF(AJ21="","",VLOOKUP(AJ21,AT:BD,5,FALSE))</f>
        <v>0</v>
      </c>
      <c r="AN21" s="51"/>
      <c r="AO21" s="197"/>
      <c r="AP21" s="197"/>
      <c r="AQ21" s="51"/>
      <c r="AR21" s="51"/>
      <c r="AS21" s="51" t="s">
        <v>7</v>
      </c>
      <c r="AT21" s="51" t="s">
        <v>48</v>
      </c>
      <c r="AU21" s="51">
        <f>COUNTIF(ACTUALS!$P$4:$P$75,AT21)</f>
        <v>0</v>
      </c>
      <c r="AV21" s="51">
        <f>COUNTIFS(ACTUALS!$O$4:$O$75,AT21,ACTUALS!$L$4:$L$75,"Draw")+COUNTIFS(ACTUALS!$N$4:$N$75,AT21,ACTUALS!$L$4:$L$75,"Draw")</f>
        <v>0</v>
      </c>
      <c r="AW21" s="51">
        <f>COUNTIF(ACTUALS!$Q$4:$Q$75,AT21)</f>
        <v>0</v>
      </c>
      <c r="AX21" s="51">
        <f>AV21+(3*AU21)</f>
        <v>0</v>
      </c>
      <c r="AY21" s="51">
        <f>SUMIFS(ACTUALS!$R$4:$R$75,ACTUALS!$N$4:$N$75,AT21)+SUMIFS(ACTUALS!$S$4:$S$75,ACTUALS!$O$4:$O$75,AT21)</f>
        <v>0</v>
      </c>
      <c r="AZ21" s="51">
        <f>SUMIFS(ACTUALS!$S$4:$S$75,ACTUALS!$N$4:$N$75,AT21)+SUMIFS(ACTUALS!$R$4:$R$75,ACTUALS!$O$4:$O$75,AT21)</f>
        <v>0</v>
      </c>
      <c r="BA21" s="51">
        <f>AY21-AZ21</f>
        <v>0</v>
      </c>
      <c r="BB21" s="51">
        <f ca="1">RANK(BK21,BK19:BK22,1)</f>
        <v>2</v>
      </c>
      <c r="BC21" s="51" t="str">
        <f>IFERROR(VLOOKUP(AT21,AO:AP,2,FALSE),"")</f>
        <v/>
      </c>
      <c r="BD21" s="51" t="str">
        <f ca="1">IF(BC21="",BB21&amp;AS21,BC21&amp;AS21)</f>
        <v>2D</v>
      </c>
      <c r="BE21" s="51">
        <f>RANK(AX21,AX19:AX22)+(RANK(BA21,BA19:BA22)/10)+(RANK(AY21,AY19:AY22)/100)</f>
        <v>1.1100000000000001</v>
      </c>
      <c r="BF21" s="51">
        <f>RANK(BE21,BE19:BE22,1)</f>
        <v>1</v>
      </c>
      <c r="BG21" s="51" cm="1">
        <f t="array" aca="1" ref="BG21" ca="1">SUMPRODUCT((OFFSET($BN$3:$DI$3,MATCH($AT21,$BM$4:$BM$51,0),0))*((IF($BF20=$BF21,$BN$3:$DI$3=$AT20,0))+(IF($BF19=$BF21,$BN$3:$DI$3=$AT19,0))+(IF($BF22=$BF21,$BN$3:$DI$3=$AT22,0))))</f>
        <v>0</v>
      </c>
      <c r="BH21" s="51" cm="1">
        <f t="array" aca="1" ref="BH21" ca="1">SUMPRODUCT((OFFSET($DL$3:$FG$3,MATCH($AT21,$DK$4:$DK$51,0),0))*((IF($BF20=$BF21,$DL$3:$FG$3=$AT20,0))+(IF($BF19=$BF21,$DL$3:$FG$3=$AT19,0))+(IF($BF22=$BF21,$DL$3:$FG$3=$AT22,0))))</f>
        <v>0</v>
      </c>
      <c r="BI21" s="51" cm="1">
        <f t="array" aca="1" ref="BI21" ca="1">SUMPRODUCT((OFFSET($FJ$3:$HE$3,MATCH($AT21,$FI$4:$FI$51,0),0))*((IF($BF20=$BF21,$FJ$3:$HE$3=$AT20,0))+(IF($BF19=$BF21,$FJ$3:$HE$3=$AT19,0))+(IF($BF22=$BF21,$FJ$3:$HE$3=$AT22,0))))</f>
        <v>0</v>
      </c>
      <c r="BJ21" s="51">
        <f ca="1">(BG21/1000)+(BH21/10000)+(BI21/100000)+(ROW(BI24)/10000000)</f>
        <v>2.3999999999999999E-6</v>
      </c>
      <c r="BK21" s="51">
        <f ca="1">+BE21-BJ21</f>
        <v>1.1099976</v>
      </c>
      <c r="BL21" s="51"/>
      <c r="BM21" s="51" t="s">
        <v>96</v>
      </c>
      <c r="BN21" s="83">
        <f>SUMIFS(ACTUALS!$W$4:$W$75,ACTUALS!$O$4:$O$75,$BM21,ACTUALS!$N$4:$N$75,BN$3)+SUMIFS(ACTUALS!$V$4:$V$75,ACTUALS!$N$4:$N$75,$BM21,ACTUALS!$O$4:$O$75,BN$3)</f>
        <v>0</v>
      </c>
      <c r="BO21" s="83">
        <f>SUMIFS(ACTUALS!$W$4:$W$75,ACTUALS!$O$4:$O$75,$BM21,ACTUALS!$N$4:$N$75,BO$3)+SUMIFS(ACTUALS!$V$4:$V$75,ACTUALS!$N$4:$N$75,$BM21,ACTUALS!$O$4:$O$75,BO$3)</f>
        <v>0</v>
      </c>
      <c r="BP21" s="83">
        <f>SUMIFS(ACTUALS!$W$4:$W$75,ACTUALS!$O$4:$O$75,$BM21,ACTUALS!$N$4:$N$75,BP$3)+SUMIFS(ACTUALS!$V$4:$V$75,ACTUALS!$N$4:$N$75,$BM21,ACTUALS!$O$4:$O$75,BP$3)</f>
        <v>0</v>
      </c>
      <c r="BQ21" s="83">
        <f>SUMIFS(ACTUALS!$W$4:$W$75,ACTUALS!$O$4:$O$75,$BM21,ACTUALS!$N$4:$N$75,BQ$3)+SUMIFS(ACTUALS!$V$4:$V$75,ACTUALS!$N$4:$N$75,$BM21,ACTUALS!$O$4:$O$75,BQ$3)</f>
        <v>0</v>
      </c>
      <c r="BR21" s="83">
        <f>SUMIFS(ACTUALS!$W$4:$W$75,ACTUALS!$O$4:$O$75,$BM21,ACTUALS!$N$4:$N$75,BR$3)+SUMIFS(ACTUALS!$V$4:$V$75,ACTUALS!$N$4:$N$75,$BM21,ACTUALS!$O$4:$O$75,BR$3)</f>
        <v>0</v>
      </c>
      <c r="BS21" s="83">
        <f>SUMIFS(ACTUALS!$W$4:$W$75,ACTUALS!$O$4:$O$75,$BM21,ACTUALS!$N$4:$N$75,BS$3)+SUMIFS(ACTUALS!$V$4:$V$75,ACTUALS!$N$4:$N$75,$BM21,ACTUALS!$O$4:$O$75,BS$3)</f>
        <v>0</v>
      </c>
      <c r="BT21" s="83">
        <f>SUMIFS(ACTUALS!$W$4:$W$75,ACTUALS!$O$4:$O$75,$BM21,ACTUALS!$N$4:$N$75,BT$3)+SUMIFS(ACTUALS!$V$4:$V$75,ACTUALS!$N$4:$N$75,$BM21,ACTUALS!$O$4:$O$75,BT$3)</f>
        <v>0</v>
      </c>
      <c r="BU21" s="83">
        <f>SUMIFS(ACTUALS!$W$4:$W$75,ACTUALS!$O$4:$O$75,$BM21,ACTUALS!$N$4:$N$75,BU$3)+SUMIFS(ACTUALS!$V$4:$V$75,ACTUALS!$N$4:$N$75,$BM21,ACTUALS!$O$4:$O$75,BU$3)</f>
        <v>0</v>
      </c>
      <c r="BV21" s="83">
        <f>SUMIFS(ACTUALS!$W$4:$W$75,ACTUALS!$O$4:$O$75,$BM21,ACTUALS!$N$4:$N$75,BV$3)+SUMIFS(ACTUALS!$V$4:$V$75,ACTUALS!$N$4:$N$75,$BM21,ACTUALS!$O$4:$O$75,BV$3)</f>
        <v>0</v>
      </c>
      <c r="BW21" s="83">
        <f>SUMIFS(ACTUALS!$W$4:$W$75,ACTUALS!$O$4:$O$75,$BM21,ACTUALS!$N$4:$N$75,BW$3)+SUMIFS(ACTUALS!$V$4:$V$75,ACTUALS!$N$4:$N$75,$BM21,ACTUALS!$O$4:$O$75,BW$3)</f>
        <v>0</v>
      </c>
      <c r="BX21" s="83">
        <f>SUMIFS(ACTUALS!$W$4:$W$75,ACTUALS!$O$4:$O$75,$BM21,ACTUALS!$N$4:$N$75,BX$3)+SUMIFS(ACTUALS!$V$4:$V$75,ACTUALS!$N$4:$N$75,$BM21,ACTUALS!$O$4:$O$75,BX$3)</f>
        <v>0</v>
      </c>
      <c r="BY21" s="83">
        <f>SUMIFS(ACTUALS!$W$4:$W$75,ACTUALS!$O$4:$O$75,$BM21,ACTUALS!$N$4:$N$75,BY$3)+SUMIFS(ACTUALS!$V$4:$V$75,ACTUALS!$N$4:$N$75,$BM21,ACTUALS!$O$4:$O$75,BY$3)</f>
        <v>0</v>
      </c>
      <c r="BZ21" s="83">
        <f>SUMIFS(ACTUALS!$W$4:$W$75,ACTUALS!$O$4:$O$75,$BM21,ACTUALS!$N$4:$N$75,BZ$3)+SUMIFS(ACTUALS!$V$4:$V$75,ACTUALS!$N$4:$N$75,$BM21,ACTUALS!$O$4:$O$75,BZ$3)</f>
        <v>0</v>
      </c>
      <c r="CA21" s="83">
        <f>SUMIFS(ACTUALS!$W$4:$W$75,ACTUALS!$O$4:$O$75,$BM21,ACTUALS!$N$4:$N$75,CA$3)+SUMIFS(ACTUALS!$V$4:$V$75,ACTUALS!$N$4:$N$75,$BM21,ACTUALS!$O$4:$O$75,CA$3)</f>
        <v>0</v>
      </c>
      <c r="CB21" s="83">
        <f>SUMIFS(ACTUALS!$W$4:$W$75,ACTUALS!$O$4:$O$75,$BM21,ACTUALS!$N$4:$N$75,CB$3)+SUMIFS(ACTUALS!$V$4:$V$75,ACTUALS!$N$4:$N$75,$BM21,ACTUALS!$O$4:$O$75,CB$3)</f>
        <v>0</v>
      </c>
      <c r="CC21" s="83">
        <f>SUMIFS(ACTUALS!$W$4:$W$75,ACTUALS!$O$4:$O$75,$BM21,ACTUALS!$N$4:$N$75,CC$3)+SUMIFS(ACTUALS!$V$4:$V$75,ACTUALS!$N$4:$N$75,$BM21,ACTUALS!$O$4:$O$75,CC$3)</f>
        <v>0</v>
      </c>
      <c r="CD21" s="83">
        <f>SUMIFS(ACTUALS!$W$4:$W$75,ACTUALS!$O$4:$O$75,$BM21,ACTUALS!$N$4:$N$75,CD$3)+SUMIFS(ACTUALS!$V$4:$V$75,ACTUALS!$N$4:$N$75,$BM21,ACTUALS!$O$4:$O$75,CD$3)</f>
        <v>0</v>
      </c>
      <c r="CE21" s="83">
        <f>SUMIFS(ACTUALS!$W$4:$W$75,ACTUALS!$O$4:$O$75,$BM21,ACTUALS!$N$4:$N$75,CE$3)+SUMIFS(ACTUALS!$V$4:$V$75,ACTUALS!$N$4:$N$75,$BM21,ACTUALS!$O$4:$O$75,CE$3)</f>
        <v>0</v>
      </c>
      <c r="CF21" s="83">
        <f>SUMIFS(ACTUALS!$W$4:$W$75,ACTUALS!$O$4:$O$75,$BM21,ACTUALS!$N$4:$N$75,CF$3)+SUMIFS(ACTUALS!$V$4:$V$75,ACTUALS!$N$4:$N$75,$BM21,ACTUALS!$O$4:$O$75,CF$3)</f>
        <v>0</v>
      </c>
      <c r="CG21" s="83">
        <f>SUMIFS(ACTUALS!$W$4:$W$75,ACTUALS!$O$4:$O$75,$BM21,ACTUALS!$N$4:$N$75,CG$3)+SUMIFS(ACTUALS!$V$4:$V$75,ACTUALS!$N$4:$N$75,$BM21,ACTUALS!$O$4:$O$75,CG$3)</f>
        <v>0</v>
      </c>
      <c r="CH21" s="83">
        <f>SUMIFS(ACTUALS!$W$4:$W$75,ACTUALS!$O$4:$O$75,$BM21,ACTUALS!$N$4:$N$75,CH$3)+SUMIFS(ACTUALS!$V$4:$V$75,ACTUALS!$N$4:$N$75,$BM21,ACTUALS!$O$4:$O$75,CH$3)</f>
        <v>0</v>
      </c>
      <c r="CI21" s="83">
        <f>SUMIFS(ACTUALS!$W$4:$W$75,ACTUALS!$O$4:$O$75,$BM21,ACTUALS!$N$4:$N$75,CI$3)+SUMIFS(ACTUALS!$V$4:$V$75,ACTUALS!$N$4:$N$75,$BM21,ACTUALS!$O$4:$O$75,CI$3)</f>
        <v>0</v>
      </c>
      <c r="CJ21" s="83">
        <f>SUMIFS(ACTUALS!$B$4:$B$75,ACTUALS!$P$4:$P$75,$BM21,ACTUALS!$O$4:$O$75,CJ$3)+SUMIFS(ACTUALS!$W$4:$W$75,ACTUALS!$O$4:$O$75,$BM21,ACTUALS!$P$4:$P$75,CJ$3)</f>
        <v>0</v>
      </c>
      <c r="CK21" s="83">
        <f>SUMIFS(ACTUALS!$C$4:$C$75,ACTUALS!$Q$4:$Q$75,$BM21,ACTUALS!$P$4:$P$75,CK$3)+SUMIFS(ACTUALS!$B$4:$B$75,ACTUALS!$P$4:$P$75,$BM21,ACTUALS!$Q$4:$Q$75,CK$3)</f>
        <v>0</v>
      </c>
      <c r="CL21" s="83">
        <f>SUMIFS(ACTUALS!$D$4:$D$75,ACTUALS!$R$4:$R$75,$BM21,ACTUALS!$Q$4:$Q$75,CL$3)+SUMIFS(ACTUALS!$C$4:$C$75,ACTUALS!$Q$4:$Q$75,$BM21,ACTUALS!$R$4:$R$75,CL$3)</f>
        <v>0</v>
      </c>
      <c r="CM21" s="83">
        <f>SUMIFS(ACTUALS!$E$4:$E$75,ACTUALS!$S$4:$S$75,$BM21,ACTUALS!$R$4:$R$75,CM$3)+SUMIFS(ACTUALS!$D$4:$D$75,ACTUALS!$R$4:$R$75,$BM21,ACTUALS!$S$4:$S$75,CM$3)</f>
        <v>0</v>
      </c>
      <c r="CN21" s="83">
        <f>SUMIFS(ACTUALS!$F$4:$F$75,ACTUALS!$T$4:$T$75,$BM21,ACTUALS!$S$4:$S$75,CN$3)+SUMIFS(ACTUALS!$E$4:$E$75,ACTUALS!$S$4:$S$75,$BM21,ACTUALS!$T$4:$T$75,CN$3)</f>
        <v>0</v>
      </c>
      <c r="CO21" s="83">
        <f>SUMIFS(ACTUALS!$G$4:$G$75,ACTUALS!$U$4:$U$75,$BM21,ACTUALS!$T$4:$T$75,CO$3)+SUMIFS(ACTUALS!$F$4:$F$75,ACTUALS!$T$4:$T$75,$BM21,ACTUALS!$U$4:$U$75,CO$3)</f>
        <v>0</v>
      </c>
      <c r="CP21" s="83">
        <f>SUMIFS(ACTUALS!$J$4:$J$75,ACTUALS!$V$4:$V$75,$BM21,ACTUALS!$U$4:$U$75,CP$3)+SUMIFS(ACTUALS!$G$4:$G$75,ACTUALS!$U$4:$U$75,$BM21,ACTUALS!$V$4:$V$75,CP$3)</f>
        <v>0</v>
      </c>
      <c r="CQ21" s="83">
        <f>SUMIFS(ACTUALS!$K$4:$K$75,ACTUALS!$W$4:$W$75,$BM21,ACTUALS!$V$4:$V$75,CQ$3)+SUMIFS(ACTUALS!$J$4:$J$75,ACTUALS!$V$4:$V$75,$BM21,ACTUALS!$W$4:$W$75,CQ$3)</f>
        <v>0</v>
      </c>
      <c r="CR21" s="83">
        <f>SUMIFS(ACTUALS!$L$4:$L$75,ACTUALS!$B$4:$B$75,$BM21,ACTUALS!$W$4:$W$75,CR$3)+SUMIFS(ACTUALS!$K$4:$K$75,ACTUALS!$W$4:$W$75,$BM21,ACTUALS!$B$4:$B$75,CR$3)</f>
        <v>0</v>
      </c>
      <c r="CS21" s="83">
        <f>SUMIFS(ACTUALS!$N$4:$N$75,ACTUALS!$C$4:$C$75,$BM21,ACTUALS!$B$4:$B$75,CS$3)+SUMIFS(ACTUALS!$L$4:$L$75,ACTUALS!$B$4:$B$75,$BM21,ACTUALS!$C$4:$C$75,CS$3)</f>
        <v>0</v>
      </c>
      <c r="CT21" s="83">
        <f>SUMIFS(ACTUALS!$O$4:$O$75,ACTUALS!$D$4:$D$75,$BM21,ACTUALS!$C$4:$C$75,CT$3)+SUMIFS(ACTUALS!$N$4:$N$75,ACTUALS!$C$4:$C$75,$BM21,ACTUALS!$D$4:$D$75,CT$3)</f>
        <v>0</v>
      </c>
      <c r="CU21" s="83">
        <f>SUMIFS(ACTUALS!$P$4:$P$75,ACTUALS!$E$4:$E$75,$BM21,ACTUALS!$D$4:$D$75,CU$3)+SUMIFS(ACTUALS!$O$4:$O$75,ACTUALS!$D$4:$D$75,$BM21,ACTUALS!$E$4:$E$75,CU$3)</f>
        <v>0</v>
      </c>
      <c r="CV21" s="83">
        <f>SUMIFS(ACTUALS!$Q$4:$Q$75,ACTUALS!$F$4:$F$75,$BM21,ACTUALS!$E$4:$E$75,CV$3)+SUMIFS(ACTUALS!$P$4:$P$75,ACTUALS!$E$4:$E$75,$BM21,ACTUALS!$F$4:$F$75,CV$3)</f>
        <v>0</v>
      </c>
      <c r="CW21" s="83">
        <f>SUMIFS(ACTUALS!$R$4:$R$75,ACTUALS!$G$4:$G$75,$BM21,ACTUALS!$F$4:$F$75,CW$3)+SUMIFS(ACTUALS!$Q$4:$Q$75,ACTUALS!$F$4:$F$75,$BM21,ACTUALS!$G$4:$G$75,CW$3)</f>
        <v>0</v>
      </c>
      <c r="CX21" s="83">
        <f>SUMIFS(ACTUALS!$S$4:$S$75,ACTUALS!$J$4:$J$75,$BM21,ACTUALS!$G$4:$G$75,CX$3)+SUMIFS(ACTUALS!$R$4:$R$75,ACTUALS!$G$4:$G$75,$BM21,ACTUALS!$J$4:$J$75,CX$3)</f>
        <v>0</v>
      </c>
      <c r="CY21" s="83">
        <f>SUMIFS(ACTUALS!$T$4:$T$75,ACTUALS!$K$4:$K$75,$BM21,ACTUALS!$J$4:$J$75,CY$3)+SUMIFS(ACTUALS!$S$4:$S$75,ACTUALS!$J$4:$J$75,$BM21,ACTUALS!$K$4:$K$75,CY$3)</f>
        <v>0</v>
      </c>
      <c r="CZ21" s="83">
        <f>SUMIFS(ACTUALS!$U$4:$U$75,ACTUALS!$L$4:$L$75,$BM21,ACTUALS!$K$4:$K$75,CZ$3)+SUMIFS(ACTUALS!$T$4:$T$75,ACTUALS!$K$4:$K$75,$BM21,ACTUALS!$L$4:$L$75,CZ$3)</f>
        <v>0</v>
      </c>
      <c r="DA21" s="83">
        <f>SUMIFS(ACTUALS!$V$4:$V$75,ACTUALS!$N$4:$N$75,$BM21,ACTUALS!$L$4:$L$75,DA$3)+SUMIFS(ACTUALS!$U$4:$U$75,ACTUALS!$L$4:$L$75,$BM21,ACTUALS!$N$4:$N$75,DA$3)</f>
        <v>0</v>
      </c>
      <c r="DB21" s="83">
        <f>SUMIFS(ACTUALS!$W$4:$W$75,ACTUALS!$O$4:$O$75,$BM21,ACTUALS!$N$4:$N$75,DB$3)+SUMIFS(ACTUALS!$V$4:$V$75,ACTUALS!$N$4:$N$75,$BM21,ACTUALS!$O$4:$O$75,DB$3)</f>
        <v>0</v>
      </c>
      <c r="DC21" s="83">
        <f>SUMIFS(ACTUALS!$B$4:$B$75,ACTUALS!$P$4:$P$75,$BM21,ACTUALS!$O$4:$O$75,DC$3)+SUMIFS(ACTUALS!$W$4:$W$75,ACTUALS!$O$4:$O$75,$BM21,ACTUALS!$P$4:$P$75,DC$3)</f>
        <v>0</v>
      </c>
      <c r="DD21" s="83">
        <f>SUMIFS(ACTUALS!$C$4:$C$75,ACTUALS!$Q$4:$Q$75,$BM21,ACTUALS!$P$4:$P$75,DD$3)+SUMIFS(ACTUALS!$B$4:$B$75,ACTUALS!$P$4:$P$75,$BM21,ACTUALS!$Q$4:$Q$75,DD$3)</f>
        <v>0</v>
      </c>
      <c r="DE21" s="83">
        <f>SUMIFS(ACTUALS!$D$4:$D$75,ACTUALS!$R$4:$R$75,$BM21,ACTUALS!$Q$4:$Q$75,DE$3)+SUMIFS(ACTUALS!$C$4:$C$75,ACTUALS!$Q$4:$Q$75,$BM21,ACTUALS!$R$4:$R$75,DE$3)</f>
        <v>0</v>
      </c>
      <c r="DF21" s="83">
        <f>SUMIFS(ACTUALS!$E$4:$E$75,ACTUALS!$S$4:$S$75,$BM21,ACTUALS!$R$4:$R$75,DF$3)+SUMIFS(ACTUALS!$D$4:$D$75,ACTUALS!$R$4:$R$75,$BM21,ACTUALS!$S$4:$S$75,DF$3)</f>
        <v>0</v>
      </c>
      <c r="DG21" s="83">
        <f>SUMIFS(ACTUALS!$W$4:$W$75,ACTUALS!$O$4:$O$75,$BM21,ACTUALS!$N$4:$N$75,DG$3)+SUMIFS(ACTUALS!$V$4:$V$75,ACTUALS!$N$4:$N$75,$BM21,ACTUALS!$O$4:$O$75,DG$3)</f>
        <v>0</v>
      </c>
      <c r="DH21" s="83">
        <f>SUMIFS(ACTUALS!$W$4:$W$75,ACTUALS!$O$4:$O$75,$BM21,ACTUALS!$N$4:$N$75,DH$3)+SUMIFS(ACTUALS!$V$4:$V$75,ACTUALS!$N$4:$N$75,$BM21,ACTUALS!$O$4:$O$75,DH$3)</f>
        <v>0</v>
      </c>
      <c r="DI21" s="83">
        <f>SUMIFS(ACTUALS!$W$4:$W$75,ACTUALS!$O$4:$O$75,$BM21,ACTUALS!$N$4:$N$75,DI$3)+SUMIFS(ACTUALS!$V$4:$V$75,ACTUALS!$N$4:$N$75,$BM21,ACTUALS!$O$4:$O$75,DI$3)</f>
        <v>0</v>
      </c>
      <c r="DJ21" s="51"/>
      <c r="DK21" s="51" t="s">
        <v>96</v>
      </c>
      <c r="DL21" s="83">
        <f>SUMIFS(ACTUALS!$U$4:$U$75,ACTUALS!$O$4:$O$75,$BM21,ACTUALS!$N$4:$N$75,DL$3)+SUMIFS(ACTUALS!$T$4:$T$75,ACTUALS!$N$4:$N$75,$BM21,ACTUALS!$O$4:$O$75,DL$3)</f>
        <v>0</v>
      </c>
      <c r="DM21" s="83">
        <f>SUMIFS(ACTUALS!$U$4:$U$75,ACTUALS!$O$4:$O$75,$BM21,ACTUALS!$N$4:$N$75,DM$3)+SUMIFS(ACTUALS!$T$4:$T$75,ACTUALS!$N$4:$N$75,$BM21,ACTUALS!$O$4:$O$75,DM$3)</f>
        <v>0</v>
      </c>
      <c r="DN21" s="83">
        <f>SUMIFS(ACTUALS!$U$4:$U$75,ACTUALS!$O$4:$O$75,$BM21,ACTUALS!$N$4:$N$75,DN$3)+SUMIFS(ACTUALS!$T$4:$T$75,ACTUALS!$N$4:$N$75,$BM21,ACTUALS!$O$4:$O$75,DN$3)</f>
        <v>0</v>
      </c>
      <c r="DO21" s="83">
        <f>SUMIFS(ACTUALS!$U$4:$U$75,ACTUALS!$O$4:$O$75,$BM21,ACTUALS!$N$4:$N$75,DO$3)+SUMIFS(ACTUALS!$T$4:$T$75,ACTUALS!$N$4:$N$75,$BM21,ACTUALS!$O$4:$O$75,DO$3)</f>
        <v>0</v>
      </c>
      <c r="DP21" s="83">
        <f>SUMIFS(ACTUALS!$U$4:$U$75,ACTUALS!$O$4:$O$75,$BM21,ACTUALS!$N$4:$N$75,DP$3)+SUMIFS(ACTUALS!$T$4:$T$75,ACTUALS!$N$4:$N$75,$BM21,ACTUALS!$O$4:$O$75,DP$3)</f>
        <v>0</v>
      </c>
      <c r="DQ21" s="83">
        <f>SUMIFS(ACTUALS!$U$4:$U$75,ACTUALS!$O$4:$O$75,$BM21,ACTUALS!$N$4:$N$75,DQ$3)+SUMIFS(ACTUALS!$T$4:$T$75,ACTUALS!$N$4:$N$75,$BM21,ACTUALS!$O$4:$O$75,DQ$3)</f>
        <v>0</v>
      </c>
      <c r="DR21" s="83">
        <f>SUMIFS(ACTUALS!$U$4:$U$75,ACTUALS!$O$4:$O$75,$BM21,ACTUALS!$N$4:$N$75,DR$3)+SUMIFS(ACTUALS!$T$4:$T$75,ACTUALS!$N$4:$N$75,$BM21,ACTUALS!$O$4:$O$75,DR$3)</f>
        <v>0</v>
      </c>
      <c r="DS21" s="83">
        <f>SUMIFS(ACTUALS!$U$4:$U$75,ACTUALS!$O$4:$O$75,$BM21,ACTUALS!$N$4:$N$75,DS$3)+SUMIFS(ACTUALS!$T$4:$T$75,ACTUALS!$N$4:$N$75,$BM21,ACTUALS!$O$4:$O$75,DS$3)</f>
        <v>0</v>
      </c>
      <c r="DT21" s="83">
        <f>SUMIFS(ACTUALS!$U$4:$U$75,ACTUALS!$O$4:$O$75,$BM21,ACTUALS!$N$4:$N$75,DT$3)+SUMIFS(ACTUALS!$T$4:$T$75,ACTUALS!$N$4:$N$75,$BM21,ACTUALS!$O$4:$O$75,DT$3)</f>
        <v>0</v>
      </c>
      <c r="DU21" s="83">
        <f>SUMIFS(ACTUALS!$V$4:$V$75,ACTUALS!$P$4:$P$75,$BM21,ACTUALS!$O$4:$O$75,DU$3)+SUMIFS(ACTUALS!$U$4:$U$75,ACTUALS!$O$4:$O$75,$BM21,ACTUALS!$P$4:$P$75,DU$3)</f>
        <v>0</v>
      </c>
      <c r="DV21" s="83">
        <f>SUMIFS(ACTUALS!$W$4:$W$75,ACTUALS!$Q$4:$Q$75,$BM21,ACTUALS!$P$4:$P$75,DV$3)+SUMIFS(ACTUALS!$V$4:$V$75,ACTUALS!$P$4:$P$75,$BM21,ACTUALS!$Q$4:$Q$75,DV$3)</f>
        <v>0</v>
      </c>
      <c r="DW21" s="83">
        <f>SUMIFS(ACTUALS!$B$4:$B$75,ACTUALS!$R$4:$R$75,$BM21,ACTUALS!$Q$4:$Q$75,DW$3)+SUMIFS(ACTUALS!$W$4:$W$75,ACTUALS!$Q$4:$Q$75,$BM21,ACTUALS!$R$4:$R$75,DW$3)</f>
        <v>0</v>
      </c>
      <c r="DX21" s="83">
        <f>SUMIFS(ACTUALS!$C$4:$C$75,ACTUALS!$S$4:$S$75,$BM21,ACTUALS!$R$4:$R$75,DX$3)+SUMIFS(ACTUALS!$B$4:$B$75,ACTUALS!$R$4:$R$75,$BM21,ACTUALS!$S$4:$S$75,DX$3)</f>
        <v>0</v>
      </c>
      <c r="DY21" s="83">
        <f>SUMIFS(ACTUALS!$D$4:$D$75,ACTUALS!$T$4:$T$75,$BM21,ACTUALS!$S$4:$S$75,DY$3)+SUMIFS(ACTUALS!$C$4:$C$75,ACTUALS!$S$4:$S$75,$BM21,ACTUALS!$T$4:$T$75,DY$3)</f>
        <v>0</v>
      </c>
      <c r="DZ21" s="83">
        <f>SUMIFS(ACTUALS!$E$4:$E$75,ACTUALS!$U$4:$U$75,$BM21,ACTUALS!$T$4:$T$75,DZ$3)+SUMIFS(ACTUALS!$D$4:$D$75,ACTUALS!$T$4:$T$75,$BM21,ACTUALS!$U$4:$U$75,DZ$3)</f>
        <v>0</v>
      </c>
      <c r="EA21" s="83">
        <f>SUMIFS(ACTUALS!$F$4:$F$75,ACTUALS!$V$4:$V$75,$BM21,ACTUALS!$U$4:$U$75,EA$3)+SUMIFS(ACTUALS!$E$4:$E$75,ACTUALS!$U$4:$U$75,$BM21,ACTUALS!$V$4:$V$75,EA$3)</f>
        <v>0</v>
      </c>
      <c r="EB21" s="83">
        <f>SUMIFS(ACTUALS!$G$4:$G$75,ACTUALS!$W$4:$W$75,$BM21,ACTUALS!$V$4:$V$75,EB$3)+SUMIFS(ACTUALS!$F$4:$F$75,ACTUALS!$V$4:$V$75,$BM21,ACTUALS!$W$4:$W$75,EB$3)</f>
        <v>0</v>
      </c>
      <c r="EC21" s="83">
        <f>SUMIFS(ACTUALS!$J$4:$J$75,ACTUALS!$B$4:$B$75,$BM21,ACTUALS!$W$4:$W$75,EC$3)+SUMIFS(ACTUALS!$G$4:$G$75,ACTUALS!$W$4:$W$75,$BM21,ACTUALS!$B$4:$B$75,EC$3)</f>
        <v>0</v>
      </c>
      <c r="ED21" s="83">
        <f>SUMIFS(ACTUALS!$K$4:$K$75,ACTUALS!$C$4:$C$75,$BM21,ACTUALS!$B$4:$B$75,ED$3)+SUMIFS(ACTUALS!$J$4:$J$75,ACTUALS!$B$4:$B$75,$BM21,ACTUALS!$C$4:$C$75,ED$3)</f>
        <v>0</v>
      </c>
      <c r="EE21" s="83">
        <f>SUMIFS(ACTUALS!$L$4:$L$75,ACTUALS!$D$4:$D$75,$BM21,ACTUALS!$C$4:$C$75,EE$3)+SUMIFS(ACTUALS!$K$4:$K$75,ACTUALS!$C$4:$C$75,$BM21,ACTUALS!$D$4:$D$75,EE$3)</f>
        <v>0</v>
      </c>
      <c r="EF21" s="83">
        <f>SUMIFS(ACTUALS!$N$4:$N$75,ACTUALS!$E$4:$E$75,$BM21,ACTUALS!$D$4:$D$75,EF$3)+SUMIFS(ACTUALS!$L$4:$L$75,ACTUALS!$D$4:$D$75,$BM21,ACTUALS!$E$4:$E$75,EF$3)</f>
        <v>0</v>
      </c>
      <c r="EG21" s="83">
        <f>SUMIFS(ACTUALS!$O$4:$O$75,ACTUALS!$F$4:$F$75,$BM21,ACTUALS!$E$4:$E$75,EG$3)+SUMIFS(ACTUALS!$N$4:$N$75,ACTUALS!$E$4:$E$75,$BM21,ACTUALS!$F$4:$F$75,EG$3)</f>
        <v>0</v>
      </c>
      <c r="EH21" s="83">
        <f>SUMIFS(ACTUALS!$P$4:$P$75,ACTUALS!$G$4:$G$75,$BM21,ACTUALS!$F$4:$F$75,EH$3)+SUMIFS(ACTUALS!$O$4:$O$75,ACTUALS!$F$4:$F$75,$BM21,ACTUALS!$G$4:$G$75,EH$3)</f>
        <v>0</v>
      </c>
      <c r="EI21" s="83">
        <f>SUMIFS(ACTUALS!$Q$4:$Q$75,ACTUALS!$J$4:$J$75,$BM21,ACTUALS!$G$4:$G$75,EI$3)+SUMIFS(ACTUALS!$P$4:$P$75,ACTUALS!$G$4:$G$75,$BM21,ACTUALS!$J$4:$J$75,EI$3)</f>
        <v>0</v>
      </c>
      <c r="EJ21" s="83">
        <f>SUMIFS(ACTUALS!$R$4:$R$75,ACTUALS!$K$4:$K$75,$BM21,ACTUALS!$J$4:$J$75,EJ$3)+SUMIFS(ACTUALS!$Q$4:$Q$75,ACTUALS!$J$4:$J$75,$BM21,ACTUALS!$K$4:$K$75,EJ$3)</f>
        <v>0</v>
      </c>
      <c r="EK21" s="83">
        <f>SUMIFS(ACTUALS!$S$4:$S$75,ACTUALS!$L$4:$L$75,$BM21,ACTUALS!$K$4:$K$75,EK$3)+SUMIFS(ACTUALS!$R$4:$R$75,ACTUALS!$K$4:$K$75,$BM21,ACTUALS!$L$4:$L$75,EK$3)</f>
        <v>0</v>
      </c>
      <c r="EL21" s="83">
        <f>SUMIFS(ACTUALS!$T$4:$T$75,ACTUALS!$N$4:$N$75,$BM21,ACTUALS!$L$4:$L$75,EL$3)+SUMIFS(ACTUALS!$S$4:$S$75,ACTUALS!$L$4:$L$75,$BM21,ACTUALS!$N$4:$N$75,EL$3)</f>
        <v>0</v>
      </c>
      <c r="EM21" s="83">
        <f>SUMIFS(ACTUALS!$U$4:$U$75,ACTUALS!$O$4:$O$75,$BM21,ACTUALS!$N$4:$N$75,EM$3)+SUMIFS(ACTUALS!$T$4:$T$75,ACTUALS!$N$4:$N$75,$BM21,ACTUALS!$O$4:$O$75,EM$3)</f>
        <v>0</v>
      </c>
      <c r="EN21" s="83">
        <f>SUMIFS(ACTUALS!$V$4:$V$75,ACTUALS!$P$4:$P$75,$BM21,ACTUALS!$O$4:$O$75,EN$3)+SUMIFS(ACTUALS!$U$4:$U$75,ACTUALS!$O$4:$O$75,$BM21,ACTUALS!$P$4:$P$75,EN$3)</f>
        <v>0</v>
      </c>
      <c r="EO21" s="83">
        <f>SUMIFS(ACTUALS!$W$4:$W$75,ACTUALS!$Q$4:$Q$75,$BM21,ACTUALS!$P$4:$P$75,EO$3)+SUMIFS(ACTUALS!$V$4:$V$75,ACTUALS!$P$4:$P$75,$BM21,ACTUALS!$Q$4:$Q$75,EO$3)</f>
        <v>0</v>
      </c>
      <c r="EP21" s="83">
        <f>SUMIFS(ACTUALS!$B$4:$B$75,ACTUALS!$R$4:$R$75,$BM21,ACTUALS!$Q$4:$Q$75,EP$3)+SUMIFS(ACTUALS!$W$4:$W$75,ACTUALS!$Q$4:$Q$75,$BM21,ACTUALS!$R$4:$R$75,EP$3)</f>
        <v>0</v>
      </c>
      <c r="EQ21" s="83">
        <f>SUMIFS(ACTUALS!$C$4:$C$75,ACTUALS!$S$4:$S$75,$BM21,ACTUALS!$R$4:$R$75,EQ$3)+SUMIFS(ACTUALS!$B$4:$B$75,ACTUALS!$R$4:$R$75,$BM21,ACTUALS!$S$4:$S$75,EQ$3)</f>
        <v>0</v>
      </c>
      <c r="ER21" s="83">
        <f>SUMIFS(ACTUALS!$D$4:$D$75,ACTUALS!$T$4:$T$75,$BM21,ACTUALS!$S$4:$S$75,ER$3)+SUMIFS(ACTUALS!$C$4:$C$75,ACTUALS!$S$4:$S$75,$BM21,ACTUALS!$T$4:$T$75,ER$3)</f>
        <v>0</v>
      </c>
      <c r="ES21" s="83">
        <f>SUMIFS(ACTUALS!$E$4:$E$75,ACTUALS!$U$4:$U$75,$BM21,ACTUALS!$T$4:$T$75,ES$3)+SUMIFS(ACTUALS!$D$4:$D$75,ACTUALS!$T$4:$T$75,$BM21,ACTUALS!$U$4:$U$75,ES$3)</f>
        <v>0</v>
      </c>
      <c r="ET21" s="83">
        <f>SUMIFS(ACTUALS!$F$4:$F$75,ACTUALS!$V$4:$V$75,$BM21,ACTUALS!$U$4:$U$75,ET$3)+SUMIFS(ACTUALS!$E$4:$E$75,ACTUALS!$U$4:$U$75,$BM21,ACTUALS!$V$4:$V$75,ET$3)</f>
        <v>0</v>
      </c>
      <c r="EU21" s="83">
        <f>SUMIFS(ACTUALS!$G$4:$G$75,ACTUALS!$W$4:$W$75,$BM21,ACTUALS!$V$4:$V$75,EU$3)+SUMIFS(ACTUALS!$F$4:$F$75,ACTUALS!$V$4:$V$75,$BM21,ACTUALS!$W$4:$W$75,EU$3)</f>
        <v>0</v>
      </c>
      <c r="EV21" s="83">
        <f>SUMIFS(ACTUALS!$U$4:$U$75,ACTUALS!$O$4:$O$75,$BM21,ACTUALS!$N$4:$N$75,EV$3)+SUMIFS(ACTUALS!$T$4:$T$75,ACTUALS!$N$4:$N$75,$BM21,ACTUALS!$O$4:$O$75,EV$3)</f>
        <v>0</v>
      </c>
      <c r="EW21" s="83">
        <f>SUMIFS(ACTUALS!$U$4:$U$75,ACTUALS!$O$4:$O$75,$BM21,ACTUALS!$N$4:$N$75,EW$3)+SUMIFS(ACTUALS!$T$4:$T$75,ACTUALS!$N$4:$N$75,$BM21,ACTUALS!$O$4:$O$75,EW$3)</f>
        <v>0</v>
      </c>
      <c r="EX21" s="83">
        <f>SUMIFS(ACTUALS!$U$4:$U$75,ACTUALS!$O$4:$O$75,$BM21,ACTUALS!$N$4:$N$75,EX$3)+SUMIFS(ACTUALS!$T$4:$T$75,ACTUALS!$N$4:$N$75,$BM21,ACTUALS!$O$4:$O$75,EX$3)</f>
        <v>0</v>
      </c>
      <c r="EY21" s="83">
        <f>SUMIFS(ACTUALS!$U$4:$U$75,ACTUALS!$O$4:$O$75,$BM21,ACTUALS!$N$4:$N$75,EY$3)+SUMIFS(ACTUALS!$T$4:$T$75,ACTUALS!$N$4:$N$75,$BM21,ACTUALS!$O$4:$O$75,EY$3)</f>
        <v>0</v>
      </c>
      <c r="EZ21" s="83">
        <f>SUMIFS(ACTUALS!$U$4:$U$75,ACTUALS!$O$4:$O$75,$BM21,ACTUALS!$N$4:$N$75,EZ$3)+SUMIFS(ACTUALS!$T$4:$T$75,ACTUALS!$N$4:$N$75,$BM21,ACTUALS!$O$4:$O$75,EZ$3)</f>
        <v>0</v>
      </c>
      <c r="FA21" s="83">
        <f>SUMIFS(ACTUALS!$U$4:$U$75,ACTUALS!$O$4:$O$75,$BM21,ACTUALS!$N$4:$N$75,FA$3)+SUMIFS(ACTUALS!$T$4:$T$75,ACTUALS!$N$4:$N$75,$BM21,ACTUALS!$O$4:$O$75,FA$3)</f>
        <v>0</v>
      </c>
      <c r="FB21" s="83">
        <f>SUMIFS(ACTUALS!$U$4:$U$75,ACTUALS!$O$4:$O$75,$BM21,ACTUALS!$N$4:$N$75,FB$3)+SUMIFS(ACTUALS!$T$4:$T$75,ACTUALS!$N$4:$N$75,$BM21,ACTUALS!$O$4:$O$75,FB$3)</f>
        <v>0</v>
      </c>
      <c r="FC21" s="83">
        <f>SUMIFS(ACTUALS!$U$4:$U$75,ACTUALS!$O$4:$O$75,$BM21,ACTUALS!$N$4:$N$75,FC$3)+SUMIFS(ACTUALS!$T$4:$T$75,ACTUALS!$N$4:$N$75,$BM21,ACTUALS!$O$4:$O$75,FC$3)</f>
        <v>0</v>
      </c>
      <c r="FD21" s="83">
        <f>SUMIFS(ACTUALS!$U$4:$U$75,ACTUALS!$O$4:$O$75,$BM21,ACTUALS!$N$4:$N$75,FD$3)+SUMIFS(ACTUALS!$T$4:$T$75,ACTUALS!$N$4:$N$75,$BM21,ACTUALS!$O$4:$O$75,FD$3)</f>
        <v>0</v>
      </c>
      <c r="FE21" s="83">
        <f>SUMIFS(ACTUALS!$U$4:$U$75,ACTUALS!$O$4:$O$75,$BM21,ACTUALS!$N$4:$N$75,FE$3)+SUMIFS(ACTUALS!$T$4:$T$75,ACTUALS!$N$4:$N$75,$BM21,ACTUALS!$O$4:$O$75,FE$3)</f>
        <v>0</v>
      </c>
      <c r="FF21" s="83">
        <f>SUMIFS(ACTUALS!$U$4:$U$75,ACTUALS!$O$4:$O$75,$BM21,ACTUALS!$N$4:$N$75,FF$3)+SUMIFS(ACTUALS!$T$4:$T$75,ACTUALS!$N$4:$N$75,$BM21,ACTUALS!$O$4:$O$75,FF$3)</f>
        <v>0</v>
      </c>
      <c r="FG21" s="83">
        <f>SUMIFS(ACTUALS!$U$4:$U$75,ACTUALS!$O$4:$O$75,$BM21,ACTUALS!$N$4:$N$75,FG$3)+SUMIFS(ACTUALS!$T$4:$T$75,ACTUALS!$N$4:$N$75,$BM21,ACTUALS!$O$4:$O$75,FG$3)</f>
        <v>0</v>
      </c>
      <c r="FH21" s="51"/>
      <c r="FI21" s="51" t="s">
        <v>96</v>
      </c>
      <c r="FJ21" s="83">
        <f>SUMIFS(ACTUALS!$S$4:$S$75,ACTUALS!$O$4:$O$75,$BM21,ACTUALS!$N$4:$N$75,FJ$3)+SUMIFS(ACTUALS!$R$4:$R$75,ACTUALS!$N$4:$N$75,$BM21,ACTUALS!$O$4:$O$75,FJ$3)</f>
        <v>0</v>
      </c>
      <c r="FK21" s="83">
        <f>SUMIFS(ACTUALS!$S$4:$S$75,ACTUALS!$O$4:$O$75,$BM21,ACTUALS!$N$4:$N$75,FK$3)+SUMIFS(ACTUALS!$R$4:$R$75,ACTUALS!$N$4:$N$75,$BM21,ACTUALS!$O$4:$O$75,FK$3)</f>
        <v>0</v>
      </c>
      <c r="FL21" s="83">
        <f>SUMIFS(ACTUALS!$S$4:$S$75,ACTUALS!$O$4:$O$75,$BM21,ACTUALS!$N$4:$N$75,FL$3)+SUMIFS(ACTUALS!$R$4:$R$75,ACTUALS!$N$4:$N$75,$BM21,ACTUALS!$O$4:$O$75,FL$3)</f>
        <v>0</v>
      </c>
      <c r="FM21" s="83">
        <f>SUMIFS(ACTUALS!$S$4:$S$75,ACTUALS!$O$4:$O$75,$BM21,ACTUALS!$N$4:$N$75,FM$3)+SUMIFS(ACTUALS!$R$4:$R$75,ACTUALS!$N$4:$N$75,$BM21,ACTUALS!$O$4:$O$75,FM$3)</f>
        <v>0</v>
      </c>
      <c r="FN21" s="83">
        <f>SUMIFS(ACTUALS!$S$4:$S$75,ACTUALS!$O$4:$O$75,$BM21,ACTUALS!$N$4:$N$75,FN$3)+SUMIFS(ACTUALS!$R$4:$R$75,ACTUALS!$N$4:$N$75,$BM21,ACTUALS!$O$4:$O$75,FN$3)</f>
        <v>0</v>
      </c>
      <c r="FO21" s="83">
        <f>SUMIFS(ACTUALS!$S$4:$S$75,ACTUALS!$O$4:$O$75,$BM21,ACTUALS!$N$4:$N$75,FO$3)+SUMIFS(ACTUALS!$R$4:$R$75,ACTUALS!$N$4:$N$75,$BM21,ACTUALS!$O$4:$O$75,FO$3)</f>
        <v>0</v>
      </c>
      <c r="FP21" s="83">
        <f>SUMIFS(ACTUALS!$T$4:$T$75,ACTUALS!$P$4:$P$75,$BM21,ACTUALS!$O$4:$O$75,FP$3)+SUMIFS(ACTUALS!$S$4:$S$75,ACTUALS!$O$4:$O$75,$BM21,ACTUALS!$P$4:$P$75,FP$3)</f>
        <v>0</v>
      </c>
      <c r="FQ21" s="83">
        <f>SUMIFS(ACTUALS!$U$4:$U$75,ACTUALS!$Q$4:$Q$75,$BM21,ACTUALS!$P$4:$P$75,FQ$3)+SUMIFS(ACTUALS!$T$4:$T$75,ACTUALS!$P$4:$P$75,$BM21,ACTUALS!$Q$4:$Q$75,FQ$3)</f>
        <v>0</v>
      </c>
      <c r="FR21" s="83">
        <f>SUMIFS(ACTUALS!$V$4:$V$75,ACTUALS!$R$4:$R$75,$BM21,ACTUALS!$Q$4:$Q$75,FR$3)+SUMIFS(ACTUALS!$U$4:$U$75,ACTUALS!$Q$4:$Q$75,$BM21,ACTUALS!$R$4:$R$75,FR$3)</f>
        <v>0</v>
      </c>
      <c r="FS21" s="83">
        <f>SUMIFS(ACTUALS!$W$4:$W$75,ACTUALS!$S$4:$S$75,$BM21,ACTUALS!$R$4:$R$75,FS$3)+SUMIFS(ACTUALS!$V$4:$V$75,ACTUALS!$R$4:$R$75,$BM21,ACTUALS!$S$4:$S$75,FS$3)</f>
        <v>0</v>
      </c>
      <c r="FT21" s="83">
        <f>SUMIFS(ACTUALS!$B$4:$B$75,ACTUALS!$T$4:$T$75,$BM21,ACTUALS!$S$4:$S$75,FT$3)+SUMIFS(ACTUALS!$W$4:$W$75,ACTUALS!$S$4:$S$75,$BM21,ACTUALS!$T$4:$T$75,FT$3)</f>
        <v>0</v>
      </c>
      <c r="FU21" s="83">
        <f>SUMIFS(ACTUALS!$C$4:$C$75,ACTUALS!$U$4:$U$75,$BM21,ACTUALS!$T$4:$T$75,FU$3)+SUMIFS(ACTUALS!$B$4:$B$75,ACTUALS!$T$4:$T$75,$BM21,ACTUALS!$U$4:$U$75,FU$3)</f>
        <v>0</v>
      </c>
      <c r="FV21" s="83">
        <f>SUMIFS(ACTUALS!$D$4:$D$75,ACTUALS!$V$4:$V$75,$BM21,ACTUALS!$U$4:$U$75,FV$3)+SUMIFS(ACTUALS!$C$4:$C$75,ACTUALS!$U$4:$U$75,$BM21,ACTUALS!$V$4:$V$75,FV$3)</f>
        <v>0</v>
      </c>
      <c r="FW21" s="83">
        <f>SUMIFS(ACTUALS!$E$4:$E$75,ACTUALS!$W$4:$W$75,$BM21,ACTUALS!$V$4:$V$75,FW$3)+SUMIFS(ACTUALS!$D$4:$D$75,ACTUALS!$V$4:$V$75,$BM21,ACTUALS!$W$4:$W$75,FW$3)</f>
        <v>0</v>
      </c>
      <c r="FX21" s="83">
        <f>SUMIFS(ACTUALS!$F$4:$F$75,ACTUALS!$B$4:$B$75,$BM21,ACTUALS!$W$4:$W$75,FX$3)+SUMIFS(ACTUALS!$E$4:$E$75,ACTUALS!$W$4:$W$75,$BM21,ACTUALS!$B$4:$B$75,FX$3)</f>
        <v>0</v>
      </c>
      <c r="FY21" s="83">
        <f>SUMIFS(ACTUALS!$G$4:$G$75,ACTUALS!$C$4:$C$75,$BM21,ACTUALS!$B$4:$B$75,FY$3)+SUMIFS(ACTUALS!$F$4:$F$75,ACTUALS!$B$4:$B$75,$BM21,ACTUALS!$C$4:$C$75,FY$3)</f>
        <v>0</v>
      </c>
      <c r="FZ21" s="83">
        <f>SUMIFS(ACTUALS!$J$4:$J$75,ACTUALS!$D$4:$D$75,$BM21,ACTUALS!$C$4:$C$75,FZ$3)+SUMIFS(ACTUALS!$G$4:$G$75,ACTUALS!$C$4:$C$75,$BM21,ACTUALS!$D$4:$D$75,FZ$3)</f>
        <v>0</v>
      </c>
      <c r="GA21" s="83">
        <f>SUMIFS(ACTUALS!$K$4:$K$75,ACTUALS!$E$4:$E$75,$BM21,ACTUALS!$D$4:$D$75,GA$3)+SUMIFS(ACTUALS!$J$4:$J$75,ACTUALS!$D$4:$D$75,$BM21,ACTUALS!$E$4:$E$75,GA$3)</f>
        <v>0</v>
      </c>
      <c r="GB21" s="83">
        <f>SUMIFS(ACTUALS!$L$4:$L$75,ACTUALS!$F$4:$F$75,$BM21,ACTUALS!$E$4:$E$75,GB$3)+SUMIFS(ACTUALS!$K$4:$K$75,ACTUALS!$E$4:$E$75,$BM21,ACTUALS!$F$4:$F$75,GB$3)</f>
        <v>0</v>
      </c>
      <c r="GC21" s="83">
        <f>SUMIFS(ACTUALS!$N$4:$N$75,ACTUALS!$G$4:$G$75,$BM21,ACTUALS!$F$4:$F$75,GC$3)+SUMIFS(ACTUALS!$L$4:$L$75,ACTUALS!$F$4:$F$75,$BM21,ACTUALS!$G$4:$G$75,GC$3)</f>
        <v>0</v>
      </c>
      <c r="GD21" s="83">
        <f>SUMIFS(ACTUALS!$O$4:$O$75,ACTUALS!$J$4:$J$75,$BM21,ACTUALS!$G$4:$G$75,GD$3)+SUMIFS(ACTUALS!$N$4:$N$75,ACTUALS!$G$4:$G$75,$BM21,ACTUALS!$J$4:$J$75,GD$3)</f>
        <v>0</v>
      </c>
      <c r="GE21" s="83">
        <f>SUMIFS(ACTUALS!$P$4:$P$75,ACTUALS!$K$4:$K$75,$BM21,ACTUALS!$J$4:$J$75,GE$3)+SUMIFS(ACTUALS!$O$4:$O$75,ACTUALS!$J$4:$J$75,$BM21,ACTUALS!$K$4:$K$75,GE$3)</f>
        <v>0</v>
      </c>
      <c r="GF21" s="83">
        <f>SUMIFS(ACTUALS!$Q$4:$Q$75,ACTUALS!$L$4:$L$75,$BM21,ACTUALS!$K$4:$K$75,GF$3)+SUMIFS(ACTUALS!$P$4:$P$75,ACTUALS!$K$4:$K$75,$BM21,ACTUALS!$L$4:$L$75,GF$3)</f>
        <v>0</v>
      </c>
      <c r="GG21" s="83">
        <f>SUMIFS(ACTUALS!$R$4:$R$75,ACTUALS!$N$4:$N$75,$BM21,ACTUALS!$L$4:$L$75,GG$3)+SUMIFS(ACTUALS!$Q$4:$Q$75,ACTUALS!$L$4:$L$75,$BM21,ACTUALS!$N$4:$N$75,GG$3)</f>
        <v>0</v>
      </c>
      <c r="GH21" s="83">
        <f>SUMIFS(ACTUALS!$S$4:$S$75,ACTUALS!$O$4:$O$75,$BM21,ACTUALS!$N$4:$N$75,GH$3)+SUMIFS(ACTUALS!$R$4:$R$75,ACTUALS!$N$4:$N$75,$BM21,ACTUALS!$O$4:$O$75,GH$3)</f>
        <v>0</v>
      </c>
      <c r="GI21" s="83">
        <f>SUMIFS(ACTUALS!$T$4:$T$75,ACTUALS!$P$4:$P$75,$BM21,ACTUALS!$O$4:$O$75,GI$3)+SUMIFS(ACTUALS!$S$4:$S$75,ACTUALS!$O$4:$O$75,$BM21,ACTUALS!$P$4:$P$75,GI$3)</f>
        <v>0</v>
      </c>
      <c r="GJ21" s="83">
        <f>SUMIFS(ACTUALS!$U$4:$U$75,ACTUALS!$Q$4:$Q$75,$BM21,ACTUALS!$P$4:$P$75,GJ$3)+SUMIFS(ACTUALS!$T$4:$T$75,ACTUALS!$P$4:$P$75,$BM21,ACTUALS!$Q$4:$Q$75,GJ$3)</f>
        <v>0</v>
      </c>
      <c r="GK21" s="83">
        <f>SUMIFS(ACTUALS!$V$4:$V$75,ACTUALS!$R$4:$R$75,$BM21,ACTUALS!$Q$4:$Q$75,GK$3)+SUMIFS(ACTUALS!$U$4:$U$75,ACTUALS!$Q$4:$Q$75,$BM21,ACTUALS!$R$4:$R$75,GK$3)</f>
        <v>0</v>
      </c>
      <c r="GL21" s="83">
        <f>SUMIFS(ACTUALS!$W$4:$W$75,ACTUALS!$S$4:$S$75,$BM21,ACTUALS!$R$4:$R$75,GL$3)+SUMIFS(ACTUALS!$V$4:$V$75,ACTUALS!$R$4:$R$75,$BM21,ACTUALS!$S$4:$S$75,GL$3)</f>
        <v>0</v>
      </c>
      <c r="GM21" s="83">
        <f>SUMIFS(ACTUALS!$B$4:$B$75,ACTUALS!$T$4:$T$75,$BM21,ACTUALS!$S$4:$S$75,GM$3)+SUMIFS(ACTUALS!$W$4:$W$75,ACTUALS!$S$4:$S$75,$BM21,ACTUALS!$T$4:$T$75,GM$3)</f>
        <v>0</v>
      </c>
      <c r="GN21" s="83">
        <f>SUMIFS(ACTUALS!$C$4:$C$75,ACTUALS!$U$4:$U$75,$BM21,ACTUALS!$T$4:$T$75,GN$3)+SUMIFS(ACTUALS!$B$4:$B$75,ACTUALS!$T$4:$T$75,$BM21,ACTUALS!$U$4:$U$75,GN$3)</f>
        <v>0</v>
      </c>
      <c r="GO21" s="83">
        <f>SUMIFS(ACTUALS!$S$4:$S$75,ACTUALS!$O$4:$O$75,$BM21,ACTUALS!$N$4:$N$75,GO$3)+SUMIFS(ACTUALS!$R$4:$R$75,ACTUALS!$N$4:$N$75,$BM21,ACTUALS!$O$4:$O$75,GO$3)</f>
        <v>0</v>
      </c>
      <c r="GP21" s="83">
        <f>SUMIFS(ACTUALS!$S$4:$S$75,ACTUALS!$O$4:$O$75,$BM21,ACTUALS!$N$4:$N$75,GP$3)+SUMIFS(ACTUALS!$R$4:$R$75,ACTUALS!$N$4:$N$75,$BM21,ACTUALS!$O$4:$O$75,GP$3)</f>
        <v>0</v>
      </c>
      <c r="GQ21" s="83">
        <f>SUMIFS(ACTUALS!$S$4:$S$75,ACTUALS!$O$4:$O$75,$BM21,ACTUALS!$N$4:$N$75,GQ$3)+SUMIFS(ACTUALS!$R$4:$R$75,ACTUALS!$N$4:$N$75,$BM21,ACTUALS!$O$4:$O$75,GQ$3)</f>
        <v>0</v>
      </c>
      <c r="GR21" s="83">
        <f>SUMIFS(ACTUALS!$S$4:$S$75,ACTUALS!$O$4:$O$75,$BM21,ACTUALS!$N$4:$N$75,GR$3)+SUMIFS(ACTUALS!$R$4:$R$75,ACTUALS!$N$4:$N$75,$BM21,ACTUALS!$O$4:$O$75,GR$3)</f>
        <v>0</v>
      </c>
      <c r="GS21" s="83">
        <f>SUMIFS(ACTUALS!$S$4:$S$75,ACTUALS!$O$4:$O$75,$BM21,ACTUALS!$N$4:$N$75,GS$3)+SUMIFS(ACTUALS!$R$4:$R$75,ACTUALS!$N$4:$N$75,$BM21,ACTUALS!$O$4:$O$75,GS$3)</f>
        <v>0</v>
      </c>
      <c r="GT21" s="83">
        <f>SUMIFS(ACTUALS!$S$4:$S$75,ACTUALS!$O$4:$O$75,$BM21,ACTUALS!$N$4:$N$75,GT$3)+SUMIFS(ACTUALS!$R$4:$R$75,ACTUALS!$N$4:$N$75,$BM21,ACTUALS!$O$4:$O$75,GT$3)</f>
        <v>0</v>
      </c>
      <c r="GU21" s="83">
        <f>SUMIFS(ACTUALS!$S$4:$S$75,ACTUALS!$O$4:$O$75,$BM21,ACTUALS!$N$4:$N$75,GU$3)+SUMIFS(ACTUALS!$R$4:$R$75,ACTUALS!$N$4:$N$75,$BM21,ACTUALS!$O$4:$O$75,GU$3)</f>
        <v>0</v>
      </c>
      <c r="GV21" s="83">
        <f>SUMIFS(ACTUALS!$S$4:$S$75,ACTUALS!$O$4:$O$75,$BM21,ACTUALS!$N$4:$N$75,GV$3)+SUMIFS(ACTUALS!$R$4:$R$75,ACTUALS!$N$4:$N$75,$BM21,ACTUALS!$O$4:$O$75,GV$3)</f>
        <v>0</v>
      </c>
      <c r="GW21" s="83">
        <f>SUMIFS(ACTUALS!$S$4:$S$75,ACTUALS!$O$4:$O$75,$BM21,ACTUALS!$N$4:$N$75,GW$3)+SUMIFS(ACTUALS!$R$4:$R$75,ACTUALS!$N$4:$N$75,$BM21,ACTUALS!$O$4:$O$75,GW$3)</f>
        <v>0</v>
      </c>
      <c r="GX21" s="83">
        <f>SUMIFS(ACTUALS!$S$4:$S$75,ACTUALS!$O$4:$O$75,$BM21,ACTUALS!$N$4:$N$75,GX$3)+SUMIFS(ACTUALS!$R$4:$R$75,ACTUALS!$N$4:$N$75,$BM21,ACTUALS!$O$4:$O$75,GX$3)</f>
        <v>0</v>
      </c>
      <c r="GY21" s="83">
        <f>SUMIFS(ACTUALS!$S$4:$S$75,ACTUALS!$O$4:$O$75,$BM21,ACTUALS!$N$4:$N$75,GY$3)+SUMIFS(ACTUALS!$R$4:$R$75,ACTUALS!$N$4:$N$75,$BM21,ACTUALS!$O$4:$O$75,GY$3)</f>
        <v>0</v>
      </c>
      <c r="GZ21" s="83">
        <f>SUMIFS(ACTUALS!$S$4:$S$75,ACTUALS!$O$4:$O$75,$BM21,ACTUALS!$N$4:$N$75,GZ$3)+SUMIFS(ACTUALS!$R$4:$R$75,ACTUALS!$N$4:$N$75,$BM21,ACTUALS!$O$4:$O$75,GZ$3)</f>
        <v>0</v>
      </c>
      <c r="HA21" s="83">
        <f>SUMIFS(ACTUALS!$S$4:$S$75,ACTUALS!$O$4:$O$75,$BM21,ACTUALS!$N$4:$N$75,HA$3)+SUMIFS(ACTUALS!$R$4:$R$75,ACTUALS!$N$4:$N$75,$BM21,ACTUALS!$O$4:$O$75,HA$3)</f>
        <v>0</v>
      </c>
      <c r="HB21" s="83">
        <f>SUMIFS(ACTUALS!$S$4:$S$75,ACTUALS!$O$4:$O$75,$BM21,ACTUALS!$N$4:$N$75,HB$3)+SUMIFS(ACTUALS!$R$4:$R$75,ACTUALS!$N$4:$N$75,$BM21,ACTUALS!$O$4:$O$75,HB$3)</f>
        <v>0</v>
      </c>
      <c r="HC21" s="83">
        <f>SUMIFS(ACTUALS!$S$4:$S$75,ACTUALS!$O$4:$O$75,$BM21,ACTUALS!$N$4:$N$75,HC$3)+SUMIFS(ACTUALS!$R$4:$R$75,ACTUALS!$N$4:$N$75,$BM21,ACTUALS!$O$4:$O$75,HC$3)</f>
        <v>0</v>
      </c>
      <c r="HD21" s="83">
        <f>SUMIFS(ACTUALS!$S$4:$S$75,ACTUALS!$O$4:$O$75,$BM21,ACTUALS!$N$4:$N$75,HD$3)+SUMIFS(ACTUALS!$R$4:$R$75,ACTUALS!$N$4:$N$75,$BM21,ACTUALS!$O$4:$O$75,HD$3)</f>
        <v>0</v>
      </c>
      <c r="HE21" s="83">
        <f>SUMIFS(ACTUALS!$S$4:$S$75,ACTUALS!$O$4:$O$75,$BM21,ACTUALS!$N$4:$N$75,HE$3)+SUMIFS(ACTUALS!$R$4:$R$75,ACTUALS!$N$4:$N$75,$BM21,ACTUALS!$O$4:$O$75,HE$3)</f>
        <v>0</v>
      </c>
      <c r="HF21" s="51"/>
      <c r="HG21" s="71"/>
      <c r="HH21" s="71"/>
      <c r="HI21" s="71"/>
      <c r="HJ21" s="71"/>
      <c r="HK21" s="71"/>
      <c r="HL21" s="71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1"/>
      <c r="IN21" s="71"/>
      <c r="IO21" s="71"/>
      <c r="IP21" s="71"/>
      <c r="IQ21" s="71"/>
      <c r="IR21" s="71"/>
      <c r="IS21" s="71"/>
      <c r="IT21" s="71"/>
      <c r="IU21" s="71"/>
      <c r="IV21" s="71"/>
      <c r="IW21" s="71"/>
      <c r="IX21" s="71"/>
      <c r="IY21" s="71"/>
      <c r="IZ21" s="71"/>
      <c r="JA21" s="71"/>
      <c r="JB21" s="71"/>
      <c r="JC21" s="71"/>
      <c r="JD21" s="71"/>
      <c r="JE21" s="71"/>
      <c r="JF21" s="71"/>
      <c r="JG21" s="71"/>
      <c r="JH21" s="71"/>
      <c r="JI21" s="71"/>
      <c r="JJ21" s="71"/>
      <c r="JK21" s="71"/>
      <c r="JL21" s="71"/>
      <c r="JM21" s="71"/>
    </row>
    <row r="22" spans="1:273" s="78" customFormat="1" ht="30" customHeight="1" x14ac:dyDescent="0.25">
      <c r="A22" s="192"/>
      <c r="B22" s="72">
        <f t="shared" si="6"/>
        <v>19</v>
      </c>
      <c r="C22" s="73" t="s">
        <v>103</v>
      </c>
      <c r="D22" s="74">
        <v>46189</v>
      </c>
      <c r="E22" s="73" t="s">
        <v>120</v>
      </c>
      <c r="F22" s="180">
        <v>0.75</v>
      </c>
      <c r="G22" s="75">
        <f t="shared" si="0"/>
        <v>46189.75</v>
      </c>
      <c r="H22" s="148" t="s">
        <v>763</v>
      </c>
      <c r="I22" s="149"/>
      <c r="J22" s="150"/>
      <c r="K22" s="151"/>
      <c r="L22" s="73" t="str">
        <f t="shared" si="1"/>
        <v/>
      </c>
      <c r="M22" s="76" t="s">
        <v>720</v>
      </c>
      <c r="N22" s="77" t="str">
        <f t="shared" si="2"/>
        <v>Iraq</v>
      </c>
      <c r="O22" s="78" t="str">
        <f t="shared" si="3"/>
        <v>Norway</v>
      </c>
      <c r="P22" s="78" t="str">
        <f>IF(ACTUALS!$R22&gt;ACTUALS!$S22,ACTUALS!$N22,IF(ACTUALS!$S22&gt;ACTUALS!$R22,ACTUALS!$O22,""))</f>
        <v/>
      </c>
      <c r="Q22" s="78" t="str">
        <f>IF(ACTUALS!$P22=ACTUALS!$N22,ACTUALS!$O22,IF(ACTUALS!$P22=ACTUALS!$O22,ACTUALS!$N22,""))</f>
        <v/>
      </c>
      <c r="R22" s="79">
        <f t="shared" si="4"/>
        <v>0</v>
      </c>
      <c r="S22" s="80">
        <f t="shared" si="5"/>
        <v>0</v>
      </c>
      <c r="T22" s="78">
        <f>IF(OR(ACTUALS!$R22="",ACTUALS!$S22=""),"",ACTUALS!$R22-ACTUALS!$S22)</f>
        <v>0</v>
      </c>
      <c r="U22" s="78">
        <f>IF(OR(ACTUALS!$R22="",ACTUALS!$S22=""),"",ACTUALS!$S22-ACTUALS!$R22)</f>
        <v>0</v>
      </c>
      <c r="V22" s="78" t="str">
        <f>IF(ACTUALS!$K22="","",IF(ACTUALS!$L22="Draw",1,IF(ACTUALS!$L22=ACTUALS!$N22,3,0)))</f>
        <v/>
      </c>
      <c r="W22" s="78" t="str">
        <f>IF(ACTUALS!$K22="","",IF(ACTUALS!$L22="Draw",1,IF(ACTUALS!$L22=ACTUALS!$O22,3,0)))</f>
        <v/>
      </c>
      <c r="AH22" s="51"/>
      <c r="AI22" s="51"/>
      <c r="AJ22" s="51"/>
      <c r="AK22" s="51"/>
      <c r="AL22" s="51"/>
      <c r="AM22" s="51"/>
      <c r="AN22" s="51"/>
      <c r="AO22" s="94"/>
      <c r="AP22" s="94"/>
      <c r="AQ22" s="51"/>
      <c r="AR22" s="51"/>
      <c r="AS22" s="51" t="s">
        <v>7</v>
      </c>
      <c r="AT22" s="51" t="s">
        <v>745</v>
      </c>
      <c r="AU22" s="51">
        <f>COUNTIF(ACTUALS!$P$4:$P$75,AT22)</f>
        <v>0</v>
      </c>
      <c r="AV22" s="51">
        <f>COUNTIFS(ACTUALS!$O$4:$O$75,AT22,ACTUALS!$L$4:$L$75,"Draw")+COUNTIFS(ACTUALS!$N$4:$N$75,AT22,ACTUALS!$L$4:$L$75,"Draw")</f>
        <v>0</v>
      </c>
      <c r="AW22" s="51">
        <f>COUNTIF(ACTUALS!$Q$4:$Q$75,AT22)</f>
        <v>0</v>
      </c>
      <c r="AX22" s="51">
        <f>AV22+(3*AU22)</f>
        <v>0</v>
      </c>
      <c r="AY22" s="51">
        <f>SUMIFS(ACTUALS!$R$4:$R$75,ACTUALS!$N$4:$N$75,AT22)+SUMIFS(ACTUALS!$S$4:$S$75,ACTUALS!$O$4:$O$75,AT22)</f>
        <v>0</v>
      </c>
      <c r="AZ22" s="51">
        <f>SUMIFS(ACTUALS!$S$4:$S$75,ACTUALS!$N$4:$N$75,AT22)+SUMIFS(ACTUALS!$R$4:$R$75,ACTUALS!$O$4:$O$75,AT22)</f>
        <v>0</v>
      </c>
      <c r="BA22" s="51">
        <f>AY22-AZ22</f>
        <v>0</v>
      </c>
      <c r="BB22" s="51">
        <f ca="1">RANK(BK22,BK19:BK22,1)</f>
        <v>1</v>
      </c>
      <c r="BC22" s="51" t="str">
        <f>IFERROR(VLOOKUP(AT22,AO:AP,2,FALSE),"")</f>
        <v/>
      </c>
      <c r="BD22" s="51" t="str">
        <f ca="1">IF(BC22="",BB22&amp;AS22,BC22&amp;AS22)</f>
        <v>1D</v>
      </c>
      <c r="BE22" s="51">
        <f>RANK(AX22,AX19:AX22)+(RANK(BA22,BA19:BA22)/10)+(RANK(AY22,AY19:AY22)/100)</f>
        <v>1.1100000000000001</v>
      </c>
      <c r="BF22" s="51">
        <f>RANK(BE22,BE19:BE22,1)</f>
        <v>1</v>
      </c>
      <c r="BG22" s="51" cm="1">
        <f t="array" aca="1" ref="BG22" ca="1">SUMPRODUCT((OFFSET($BN$3:$DI$3,MATCH($AT22,$BM$4:$BM$51,0),0))*((IF($BF20=$BF22,$BN$3:$DI$3=$AT20,0))+(IF($BF19=$BF22,$BN$3:$DI$3=$AT19,0))+(IF($BF21=$BF22,$BN$3:$DI$3=$AT21,0))))</f>
        <v>0</v>
      </c>
      <c r="BH22" s="51" cm="1">
        <f t="array" aca="1" ref="BH22" ca="1">SUMPRODUCT((OFFSET($DL$3:$FG$3,MATCH($AT22,$DK$4:$DK$51,0),0))*((IF($BF20=$BF22,$DL$3:$FG$3=$AT20,0))+(IF($BF19=$BF22,$DL$3:$FG$3=$AT19,0))+(IF($BF21=$BF22,$DL$3:$FG$3=$AT21,0))))</f>
        <v>0</v>
      </c>
      <c r="BI22" s="51" cm="1">
        <f t="array" aca="1" ref="BI22" ca="1">SUMPRODUCT((OFFSET($FJ$3:$HE$3,MATCH($AT22,$FI$4:$FI$51,0),0))*((IF($BF20=$BF22,$FJ$3:$HE$3=$AT20,0))+(IF($BF19=$BF22,$FJ$3:$HE$3=$AT19,0))+(IF($BF21=$BF22,$FJ$3:$HE$3=$AT21,0))))</f>
        <v>0</v>
      </c>
      <c r="BJ22" s="51">
        <f ca="1">(BG22/1000)+(BH22/10000)+(BI22/100000)+(ROW(BI25)/10000000)</f>
        <v>2.5000000000000002E-6</v>
      </c>
      <c r="BK22" s="51">
        <f ca="1">+BE22-BJ22</f>
        <v>1.1099975000000002</v>
      </c>
      <c r="BL22" s="51"/>
      <c r="BM22" s="51" t="s">
        <v>46</v>
      </c>
      <c r="BN22" s="83">
        <f>SUMIFS(ACTUALS!$W$4:$W$75,ACTUALS!$O$4:$O$75,$BM22,ACTUALS!$N$4:$N$75,BN$3)+SUMIFS(ACTUALS!$V$4:$V$75,ACTUALS!$N$4:$N$75,$BM22,ACTUALS!$O$4:$O$75,BN$3)</f>
        <v>0</v>
      </c>
      <c r="BO22" s="83">
        <f>SUMIFS(ACTUALS!$W$4:$W$75,ACTUALS!$O$4:$O$75,$BM22,ACTUALS!$N$4:$N$75,BO$3)+SUMIFS(ACTUALS!$V$4:$V$75,ACTUALS!$N$4:$N$75,$BM22,ACTUALS!$O$4:$O$75,BO$3)</f>
        <v>0</v>
      </c>
      <c r="BP22" s="83">
        <f>SUMIFS(ACTUALS!$W$4:$W$75,ACTUALS!$O$4:$O$75,$BM22,ACTUALS!$N$4:$N$75,BP$3)+SUMIFS(ACTUALS!$V$4:$V$75,ACTUALS!$N$4:$N$75,$BM22,ACTUALS!$O$4:$O$75,BP$3)</f>
        <v>0</v>
      </c>
      <c r="BQ22" s="83">
        <f>SUMIFS(ACTUALS!$W$4:$W$75,ACTUALS!$O$4:$O$75,$BM22,ACTUALS!$N$4:$N$75,BQ$3)+SUMIFS(ACTUALS!$V$4:$V$75,ACTUALS!$N$4:$N$75,$BM22,ACTUALS!$O$4:$O$75,BQ$3)</f>
        <v>0</v>
      </c>
      <c r="BR22" s="83">
        <f>SUMIFS(ACTUALS!$W$4:$W$75,ACTUALS!$O$4:$O$75,$BM22,ACTUALS!$N$4:$N$75,BR$3)+SUMIFS(ACTUALS!$V$4:$V$75,ACTUALS!$N$4:$N$75,$BM22,ACTUALS!$O$4:$O$75,BR$3)</f>
        <v>0</v>
      </c>
      <c r="BS22" s="83">
        <f>SUMIFS(ACTUALS!$W$4:$W$75,ACTUALS!$O$4:$O$75,$BM22,ACTUALS!$N$4:$N$75,BS$3)+SUMIFS(ACTUALS!$V$4:$V$75,ACTUALS!$N$4:$N$75,$BM22,ACTUALS!$O$4:$O$75,BS$3)</f>
        <v>0</v>
      </c>
      <c r="BT22" s="83">
        <f>SUMIFS(ACTUALS!$W$4:$W$75,ACTUALS!$O$4:$O$75,$BM22,ACTUALS!$N$4:$N$75,BT$3)+SUMIFS(ACTUALS!$V$4:$V$75,ACTUALS!$N$4:$N$75,$BM22,ACTUALS!$O$4:$O$75,BT$3)</f>
        <v>0</v>
      </c>
      <c r="BU22" s="83">
        <f>SUMIFS(ACTUALS!$W$4:$W$75,ACTUALS!$O$4:$O$75,$BM22,ACTUALS!$N$4:$N$75,BU$3)+SUMIFS(ACTUALS!$V$4:$V$75,ACTUALS!$N$4:$N$75,$BM22,ACTUALS!$O$4:$O$75,BU$3)</f>
        <v>0</v>
      </c>
      <c r="BV22" s="83">
        <f>SUMIFS(ACTUALS!$W$4:$W$75,ACTUALS!$O$4:$O$75,$BM22,ACTUALS!$N$4:$N$75,BV$3)+SUMIFS(ACTUALS!$V$4:$V$75,ACTUALS!$N$4:$N$75,$BM22,ACTUALS!$O$4:$O$75,BV$3)</f>
        <v>0</v>
      </c>
      <c r="BW22" s="83">
        <f>SUMIFS(ACTUALS!$W$4:$W$75,ACTUALS!$O$4:$O$75,$BM22,ACTUALS!$N$4:$N$75,BW$3)+SUMIFS(ACTUALS!$V$4:$V$75,ACTUALS!$N$4:$N$75,$BM22,ACTUALS!$O$4:$O$75,BW$3)</f>
        <v>0</v>
      </c>
      <c r="BX22" s="83">
        <f>SUMIFS(ACTUALS!$W$4:$W$75,ACTUALS!$O$4:$O$75,$BM22,ACTUALS!$N$4:$N$75,BX$3)+SUMIFS(ACTUALS!$V$4:$V$75,ACTUALS!$N$4:$N$75,$BM22,ACTUALS!$O$4:$O$75,BX$3)</f>
        <v>0</v>
      </c>
      <c r="BY22" s="83">
        <f>SUMIFS(ACTUALS!$W$4:$W$75,ACTUALS!$O$4:$O$75,$BM22,ACTUALS!$N$4:$N$75,BY$3)+SUMIFS(ACTUALS!$V$4:$V$75,ACTUALS!$N$4:$N$75,$BM22,ACTUALS!$O$4:$O$75,BY$3)</f>
        <v>0</v>
      </c>
      <c r="BZ22" s="83">
        <f>SUMIFS(ACTUALS!$W$4:$W$75,ACTUALS!$O$4:$O$75,$BM22,ACTUALS!$N$4:$N$75,BZ$3)+SUMIFS(ACTUALS!$V$4:$V$75,ACTUALS!$N$4:$N$75,$BM22,ACTUALS!$O$4:$O$75,BZ$3)</f>
        <v>0</v>
      </c>
      <c r="CA22" s="83">
        <f>SUMIFS(ACTUALS!$W$4:$W$75,ACTUALS!$O$4:$O$75,$BM22,ACTUALS!$N$4:$N$75,CA$3)+SUMIFS(ACTUALS!$V$4:$V$75,ACTUALS!$N$4:$N$75,$BM22,ACTUALS!$O$4:$O$75,CA$3)</f>
        <v>0</v>
      </c>
      <c r="CB22" s="83">
        <f>SUMIFS(ACTUALS!$W$4:$W$75,ACTUALS!$O$4:$O$75,$BM22,ACTUALS!$N$4:$N$75,CB$3)+SUMIFS(ACTUALS!$V$4:$V$75,ACTUALS!$N$4:$N$75,$BM22,ACTUALS!$O$4:$O$75,CB$3)</f>
        <v>0</v>
      </c>
      <c r="CC22" s="83">
        <f>SUMIFS(ACTUALS!$W$4:$W$75,ACTUALS!$O$4:$O$75,$BM22,ACTUALS!$N$4:$N$75,CC$3)+SUMIFS(ACTUALS!$V$4:$V$75,ACTUALS!$N$4:$N$75,$BM22,ACTUALS!$O$4:$O$75,CC$3)</f>
        <v>0</v>
      </c>
      <c r="CD22" s="83">
        <f>SUMIFS(ACTUALS!$W$4:$W$75,ACTUALS!$O$4:$O$75,$BM22,ACTUALS!$N$4:$N$75,CD$3)+SUMIFS(ACTUALS!$V$4:$V$75,ACTUALS!$N$4:$N$75,$BM22,ACTUALS!$O$4:$O$75,CD$3)</f>
        <v>0</v>
      </c>
      <c r="CE22" s="83">
        <f>SUMIFS(ACTUALS!$W$4:$W$75,ACTUALS!$O$4:$O$75,$BM22,ACTUALS!$N$4:$N$75,CE$3)+SUMIFS(ACTUALS!$V$4:$V$75,ACTUALS!$N$4:$N$75,$BM22,ACTUALS!$O$4:$O$75,CE$3)</f>
        <v>0</v>
      </c>
      <c r="CF22" s="83">
        <f>SUMIFS(ACTUALS!$W$4:$W$75,ACTUALS!$O$4:$O$75,$BM22,ACTUALS!$N$4:$N$75,CF$3)+SUMIFS(ACTUALS!$V$4:$V$75,ACTUALS!$N$4:$N$75,$BM22,ACTUALS!$O$4:$O$75,CF$3)</f>
        <v>0</v>
      </c>
      <c r="CG22" s="83">
        <f>SUMIFS(ACTUALS!$W$4:$W$75,ACTUALS!$O$4:$O$75,$BM22,ACTUALS!$N$4:$N$75,CG$3)+SUMIFS(ACTUALS!$V$4:$V$75,ACTUALS!$N$4:$N$75,$BM22,ACTUALS!$O$4:$O$75,CG$3)</f>
        <v>0</v>
      </c>
      <c r="CH22" s="83">
        <f>SUMIFS(ACTUALS!$W$4:$W$75,ACTUALS!$O$4:$O$75,$BM22,ACTUALS!$N$4:$N$75,CH$3)+SUMIFS(ACTUALS!$V$4:$V$75,ACTUALS!$N$4:$N$75,$BM22,ACTUALS!$O$4:$O$75,CH$3)</f>
        <v>0</v>
      </c>
      <c r="CI22" s="83">
        <f>SUMIFS(ACTUALS!$W$4:$W$75,ACTUALS!$O$4:$O$75,$BM22,ACTUALS!$N$4:$N$75,CI$3)+SUMIFS(ACTUALS!$V$4:$V$75,ACTUALS!$N$4:$N$75,$BM22,ACTUALS!$O$4:$O$75,CI$3)</f>
        <v>0</v>
      </c>
      <c r="CJ22" s="83">
        <f>SUMIFS(ACTUALS!$B$4:$B$75,ACTUALS!$P$4:$P$75,$BM22,ACTUALS!$O$4:$O$75,CJ$3)+SUMIFS(ACTUALS!$W$4:$W$75,ACTUALS!$O$4:$O$75,$BM22,ACTUALS!$P$4:$P$75,CJ$3)</f>
        <v>0</v>
      </c>
      <c r="CK22" s="83">
        <f>SUMIFS(ACTUALS!$C$4:$C$75,ACTUALS!$Q$4:$Q$75,$BM22,ACTUALS!$P$4:$P$75,CK$3)+SUMIFS(ACTUALS!$B$4:$B$75,ACTUALS!$P$4:$P$75,$BM22,ACTUALS!$Q$4:$Q$75,CK$3)</f>
        <v>0</v>
      </c>
      <c r="CL22" s="83">
        <f>SUMIFS(ACTUALS!$D$4:$D$75,ACTUALS!$R$4:$R$75,$BM22,ACTUALS!$Q$4:$Q$75,CL$3)+SUMIFS(ACTUALS!$C$4:$C$75,ACTUALS!$Q$4:$Q$75,$BM22,ACTUALS!$R$4:$R$75,CL$3)</f>
        <v>0</v>
      </c>
      <c r="CM22" s="83">
        <f>SUMIFS(ACTUALS!$E$4:$E$75,ACTUALS!$S$4:$S$75,$BM22,ACTUALS!$R$4:$R$75,CM$3)+SUMIFS(ACTUALS!$D$4:$D$75,ACTUALS!$R$4:$R$75,$BM22,ACTUALS!$S$4:$S$75,CM$3)</f>
        <v>0</v>
      </c>
      <c r="CN22" s="83">
        <f>SUMIFS(ACTUALS!$F$4:$F$75,ACTUALS!$T$4:$T$75,$BM22,ACTUALS!$S$4:$S$75,CN$3)+SUMIFS(ACTUALS!$E$4:$E$75,ACTUALS!$S$4:$S$75,$BM22,ACTUALS!$T$4:$T$75,CN$3)</f>
        <v>0</v>
      </c>
      <c r="CO22" s="83">
        <f>SUMIFS(ACTUALS!$G$4:$G$75,ACTUALS!$U$4:$U$75,$BM22,ACTUALS!$T$4:$T$75,CO$3)+SUMIFS(ACTUALS!$F$4:$F$75,ACTUALS!$T$4:$T$75,$BM22,ACTUALS!$U$4:$U$75,CO$3)</f>
        <v>0</v>
      </c>
      <c r="CP22" s="83">
        <f>SUMIFS(ACTUALS!$J$4:$J$75,ACTUALS!$V$4:$V$75,$BM22,ACTUALS!$U$4:$U$75,CP$3)+SUMIFS(ACTUALS!$G$4:$G$75,ACTUALS!$U$4:$U$75,$BM22,ACTUALS!$V$4:$V$75,CP$3)</f>
        <v>0</v>
      </c>
      <c r="CQ22" s="83">
        <f>SUMIFS(ACTUALS!$K$4:$K$75,ACTUALS!$W$4:$W$75,$BM22,ACTUALS!$V$4:$V$75,CQ$3)+SUMIFS(ACTUALS!$J$4:$J$75,ACTUALS!$V$4:$V$75,$BM22,ACTUALS!$W$4:$W$75,CQ$3)</f>
        <v>0</v>
      </c>
      <c r="CR22" s="83">
        <f>SUMIFS(ACTUALS!$L$4:$L$75,ACTUALS!$B$4:$B$75,$BM22,ACTUALS!$W$4:$W$75,CR$3)+SUMIFS(ACTUALS!$K$4:$K$75,ACTUALS!$W$4:$W$75,$BM22,ACTUALS!$B$4:$B$75,CR$3)</f>
        <v>0</v>
      </c>
      <c r="CS22" s="83">
        <f>SUMIFS(ACTUALS!$N$4:$N$75,ACTUALS!$C$4:$C$75,$BM22,ACTUALS!$B$4:$B$75,CS$3)+SUMIFS(ACTUALS!$L$4:$L$75,ACTUALS!$B$4:$B$75,$BM22,ACTUALS!$C$4:$C$75,CS$3)</f>
        <v>0</v>
      </c>
      <c r="CT22" s="83">
        <f>SUMIFS(ACTUALS!$O$4:$O$75,ACTUALS!$D$4:$D$75,$BM22,ACTUALS!$C$4:$C$75,CT$3)+SUMIFS(ACTUALS!$N$4:$N$75,ACTUALS!$C$4:$C$75,$BM22,ACTUALS!$D$4:$D$75,CT$3)</f>
        <v>0</v>
      </c>
      <c r="CU22" s="83">
        <f>SUMIFS(ACTUALS!$P$4:$P$75,ACTUALS!$E$4:$E$75,$BM22,ACTUALS!$D$4:$D$75,CU$3)+SUMIFS(ACTUALS!$O$4:$O$75,ACTUALS!$D$4:$D$75,$BM22,ACTUALS!$E$4:$E$75,CU$3)</f>
        <v>0</v>
      </c>
      <c r="CV22" s="83">
        <f>SUMIFS(ACTUALS!$Q$4:$Q$75,ACTUALS!$F$4:$F$75,$BM22,ACTUALS!$E$4:$E$75,CV$3)+SUMIFS(ACTUALS!$P$4:$P$75,ACTUALS!$E$4:$E$75,$BM22,ACTUALS!$F$4:$F$75,CV$3)</f>
        <v>0</v>
      </c>
      <c r="CW22" s="83">
        <f>SUMIFS(ACTUALS!$R$4:$R$75,ACTUALS!$G$4:$G$75,$BM22,ACTUALS!$F$4:$F$75,CW$3)+SUMIFS(ACTUALS!$Q$4:$Q$75,ACTUALS!$F$4:$F$75,$BM22,ACTUALS!$G$4:$G$75,CW$3)</f>
        <v>0</v>
      </c>
      <c r="CX22" s="83">
        <f>SUMIFS(ACTUALS!$S$4:$S$75,ACTUALS!$J$4:$J$75,$BM22,ACTUALS!$G$4:$G$75,CX$3)+SUMIFS(ACTUALS!$R$4:$R$75,ACTUALS!$G$4:$G$75,$BM22,ACTUALS!$J$4:$J$75,CX$3)</f>
        <v>0</v>
      </c>
      <c r="CY22" s="83">
        <f>SUMIFS(ACTUALS!$T$4:$T$75,ACTUALS!$K$4:$K$75,$BM22,ACTUALS!$J$4:$J$75,CY$3)+SUMIFS(ACTUALS!$S$4:$S$75,ACTUALS!$J$4:$J$75,$BM22,ACTUALS!$K$4:$K$75,CY$3)</f>
        <v>0</v>
      </c>
      <c r="CZ22" s="83">
        <f>SUMIFS(ACTUALS!$U$4:$U$75,ACTUALS!$L$4:$L$75,$BM22,ACTUALS!$K$4:$K$75,CZ$3)+SUMIFS(ACTUALS!$T$4:$T$75,ACTUALS!$K$4:$K$75,$BM22,ACTUALS!$L$4:$L$75,CZ$3)</f>
        <v>0</v>
      </c>
      <c r="DA22" s="83">
        <f>SUMIFS(ACTUALS!$V$4:$V$75,ACTUALS!$N$4:$N$75,$BM22,ACTUALS!$L$4:$L$75,DA$3)+SUMIFS(ACTUALS!$U$4:$U$75,ACTUALS!$L$4:$L$75,$BM22,ACTUALS!$N$4:$N$75,DA$3)</f>
        <v>0</v>
      </c>
      <c r="DB22" s="83">
        <f>SUMIFS(ACTUALS!$W$4:$W$75,ACTUALS!$O$4:$O$75,$BM22,ACTUALS!$N$4:$N$75,DB$3)+SUMIFS(ACTUALS!$V$4:$V$75,ACTUALS!$N$4:$N$75,$BM22,ACTUALS!$O$4:$O$75,DB$3)</f>
        <v>0</v>
      </c>
      <c r="DC22" s="83">
        <f>SUMIFS(ACTUALS!$B$4:$B$75,ACTUALS!$P$4:$P$75,$BM22,ACTUALS!$O$4:$O$75,DC$3)+SUMIFS(ACTUALS!$W$4:$W$75,ACTUALS!$O$4:$O$75,$BM22,ACTUALS!$P$4:$P$75,DC$3)</f>
        <v>0</v>
      </c>
      <c r="DD22" s="83">
        <f>SUMIFS(ACTUALS!$C$4:$C$75,ACTUALS!$Q$4:$Q$75,$BM22,ACTUALS!$P$4:$P$75,DD$3)+SUMIFS(ACTUALS!$B$4:$B$75,ACTUALS!$P$4:$P$75,$BM22,ACTUALS!$Q$4:$Q$75,DD$3)</f>
        <v>0</v>
      </c>
      <c r="DE22" s="83">
        <f>SUMIFS(ACTUALS!$D$4:$D$75,ACTUALS!$R$4:$R$75,$BM22,ACTUALS!$Q$4:$Q$75,DE$3)+SUMIFS(ACTUALS!$C$4:$C$75,ACTUALS!$Q$4:$Q$75,$BM22,ACTUALS!$R$4:$R$75,DE$3)</f>
        <v>0</v>
      </c>
      <c r="DF22" s="83">
        <f>SUMIFS(ACTUALS!$E$4:$E$75,ACTUALS!$S$4:$S$75,$BM22,ACTUALS!$R$4:$R$75,DF$3)+SUMIFS(ACTUALS!$D$4:$D$75,ACTUALS!$R$4:$R$75,$BM22,ACTUALS!$S$4:$S$75,DF$3)</f>
        <v>0</v>
      </c>
      <c r="DG22" s="83">
        <f>SUMIFS(ACTUALS!$W$4:$W$75,ACTUALS!$O$4:$O$75,$BM22,ACTUALS!$N$4:$N$75,DG$3)+SUMIFS(ACTUALS!$V$4:$V$75,ACTUALS!$N$4:$N$75,$BM22,ACTUALS!$O$4:$O$75,DG$3)</f>
        <v>0</v>
      </c>
      <c r="DH22" s="83">
        <f>SUMIFS(ACTUALS!$W$4:$W$75,ACTUALS!$O$4:$O$75,$BM22,ACTUALS!$N$4:$N$75,DH$3)+SUMIFS(ACTUALS!$V$4:$V$75,ACTUALS!$N$4:$N$75,$BM22,ACTUALS!$O$4:$O$75,DH$3)</f>
        <v>0</v>
      </c>
      <c r="DI22" s="83">
        <f>SUMIFS(ACTUALS!$W$4:$W$75,ACTUALS!$O$4:$O$75,$BM22,ACTUALS!$N$4:$N$75,DI$3)+SUMIFS(ACTUALS!$V$4:$V$75,ACTUALS!$N$4:$N$75,$BM22,ACTUALS!$O$4:$O$75,DI$3)</f>
        <v>0</v>
      </c>
      <c r="DJ22" s="51"/>
      <c r="DK22" s="51" t="s">
        <v>46</v>
      </c>
      <c r="DL22" s="83">
        <f>SUMIFS(ACTUALS!$U$4:$U$75,ACTUALS!$O$4:$O$75,$BM22,ACTUALS!$N$4:$N$75,DL$3)+SUMIFS(ACTUALS!$T$4:$T$75,ACTUALS!$N$4:$N$75,$BM22,ACTUALS!$O$4:$O$75,DL$3)</f>
        <v>0</v>
      </c>
      <c r="DM22" s="83">
        <f>SUMIFS(ACTUALS!$U$4:$U$75,ACTUALS!$O$4:$O$75,$BM22,ACTUALS!$N$4:$N$75,DM$3)+SUMIFS(ACTUALS!$T$4:$T$75,ACTUALS!$N$4:$N$75,$BM22,ACTUALS!$O$4:$O$75,DM$3)</f>
        <v>0</v>
      </c>
      <c r="DN22" s="83">
        <f>SUMIFS(ACTUALS!$U$4:$U$75,ACTUALS!$O$4:$O$75,$BM22,ACTUALS!$N$4:$N$75,DN$3)+SUMIFS(ACTUALS!$T$4:$T$75,ACTUALS!$N$4:$N$75,$BM22,ACTUALS!$O$4:$O$75,DN$3)</f>
        <v>0</v>
      </c>
      <c r="DO22" s="83">
        <f>SUMIFS(ACTUALS!$U$4:$U$75,ACTUALS!$O$4:$O$75,$BM22,ACTUALS!$N$4:$N$75,DO$3)+SUMIFS(ACTUALS!$T$4:$T$75,ACTUALS!$N$4:$N$75,$BM22,ACTUALS!$O$4:$O$75,DO$3)</f>
        <v>0</v>
      </c>
      <c r="DP22" s="83">
        <f>SUMIFS(ACTUALS!$U$4:$U$75,ACTUALS!$O$4:$O$75,$BM22,ACTUALS!$N$4:$N$75,DP$3)+SUMIFS(ACTUALS!$T$4:$T$75,ACTUALS!$N$4:$N$75,$BM22,ACTUALS!$O$4:$O$75,DP$3)</f>
        <v>0</v>
      </c>
      <c r="DQ22" s="83">
        <f>SUMIFS(ACTUALS!$U$4:$U$75,ACTUALS!$O$4:$O$75,$BM22,ACTUALS!$N$4:$N$75,DQ$3)+SUMIFS(ACTUALS!$T$4:$T$75,ACTUALS!$N$4:$N$75,$BM22,ACTUALS!$O$4:$O$75,DQ$3)</f>
        <v>0</v>
      </c>
      <c r="DR22" s="83">
        <f>SUMIFS(ACTUALS!$U$4:$U$75,ACTUALS!$O$4:$O$75,$BM22,ACTUALS!$N$4:$N$75,DR$3)+SUMIFS(ACTUALS!$T$4:$T$75,ACTUALS!$N$4:$N$75,$BM22,ACTUALS!$O$4:$O$75,DR$3)</f>
        <v>0</v>
      </c>
      <c r="DS22" s="83">
        <f>SUMIFS(ACTUALS!$U$4:$U$75,ACTUALS!$O$4:$O$75,$BM22,ACTUALS!$N$4:$N$75,DS$3)+SUMIFS(ACTUALS!$T$4:$T$75,ACTUALS!$N$4:$N$75,$BM22,ACTUALS!$O$4:$O$75,DS$3)</f>
        <v>0</v>
      </c>
      <c r="DT22" s="83">
        <f>SUMIFS(ACTUALS!$U$4:$U$75,ACTUALS!$O$4:$O$75,$BM22,ACTUALS!$N$4:$N$75,DT$3)+SUMIFS(ACTUALS!$T$4:$T$75,ACTUALS!$N$4:$N$75,$BM22,ACTUALS!$O$4:$O$75,DT$3)</f>
        <v>0</v>
      </c>
      <c r="DU22" s="83">
        <f>SUMIFS(ACTUALS!$V$4:$V$75,ACTUALS!$P$4:$P$75,$BM22,ACTUALS!$O$4:$O$75,DU$3)+SUMIFS(ACTUALS!$U$4:$U$75,ACTUALS!$O$4:$O$75,$BM22,ACTUALS!$P$4:$P$75,DU$3)</f>
        <v>0</v>
      </c>
      <c r="DV22" s="83">
        <f>SUMIFS(ACTUALS!$W$4:$W$75,ACTUALS!$Q$4:$Q$75,$BM22,ACTUALS!$P$4:$P$75,DV$3)+SUMIFS(ACTUALS!$V$4:$V$75,ACTUALS!$P$4:$P$75,$BM22,ACTUALS!$Q$4:$Q$75,DV$3)</f>
        <v>0</v>
      </c>
      <c r="DW22" s="83">
        <f>SUMIFS(ACTUALS!$B$4:$B$75,ACTUALS!$R$4:$R$75,$BM22,ACTUALS!$Q$4:$Q$75,DW$3)+SUMIFS(ACTUALS!$W$4:$W$75,ACTUALS!$Q$4:$Q$75,$BM22,ACTUALS!$R$4:$R$75,DW$3)</f>
        <v>0</v>
      </c>
      <c r="DX22" s="83">
        <f>SUMIFS(ACTUALS!$C$4:$C$75,ACTUALS!$S$4:$S$75,$BM22,ACTUALS!$R$4:$R$75,DX$3)+SUMIFS(ACTUALS!$B$4:$B$75,ACTUALS!$R$4:$R$75,$BM22,ACTUALS!$S$4:$S$75,DX$3)</f>
        <v>0</v>
      </c>
      <c r="DY22" s="83">
        <f>SUMIFS(ACTUALS!$D$4:$D$75,ACTUALS!$T$4:$T$75,$BM22,ACTUALS!$S$4:$S$75,DY$3)+SUMIFS(ACTUALS!$C$4:$C$75,ACTUALS!$S$4:$S$75,$BM22,ACTUALS!$T$4:$T$75,DY$3)</f>
        <v>0</v>
      </c>
      <c r="DZ22" s="83">
        <f>SUMIFS(ACTUALS!$E$4:$E$75,ACTUALS!$U$4:$U$75,$BM22,ACTUALS!$T$4:$T$75,DZ$3)+SUMIFS(ACTUALS!$D$4:$D$75,ACTUALS!$T$4:$T$75,$BM22,ACTUALS!$U$4:$U$75,DZ$3)</f>
        <v>0</v>
      </c>
      <c r="EA22" s="83">
        <f>SUMIFS(ACTUALS!$F$4:$F$75,ACTUALS!$V$4:$V$75,$BM22,ACTUALS!$U$4:$U$75,EA$3)+SUMIFS(ACTUALS!$E$4:$E$75,ACTUALS!$U$4:$U$75,$BM22,ACTUALS!$V$4:$V$75,EA$3)</f>
        <v>0</v>
      </c>
      <c r="EB22" s="83">
        <f>SUMIFS(ACTUALS!$G$4:$G$75,ACTUALS!$W$4:$W$75,$BM22,ACTUALS!$V$4:$V$75,EB$3)+SUMIFS(ACTUALS!$F$4:$F$75,ACTUALS!$V$4:$V$75,$BM22,ACTUALS!$W$4:$W$75,EB$3)</f>
        <v>0</v>
      </c>
      <c r="EC22" s="83">
        <f>SUMIFS(ACTUALS!$J$4:$J$75,ACTUALS!$B$4:$B$75,$BM22,ACTUALS!$W$4:$W$75,EC$3)+SUMIFS(ACTUALS!$G$4:$G$75,ACTUALS!$W$4:$W$75,$BM22,ACTUALS!$B$4:$B$75,EC$3)</f>
        <v>0</v>
      </c>
      <c r="ED22" s="83">
        <f>SUMIFS(ACTUALS!$K$4:$K$75,ACTUALS!$C$4:$C$75,$BM22,ACTUALS!$B$4:$B$75,ED$3)+SUMIFS(ACTUALS!$J$4:$J$75,ACTUALS!$B$4:$B$75,$BM22,ACTUALS!$C$4:$C$75,ED$3)</f>
        <v>0</v>
      </c>
      <c r="EE22" s="83">
        <f>SUMIFS(ACTUALS!$L$4:$L$75,ACTUALS!$D$4:$D$75,$BM22,ACTUALS!$C$4:$C$75,EE$3)+SUMIFS(ACTUALS!$K$4:$K$75,ACTUALS!$C$4:$C$75,$BM22,ACTUALS!$D$4:$D$75,EE$3)</f>
        <v>0</v>
      </c>
      <c r="EF22" s="83">
        <f>SUMIFS(ACTUALS!$N$4:$N$75,ACTUALS!$E$4:$E$75,$BM22,ACTUALS!$D$4:$D$75,EF$3)+SUMIFS(ACTUALS!$L$4:$L$75,ACTUALS!$D$4:$D$75,$BM22,ACTUALS!$E$4:$E$75,EF$3)</f>
        <v>0</v>
      </c>
      <c r="EG22" s="83">
        <f>SUMIFS(ACTUALS!$O$4:$O$75,ACTUALS!$F$4:$F$75,$BM22,ACTUALS!$E$4:$E$75,EG$3)+SUMIFS(ACTUALS!$N$4:$N$75,ACTUALS!$E$4:$E$75,$BM22,ACTUALS!$F$4:$F$75,EG$3)</f>
        <v>0</v>
      </c>
      <c r="EH22" s="83">
        <f>SUMIFS(ACTUALS!$P$4:$P$75,ACTUALS!$G$4:$G$75,$BM22,ACTUALS!$F$4:$F$75,EH$3)+SUMIFS(ACTUALS!$O$4:$O$75,ACTUALS!$F$4:$F$75,$BM22,ACTUALS!$G$4:$G$75,EH$3)</f>
        <v>0</v>
      </c>
      <c r="EI22" s="83">
        <f>SUMIFS(ACTUALS!$Q$4:$Q$75,ACTUALS!$J$4:$J$75,$BM22,ACTUALS!$G$4:$G$75,EI$3)+SUMIFS(ACTUALS!$P$4:$P$75,ACTUALS!$G$4:$G$75,$BM22,ACTUALS!$J$4:$J$75,EI$3)</f>
        <v>0</v>
      </c>
      <c r="EJ22" s="83">
        <f>SUMIFS(ACTUALS!$R$4:$R$75,ACTUALS!$K$4:$K$75,$BM22,ACTUALS!$J$4:$J$75,EJ$3)+SUMIFS(ACTUALS!$Q$4:$Q$75,ACTUALS!$J$4:$J$75,$BM22,ACTUALS!$K$4:$K$75,EJ$3)</f>
        <v>0</v>
      </c>
      <c r="EK22" s="83">
        <f>SUMIFS(ACTUALS!$S$4:$S$75,ACTUALS!$L$4:$L$75,$BM22,ACTUALS!$K$4:$K$75,EK$3)+SUMIFS(ACTUALS!$R$4:$R$75,ACTUALS!$K$4:$K$75,$BM22,ACTUALS!$L$4:$L$75,EK$3)</f>
        <v>0</v>
      </c>
      <c r="EL22" s="83">
        <f>SUMIFS(ACTUALS!$T$4:$T$75,ACTUALS!$N$4:$N$75,$BM22,ACTUALS!$L$4:$L$75,EL$3)+SUMIFS(ACTUALS!$S$4:$S$75,ACTUALS!$L$4:$L$75,$BM22,ACTUALS!$N$4:$N$75,EL$3)</f>
        <v>0</v>
      </c>
      <c r="EM22" s="83">
        <f>SUMIFS(ACTUALS!$U$4:$U$75,ACTUALS!$O$4:$O$75,$BM22,ACTUALS!$N$4:$N$75,EM$3)+SUMIFS(ACTUALS!$T$4:$T$75,ACTUALS!$N$4:$N$75,$BM22,ACTUALS!$O$4:$O$75,EM$3)</f>
        <v>0</v>
      </c>
      <c r="EN22" s="83">
        <f>SUMIFS(ACTUALS!$V$4:$V$75,ACTUALS!$P$4:$P$75,$BM22,ACTUALS!$O$4:$O$75,EN$3)+SUMIFS(ACTUALS!$U$4:$U$75,ACTUALS!$O$4:$O$75,$BM22,ACTUALS!$P$4:$P$75,EN$3)</f>
        <v>0</v>
      </c>
      <c r="EO22" s="83">
        <f>SUMIFS(ACTUALS!$W$4:$W$75,ACTUALS!$Q$4:$Q$75,$BM22,ACTUALS!$P$4:$P$75,EO$3)+SUMIFS(ACTUALS!$V$4:$V$75,ACTUALS!$P$4:$P$75,$BM22,ACTUALS!$Q$4:$Q$75,EO$3)</f>
        <v>0</v>
      </c>
      <c r="EP22" s="83">
        <f>SUMIFS(ACTUALS!$B$4:$B$75,ACTUALS!$R$4:$R$75,$BM22,ACTUALS!$Q$4:$Q$75,EP$3)+SUMIFS(ACTUALS!$W$4:$W$75,ACTUALS!$Q$4:$Q$75,$BM22,ACTUALS!$R$4:$R$75,EP$3)</f>
        <v>0</v>
      </c>
      <c r="EQ22" s="83">
        <f>SUMIFS(ACTUALS!$C$4:$C$75,ACTUALS!$S$4:$S$75,$BM22,ACTUALS!$R$4:$R$75,EQ$3)+SUMIFS(ACTUALS!$B$4:$B$75,ACTUALS!$R$4:$R$75,$BM22,ACTUALS!$S$4:$S$75,EQ$3)</f>
        <v>0</v>
      </c>
      <c r="ER22" s="83">
        <f>SUMIFS(ACTUALS!$D$4:$D$75,ACTUALS!$T$4:$T$75,$BM22,ACTUALS!$S$4:$S$75,ER$3)+SUMIFS(ACTUALS!$C$4:$C$75,ACTUALS!$S$4:$S$75,$BM22,ACTUALS!$T$4:$T$75,ER$3)</f>
        <v>0</v>
      </c>
      <c r="ES22" s="83">
        <f>SUMIFS(ACTUALS!$E$4:$E$75,ACTUALS!$U$4:$U$75,$BM22,ACTUALS!$T$4:$T$75,ES$3)+SUMIFS(ACTUALS!$D$4:$D$75,ACTUALS!$T$4:$T$75,$BM22,ACTUALS!$U$4:$U$75,ES$3)</f>
        <v>0</v>
      </c>
      <c r="ET22" s="83">
        <f>SUMIFS(ACTUALS!$F$4:$F$75,ACTUALS!$V$4:$V$75,$BM22,ACTUALS!$U$4:$U$75,ET$3)+SUMIFS(ACTUALS!$E$4:$E$75,ACTUALS!$U$4:$U$75,$BM22,ACTUALS!$V$4:$V$75,ET$3)</f>
        <v>0</v>
      </c>
      <c r="EU22" s="83">
        <f>SUMIFS(ACTUALS!$G$4:$G$75,ACTUALS!$W$4:$W$75,$BM22,ACTUALS!$V$4:$V$75,EU$3)+SUMIFS(ACTUALS!$F$4:$F$75,ACTUALS!$V$4:$V$75,$BM22,ACTUALS!$W$4:$W$75,EU$3)</f>
        <v>0</v>
      </c>
      <c r="EV22" s="83">
        <f>SUMIFS(ACTUALS!$U$4:$U$75,ACTUALS!$O$4:$O$75,$BM22,ACTUALS!$N$4:$N$75,EV$3)+SUMIFS(ACTUALS!$T$4:$T$75,ACTUALS!$N$4:$N$75,$BM22,ACTUALS!$O$4:$O$75,EV$3)</f>
        <v>0</v>
      </c>
      <c r="EW22" s="83">
        <f>SUMIFS(ACTUALS!$U$4:$U$75,ACTUALS!$O$4:$O$75,$BM22,ACTUALS!$N$4:$N$75,EW$3)+SUMIFS(ACTUALS!$T$4:$T$75,ACTUALS!$N$4:$N$75,$BM22,ACTUALS!$O$4:$O$75,EW$3)</f>
        <v>0</v>
      </c>
      <c r="EX22" s="83">
        <f>SUMIFS(ACTUALS!$U$4:$U$75,ACTUALS!$O$4:$O$75,$BM22,ACTUALS!$N$4:$N$75,EX$3)+SUMIFS(ACTUALS!$T$4:$T$75,ACTUALS!$N$4:$N$75,$BM22,ACTUALS!$O$4:$O$75,EX$3)</f>
        <v>0</v>
      </c>
      <c r="EY22" s="83">
        <f>SUMIFS(ACTUALS!$U$4:$U$75,ACTUALS!$O$4:$O$75,$BM22,ACTUALS!$N$4:$N$75,EY$3)+SUMIFS(ACTUALS!$T$4:$T$75,ACTUALS!$N$4:$N$75,$BM22,ACTUALS!$O$4:$O$75,EY$3)</f>
        <v>0</v>
      </c>
      <c r="EZ22" s="83">
        <f>SUMIFS(ACTUALS!$U$4:$U$75,ACTUALS!$O$4:$O$75,$BM22,ACTUALS!$N$4:$N$75,EZ$3)+SUMIFS(ACTUALS!$T$4:$T$75,ACTUALS!$N$4:$N$75,$BM22,ACTUALS!$O$4:$O$75,EZ$3)</f>
        <v>0</v>
      </c>
      <c r="FA22" s="83">
        <f>SUMIFS(ACTUALS!$U$4:$U$75,ACTUALS!$O$4:$O$75,$BM22,ACTUALS!$N$4:$N$75,FA$3)+SUMIFS(ACTUALS!$T$4:$T$75,ACTUALS!$N$4:$N$75,$BM22,ACTUALS!$O$4:$O$75,FA$3)</f>
        <v>0</v>
      </c>
      <c r="FB22" s="83">
        <f>SUMIFS(ACTUALS!$U$4:$U$75,ACTUALS!$O$4:$O$75,$BM22,ACTUALS!$N$4:$N$75,FB$3)+SUMIFS(ACTUALS!$T$4:$T$75,ACTUALS!$N$4:$N$75,$BM22,ACTUALS!$O$4:$O$75,FB$3)</f>
        <v>0</v>
      </c>
      <c r="FC22" s="83">
        <f>SUMIFS(ACTUALS!$U$4:$U$75,ACTUALS!$O$4:$O$75,$BM22,ACTUALS!$N$4:$N$75,FC$3)+SUMIFS(ACTUALS!$T$4:$T$75,ACTUALS!$N$4:$N$75,$BM22,ACTUALS!$O$4:$O$75,FC$3)</f>
        <v>0</v>
      </c>
      <c r="FD22" s="83">
        <f>SUMIFS(ACTUALS!$U$4:$U$75,ACTUALS!$O$4:$O$75,$BM22,ACTUALS!$N$4:$N$75,FD$3)+SUMIFS(ACTUALS!$T$4:$T$75,ACTUALS!$N$4:$N$75,$BM22,ACTUALS!$O$4:$O$75,FD$3)</f>
        <v>0</v>
      </c>
      <c r="FE22" s="83">
        <f>SUMIFS(ACTUALS!$U$4:$U$75,ACTUALS!$O$4:$O$75,$BM22,ACTUALS!$N$4:$N$75,FE$3)+SUMIFS(ACTUALS!$T$4:$T$75,ACTUALS!$N$4:$N$75,$BM22,ACTUALS!$O$4:$O$75,FE$3)</f>
        <v>0</v>
      </c>
      <c r="FF22" s="83">
        <f>SUMIFS(ACTUALS!$U$4:$U$75,ACTUALS!$O$4:$O$75,$BM22,ACTUALS!$N$4:$N$75,FF$3)+SUMIFS(ACTUALS!$T$4:$T$75,ACTUALS!$N$4:$N$75,$BM22,ACTUALS!$O$4:$O$75,FF$3)</f>
        <v>0</v>
      </c>
      <c r="FG22" s="83">
        <f>SUMIFS(ACTUALS!$U$4:$U$75,ACTUALS!$O$4:$O$75,$BM22,ACTUALS!$N$4:$N$75,FG$3)+SUMIFS(ACTUALS!$T$4:$T$75,ACTUALS!$N$4:$N$75,$BM22,ACTUALS!$O$4:$O$75,FG$3)</f>
        <v>0</v>
      </c>
      <c r="FH22" s="51"/>
      <c r="FI22" s="51" t="s">
        <v>46</v>
      </c>
      <c r="FJ22" s="83">
        <f>SUMIFS(ACTUALS!$S$4:$S$75,ACTUALS!$O$4:$O$75,$BM22,ACTUALS!$N$4:$N$75,FJ$3)+SUMIFS(ACTUALS!$R$4:$R$75,ACTUALS!$N$4:$N$75,$BM22,ACTUALS!$O$4:$O$75,FJ$3)</f>
        <v>0</v>
      </c>
      <c r="FK22" s="83">
        <f>SUMIFS(ACTUALS!$S$4:$S$75,ACTUALS!$O$4:$O$75,$BM22,ACTUALS!$N$4:$N$75,FK$3)+SUMIFS(ACTUALS!$R$4:$R$75,ACTUALS!$N$4:$N$75,$BM22,ACTUALS!$O$4:$O$75,FK$3)</f>
        <v>0</v>
      </c>
      <c r="FL22" s="83">
        <f>SUMIFS(ACTUALS!$S$4:$S$75,ACTUALS!$O$4:$O$75,$BM22,ACTUALS!$N$4:$N$75,FL$3)+SUMIFS(ACTUALS!$R$4:$R$75,ACTUALS!$N$4:$N$75,$BM22,ACTUALS!$O$4:$O$75,FL$3)</f>
        <v>0</v>
      </c>
      <c r="FM22" s="83">
        <f>SUMIFS(ACTUALS!$S$4:$S$75,ACTUALS!$O$4:$O$75,$BM22,ACTUALS!$N$4:$N$75,FM$3)+SUMIFS(ACTUALS!$R$4:$R$75,ACTUALS!$N$4:$N$75,$BM22,ACTUALS!$O$4:$O$75,FM$3)</f>
        <v>0</v>
      </c>
      <c r="FN22" s="83">
        <f>SUMIFS(ACTUALS!$S$4:$S$75,ACTUALS!$O$4:$O$75,$BM22,ACTUALS!$N$4:$N$75,FN$3)+SUMIFS(ACTUALS!$R$4:$R$75,ACTUALS!$N$4:$N$75,$BM22,ACTUALS!$O$4:$O$75,FN$3)</f>
        <v>0</v>
      </c>
      <c r="FO22" s="83">
        <f>SUMIFS(ACTUALS!$S$4:$S$75,ACTUALS!$O$4:$O$75,$BM22,ACTUALS!$N$4:$N$75,FO$3)+SUMIFS(ACTUALS!$R$4:$R$75,ACTUALS!$N$4:$N$75,$BM22,ACTUALS!$O$4:$O$75,FO$3)</f>
        <v>0</v>
      </c>
      <c r="FP22" s="83">
        <f>SUMIFS(ACTUALS!$T$4:$T$75,ACTUALS!$P$4:$P$75,$BM22,ACTUALS!$O$4:$O$75,FP$3)+SUMIFS(ACTUALS!$S$4:$S$75,ACTUALS!$O$4:$O$75,$BM22,ACTUALS!$P$4:$P$75,FP$3)</f>
        <v>0</v>
      </c>
      <c r="FQ22" s="83">
        <f>SUMIFS(ACTUALS!$U$4:$U$75,ACTUALS!$Q$4:$Q$75,$BM22,ACTUALS!$P$4:$P$75,FQ$3)+SUMIFS(ACTUALS!$T$4:$T$75,ACTUALS!$P$4:$P$75,$BM22,ACTUALS!$Q$4:$Q$75,FQ$3)</f>
        <v>0</v>
      </c>
      <c r="FR22" s="83">
        <f>SUMIFS(ACTUALS!$V$4:$V$75,ACTUALS!$R$4:$R$75,$BM22,ACTUALS!$Q$4:$Q$75,FR$3)+SUMIFS(ACTUALS!$U$4:$U$75,ACTUALS!$Q$4:$Q$75,$BM22,ACTUALS!$R$4:$R$75,FR$3)</f>
        <v>0</v>
      </c>
      <c r="FS22" s="83">
        <f>SUMIFS(ACTUALS!$W$4:$W$75,ACTUALS!$S$4:$S$75,$BM22,ACTUALS!$R$4:$R$75,FS$3)+SUMIFS(ACTUALS!$V$4:$V$75,ACTUALS!$R$4:$R$75,$BM22,ACTUALS!$S$4:$S$75,FS$3)</f>
        <v>0</v>
      </c>
      <c r="FT22" s="83">
        <f>SUMIFS(ACTUALS!$B$4:$B$75,ACTUALS!$T$4:$T$75,$BM22,ACTUALS!$S$4:$S$75,FT$3)+SUMIFS(ACTUALS!$W$4:$W$75,ACTUALS!$S$4:$S$75,$BM22,ACTUALS!$T$4:$T$75,FT$3)</f>
        <v>0</v>
      </c>
      <c r="FU22" s="83">
        <f>SUMIFS(ACTUALS!$C$4:$C$75,ACTUALS!$U$4:$U$75,$BM22,ACTUALS!$T$4:$T$75,FU$3)+SUMIFS(ACTUALS!$B$4:$B$75,ACTUALS!$T$4:$T$75,$BM22,ACTUALS!$U$4:$U$75,FU$3)</f>
        <v>0</v>
      </c>
      <c r="FV22" s="83">
        <f>SUMIFS(ACTUALS!$D$4:$D$75,ACTUALS!$V$4:$V$75,$BM22,ACTUALS!$U$4:$U$75,FV$3)+SUMIFS(ACTUALS!$C$4:$C$75,ACTUALS!$U$4:$U$75,$BM22,ACTUALS!$V$4:$V$75,FV$3)</f>
        <v>0</v>
      </c>
      <c r="FW22" s="83">
        <f>SUMIFS(ACTUALS!$E$4:$E$75,ACTUALS!$W$4:$W$75,$BM22,ACTUALS!$V$4:$V$75,FW$3)+SUMIFS(ACTUALS!$D$4:$D$75,ACTUALS!$V$4:$V$75,$BM22,ACTUALS!$W$4:$W$75,FW$3)</f>
        <v>0</v>
      </c>
      <c r="FX22" s="83">
        <f>SUMIFS(ACTUALS!$F$4:$F$75,ACTUALS!$B$4:$B$75,$BM22,ACTUALS!$W$4:$W$75,FX$3)+SUMIFS(ACTUALS!$E$4:$E$75,ACTUALS!$W$4:$W$75,$BM22,ACTUALS!$B$4:$B$75,FX$3)</f>
        <v>0</v>
      </c>
      <c r="FY22" s="83">
        <f>SUMIFS(ACTUALS!$G$4:$G$75,ACTUALS!$C$4:$C$75,$BM22,ACTUALS!$B$4:$B$75,FY$3)+SUMIFS(ACTUALS!$F$4:$F$75,ACTUALS!$B$4:$B$75,$BM22,ACTUALS!$C$4:$C$75,FY$3)</f>
        <v>0</v>
      </c>
      <c r="FZ22" s="83">
        <f>SUMIFS(ACTUALS!$J$4:$J$75,ACTUALS!$D$4:$D$75,$BM22,ACTUALS!$C$4:$C$75,FZ$3)+SUMIFS(ACTUALS!$G$4:$G$75,ACTUALS!$C$4:$C$75,$BM22,ACTUALS!$D$4:$D$75,FZ$3)</f>
        <v>0</v>
      </c>
      <c r="GA22" s="83">
        <f>SUMIFS(ACTUALS!$K$4:$K$75,ACTUALS!$E$4:$E$75,$BM22,ACTUALS!$D$4:$D$75,GA$3)+SUMIFS(ACTUALS!$J$4:$J$75,ACTUALS!$D$4:$D$75,$BM22,ACTUALS!$E$4:$E$75,GA$3)</f>
        <v>0</v>
      </c>
      <c r="GB22" s="83">
        <f>SUMIFS(ACTUALS!$L$4:$L$75,ACTUALS!$F$4:$F$75,$BM22,ACTUALS!$E$4:$E$75,GB$3)+SUMIFS(ACTUALS!$K$4:$K$75,ACTUALS!$E$4:$E$75,$BM22,ACTUALS!$F$4:$F$75,GB$3)</f>
        <v>0</v>
      </c>
      <c r="GC22" s="83">
        <f>SUMIFS(ACTUALS!$N$4:$N$75,ACTUALS!$G$4:$G$75,$BM22,ACTUALS!$F$4:$F$75,GC$3)+SUMIFS(ACTUALS!$L$4:$L$75,ACTUALS!$F$4:$F$75,$BM22,ACTUALS!$G$4:$G$75,GC$3)</f>
        <v>0</v>
      </c>
      <c r="GD22" s="83">
        <f>SUMIFS(ACTUALS!$O$4:$O$75,ACTUALS!$J$4:$J$75,$BM22,ACTUALS!$G$4:$G$75,GD$3)+SUMIFS(ACTUALS!$N$4:$N$75,ACTUALS!$G$4:$G$75,$BM22,ACTUALS!$J$4:$J$75,GD$3)</f>
        <v>0</v>
      </c>
      <c r="GE22" s="83">
        <f>SUMIFS(ACTUALS!$P$4:$P$75,ACTUALS!$K$4:$K$75,$BM22,ACTUALS!$J$4:$J$75,GE$3)+SUMIFS(ACTUALS!$O$4:$O$75,ACTUALS!$J$4:$J$75,$BM22,ACTUALS!$K$4:$K$75,GE$3)</f>
        <v>0</v>
      </c>
      <c r="GF22" s="83">
        <f>SUMIFS(ACTUALS!$Q$4:$Q$75,ACTUALS!$L$4:$L$75,$BM22,ACTUALS!$K$4:$K$75,GF$3)+SUMIFS(ACTUALS!$P$4:$P$75,ACTUALS!$K$4:$K$75,$BM22,ACTUALS!$L$4:$L$75,GF$3)</f>
        <v>0</v>
      </c>
      <c r="GG22" s="83">
        <f>SUMIFS(ACTUALS!$R$4:$R$75,ACTUALS!$N$4:$N$75,$BM22,ACTUALS!$L$4:$L$75,GG$3)+SUMIFS(ACTUALS!$Q$4:$Q$75,ACTUALS!$L$4:$L$75,$BM22,ACTUALS!$N$4:$N$75,GG$3)</f>
        <v>0</v>
      </c>
      <c r="GH22" s="83">
        <f>SUMIFS(ACTUALS!$S$4:$S$75,ACTUALS!$O$4:$O$75,$BM22,ACTUALS!$N$4:$N$75,GH$3)+SUMIFS(ACTUALS!$R$4:$R$75,ACTUALS!$N$4:$N$75,$BM22,ACTUALS!$O$4:$O$75,GH$3)</f>
        <v>0</v>
      </c>
      <c r="GI22" s="83">
        <f>SUMIFS(ACTUALS!$T$4:$T$75,ACTUALS!$P$4:$P$75,$BM22,ACTUALS!$O$4:$O$75,GI$3)+SUMIFS(ACTUALS!$S$4:$S$75,ACTUALS!$O$4:$O$75,$BM22,ACTUALS!$P$4:$P$75,GI$3)</f>
        <v>0</v>
      </c>
      <c r="GJ22" s="83">
        <f>SUMIFS(ACTUALS!$U$4:$U$75,ACTUALS!$Q$4:$Q$75,$BM22,ACTUALS!$P$4:$P$75,GJ$3)+SUMIFS(ACTUALS!$T$4:$T$75,ACTUALS!$P$4:$P$75,$BM22,ACTUALS!$Q$4:$Q$75,GJ$3)</f>
        <v>0</v>
      </c>
      <c r="GK22" s="83">
        <f>SUMIFS(ACTUALS!$V$4:$V$75,ACTUALS!$R$4:$R$75,$BM22,ACTUALS!$Q$4:$Q$75,GK$3)+SUMIFS(ACTUALS!$U$4:$U$75,ACTUALS!$Q$4:$Q$75,$BM22,ACTUALS!$R$4:$R$75,GK$3)</f>
        <v>0</v>
      </c>
      <c r="GL22" s="83">
        <f>SUMIFS(ACTUALS!$W$4:$W$75,ACTUALS!$S$4:$S$75,$BM22,ACTUALS!$R$4:$R$75,GL$3)+SUMIFS(ACTUALS!$V$4:$V$75,ACTUALS!$R$4:$R$75,$BM22,ACTUALS!$S$4:$S$75,GL$3)</f>
        <v>0</v>
      </c>
      <c r="GM22" s="83">
        <f>SUMIFS(ACTUALS!$B$4:$B$75,ACTUALS!$T$4:$T$75,$BM22,ACTUALS!$S$4:$S$75,GM$3)+SUMIFS(ACTUALS!$W$4:$W$75,ACTUALS!$S$4:$S$75,$BM22,ACTUALS!$T$4:$T$75,GM$3)</f>
        <v>0</v>
      </c>
      <c r="GN22" s="83">
        <f>SUMIFS(ACTUALS!$C$4:$C$75,ACTUALS!$U$4:$U$75,$BM22,ACTUALS!$T$4:$T$75,GN$3)+SUMIFS(ACTUALS!$B$4:$B$75,ACTUALS!$T$4:$T$75,$BM22,ACTUALS!$U$4:$U$75,GN$3)</f>
        <v>0</v>
      </c>
      <c r="GO22" s="83">
        <f>SUMIFS(ACTUALS!$S$4:$S$75,ACTUALS!$O$4:$O$75,$BM22,ACTUALS!$N$4:$N$75,GO$3)+SUMIFS(ACTUALS!$R$4:$R$75,ACTUALS!$N$4:$N$75,$BM22,ACTUALS!$O$4:$O$75,GO$3)</f>
        <v>0</v>
      </c>
      <c r="GP22" s="83">
        <f>SUMIFS(ACTUALS!$S$4:$S$75,ACTUALS!$O$4:$O$75,$BM22,ACTUALS!$N$4:$N$75,GP$3)+SUMIFS(ACTUALS!$R$4:$R$75,ACTUALS!$N$4:$N$75,$BM22,ACTUALS!$O$4:$O$75,GP$3)</f>
        <v>0</v>
      </c>
      <c r="GQ22" s="83">
        <f>SUMIFS(ACTUALS!$S$4:$S$75,ACTUALS!$O$4:$O$75,$BM22,ACTUALS!$N$4:$N$75,GQ$3)+SUMIFS(ACTUALS!$R$4:$R$75,ACTUALS!$N$4:$N$75,$BM22,ACTUALS!$O$4:$O$75,GQ$3)</f>
        <v>0</v>
      </c>
      <c r="GR22" s="83">
        <f>SUMIFS(ACTUALS!$S$4:$S$75,ACTUALS!$O$4:$O$75,$BM22,ACTUALS!$N$4:$N$75,GR$3)+SUMIFS(ACTUALS!$R$4:$R$75,ACTUALS!$N$4:$N$75,$BM22,ACTUALS!$O$4:$O$75,GR$3)</f>
        <v>0</v>
      </c>
      <c r="GS22" s="83">
        <f>SUMIFS(ACTUALS!$S$4:$S$75,ACTUALS!$O$4:$O$75,$BM22,ACTUALS!$N$4:$N$75,GS$3)+SUMIFS(ACTUALS!$R$4:$R$75,ACTUALS!$N$4:$N$75,$BM22,ACTUALS!$O$4:$O$75,GS$3)</f>
        <v>0</v>
      </c>
      <c r="GT22" s="83">
        <f>SUMIFS(ACTUALS!$S$4:$S$75,ACTUALS!$O$4:$O$75,$BM22,ACTUALS!$N$4:$N$75,GT$3)+SUMIFS(ACTUALS!$R$4:$R$75,ACTUALS!$N$4:$N$75,$BM22,ACTUALS!$O$4:$O$75,GT$3)</f>
        <v>0</v>
      </c>
      <c r="GU22" s="83">
        <f>SUMIFS(ACTUALS!$S$4:$S$75,ACTUALS!$O$4:$O$75,$BM22,ACTUALS!$N$4:$N$75,GU$3)+SUMIFS(ACTUALS!$R$4:$R$75,ACTUALS!$N$4:$N$75,$BM22,ACTUALS!$O$4:$O$75,GU$3)</f>
        <v>0</v>
      </c>
      <c r="GV22" s="83">
        <f>SUMIFS(ACTUALS!$S$4:$S$75,ACTUALS!$O$4:$O$75,$BM22,ACTUALS!$N$4:$N$75,GV$3)+SUMIFS(ACTUALS!$R$4:$R$75,ACTUALS!$N$4:$N$75,$BM22,ACTUALS!$O$4:$O$75,GV$3)</f>
        <v>0</v>
      </c>
      <c r="GW22" s="83">
        <f>SUMIFS(ACTUALS!$S$4:$S$75,ACTUALS!$O$4:$O$75,$BM22,ACTUALS!$N$4:$N$75,GW$3)+SUMIFS(ACTUALS!$R$4:$R$75,ACTUALS!$N$4:$N$75,$BM22,ACTUALS!$O$4:$O$75,GW$3)</f>
        <v>0</v>
      </c>
      <c r="GX22" s="83">
        <f>SUMIFS(ACTUALS!$S$4:$S$75,ACTUALS!$O$4:$O$75,$BM22,ACTUALS!$N$4:$N$75,GX$3)+SUMIFS(ACTUALS!$R$4:$R$75,ACTUALS!$N$4:$N$75,$BM22,ACTUALS!$O$4:$O$75,GX$3)</f>
        <v>0</v>
      </c>
      <c r="GY22" s="83">
        <f>SUMIFS(ACTUALS!$S$4:$S$75,ACTUALS!$O$4:$O$75,$BM22,ACTUALS!$N$4:$N$75,GY$3)+SUMIFS(ACTUALS!$R$4:$R$75,ACTUALS!$N$4:$N$75,$BM22,ACTUALS!$O$4:$O$75,GY$3)</f>
        <v>0</v>
      </c>
      <c r="GZ22" s="83">
        <f>SUMIFS(ACTUALS!$S$4:$S$75,ACTUALS!$O$4:$O$75,$BM22,ACTUALS!$N$4:$N$75,GZ$3)+SUMIFS(ACTUALS!$R$4:$R$75,ACTUALS!$N$4:$N$75,$BM22,ACTUALS!$O$4:$O$75,GZ$3)</f>
        <v>0</v>
      </c>
      <c r="HA22" s="83">
        <f>SUMIFS(ACTUALS!$S$4:$S$75,ACTUALS!$O$4:$O$75,$BM22,ACTUALS!$N$4:$N$75,HA$3)+SUMIFS(ACTUALS!$R$4:$R$75,ACTUALS!$N$4:$N$75,$BM22,ACTUALS!$O$4:$O$75,HA$3)</f>
        <v>0</v>
      </c>
      <c r="HB22" s="83">
        <f>SUMIFS(ACTUALS!$S$4:$S$75,ACTUALS!$O$4:$O$75,$BM22,ACTUALS!$N$4:$N$75,HB$3)+SUMIFS(ACTUALS!$R$4:$R$75,ACTUALS!$N$4:$N$75,$BM22,ACTUALS!$O$4:$O$75,HB$3)</f>
        <v>0</v>
      </c>
      <c r="HC22" s="83">
        <f>SUMIFS(ACTUALS!$S$4:$S$75,ACTUALS!$O$4:$O$75,$BM22,ACTUALS!$N$4:$N$75,HC$3)+SUMIFS(ACTUALS!$R$4:$R$75,ACTUALS!$N$4:$N$75,$BM22,ACTUALS!$O$4:$O$75,HC$3)</f>
        <v>0</v>
      </c>
      <c r="HD22" s="83">
        <f>SUMIFS(ACTUALS!$S$4:$S$75,ACTUALS!$O$4:$O$75,$BM22,ACTUALS!$N$4:$N$75,HD$3)+SUMIFS(ACTUALS!$R$4:$R$75,ACTUALS!$N$4:$N$75,$BM22,ACTUALS!$O$4:$O$75,HD$3)</f>
        <v>0</v>
      </c>
      <c r="HE22" s="83">
        <f>SUMIFS(ACTUALS!$S$4:$S$75,ACTUALS!$O$4:$O$75,$BM22,ACTUALS!$N$4:$N$75,HE$3)+SUMIFS(ACTUALS!$R$4:$R$75,ACTUALS!$N$4:$N$75,$BM22,ACTUALS!$O$4:$O$75,HE$3)</f>
        <v>0</v>
      </c>
      <c r="HF22" s="51"/>
      <c r="HG22" s="71"/>
      <c r="HH22" s="71"/>
      <c r="HI22" s="71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O22" s="71"/>
      <c r="IP22" s="71"/>
      <c r="IQ22" s="71"/>
      <c r="IR22" s="71"/>
      <c r="IS22" s="71"/>
      <c r="IT22" s="71"/>
      <c r="IU22" s="71"/>
      <c r="IV22" s="71"/>
      <c r="IW22" s="71"/>
      <c r="IX22" s="71"/>
      <c r="IY22" s="71"/>
      <c r="IZ22" s="71"/>
      <c r="JA22" s="71"/>
      <c r="JB22" s="71"/>
      <c r="JC22" s="71"/>
      <c r="JD22" s="71"/>
      <c r="JE22" s="71"/>
      <c r="JF22" s="71"/>
      <c r="JG22" s="71"/>
      <c r="JH22" s="71"/>
      <c r="JI22" s="71"/>
      <c r="JJ22" s="71"/>
      <c r="JK22" s="71"/>
      <c r="JL22" s="71"/>
      <c r="JM22" s="71"/>
    </row>
    <row r="23" spans="1:273" s="78" customFormat="1" ht="30" customHeight="1" x14ac:dyDescent="0.25">
      <c r="A23" s="191"/>
      <c r="B23" s="72">
        <f t="shared" si="6"/>
        <v>20</v>
      </c>
      <c r="C23" s="73" t="s">
        <v>105</v>
      </c>
      <c r="D23" s="74">
        <v>46189</v>
      </c>
      <c r="E23" s="73" t="s">
        <v>119</v>
      </c>
      <c r="F23" s="180">
        <v>0.875</v>
      </c>
      <c r="G23" s="75">
        <f t="shared" si="0"/>
        <v>46189.875</v>
      </c>
      <c r="H23" s="148" t="s">
        <v>146</v>
      </c>
      <c r="I23" s="149"/>
      <c r="J23" s="150"/>
      <c r="K23" s="151"/>
      <c r="L23" s="73" t="str">
        <f t="shared" si="1"/>
        <v/>
      </c>
      <c r="M23" s="76" t="s">
        <v>724</v>
      </c>
      <c r="N23" s="77" t="str">
        <f t="shared" si="2"/>
        <v>Argentina</v>
      </c>
      <c r="O23" s="78" t="str">
        <f t="shared" si="3"/>
        <v>Algeria</v>
      </c>
      <c r="P23" s="78" t="str">
        <f>IF(ACTUALS!$R23&gt;ACTUALS!$S23,ACTUALS!$N23,IF(ACTUALS!$S23&gt;ACTUALS!$R23,ACTUALS!$O23,""))</f>
        <v/>
      </c>
      <c r="Q23" s="78" t="str">
        <f>IF(ACTUALS!$P23=ACTUALS!$N23,ACTUALS!$O23,IF(ACTUALS!$P23=ACTUALS!$O23,ACTUALS!$N23,""))</f>
        <v/>
      </c>
      <c r="R23" s="79">
        <f t="shared" si="4"/>
        <v>0</v>
      </c>
      <c r="S23" s="80">
        <f t="shared" si="5"/>
        <v>0</v>
      </c>
      <c r="T23" s="78">
        <f>IF(OR(ACTUALS!$R23="",ACTUALS!$S23=""),"",ACTUALS!$R23-ACTUALS!$S23)</f>
        <v>0</v>
      </c>
      <c r="U23" s="78">
        <f>IF(OR(ACTUALS!$R23="",ACTUALS!$S23=""),"",ACTUALS!$S23-ACTUALS!$R23)</f>
        <v>0</v>
      </c>
      <c r="V23" s="78" t="str">
        <f>IF(ACTUALS!$K23="","",IF(ACTUALS!$L23="Draw",1,IF(ACTUALS!$L23=ACTUALS!$N23,3,0)))</f>
        <v/>
      </c>
      <c r="W23" s="78" t="str">
        <f>IF(ACTUALS!$K23="","",IF(ACTUALS!$L23="Draw",1,IF(ACTUALS!$L23=ACTUALS!$O23,3,0)))</f>
        <v/>
      </c>
      <c r="AG23" s="81"/>
      <c r="AH23" s="63"/>
      <c r="AI23" s="267" t="s">
        <v>71</v>
      </c>
      <c r="AJ23" s="267"/>
      <c r="AK23" s="84" t="s">
        <v>63</v>
      </c>
      <c r="AL23" s="85" t="s">
        <v>76</v>
      </c>
      <c r="AM23" s="84" t="s">
        <v>15</v>
      </c>
      <c r="AN23" s="51"/>
      <c r="AO23" s="94"/>
      <c r="AP23" s="94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 t="s">
        <v>100</v>
      </c>
      <c r="BN23" s="83">
        <f>SUMIFS(ACTUALS!$W$4:$W$75,ACTUALS!$O$4:$O$75,$BM23,ACTUALS!$N$4:$N$75,BN$3)+SUMIFS(ACTUALS!$V$4:$V$75,ACTUALS!$N$4:$N$75,$BM23,ACTUALS!$O$4:$O$75,BN$3)</f>
        <v>0</v>
      </c>
      <c r="BO23" s="83">
        <f>SUMIFS(ACTUALS!$W$4:$W$75,ACTUALS!$O$4:$O$75,$BM23,ACTUALS!$N$4:$N$75,BO$3)+SUMIFS(ACTUALS!$V$4:$V$75,ACTUALS!$N$4:$N$75,$BM23,ACTUALS!$O$4:$O$75,BO$3)</f>
        <v>0</v>
      </c>
      <c r="BP23" s="83">
        <f>SUMIFS(ACTUALS!$W$4:$W$75,ACTUALS!$O$4:$O$75,$BM23,ACTUALS!$N$4:$N$75,BP$3)+SUMIFS(ACTUALS!$V$4:$V$75,ACTUALS!$N$4:$N$75,$BM23,ACTUALS!$O$4:$O$75,BP$3)</f>
        <v>0</v>
      </c>
      <c r="BQ23" s="83">
        <f>SUMIFS(ACTUALS!$W$4:$W$75,ACTUALS!$O$4:$O$75,$BM23,ACTUALS!$N$4:$N$75,BQ$3)+SUMIFS(ACTUALS!$V$4:$V$75,ACTUALS!$N$4:$N$75,$BM23,ACTUALS!$O$4:$O$75,BQ$3)</f>
        <v>0</v>
      </c>
      <c r="BR23" s="83">
        <f>SUMIFS(ACTUALS!$W$4:$W$75,ACTUALS!$O$4:$O$75,$BM23,ACTUALS!$N$4:$N$75,BR$3)+SUMIFS(ACTUALS!$V$4:$V$75,ACTUALS!$N$4:$N$75,$BM23,ACTUALS!$O$4:$O$75,BR$3)</f>
        <v>0</v>
      </c>
      <c r="BS23" s="83">
        <f>SUMIFS(ACTUALS!$W$4:$W$75,ACTUALS!$O$4:$O$75,$BM23,ACTUALS!$N$4:$N$75,BS$3)+SUMIFS(ACTUALS!$V$4:$V$75,ACTUALS!$N$4:$N$75,$BM23,ACTUALS!$O$4:$O$75,BS$3)</f>
        <v>0</v>
      </c>
      <c r="BT23" s="83">
        <f>SUMIFS(ACTUALS!$W$4:$W$75,ACTUALS!$O$4:$O$75,$BM23,ACTUALS!$N$4:$N$75,BT$3)+SUMIFS(ACTUALS!$V$4:$V$75,ACTUALS!$N$4:$N$75,$BM23,ACTUALS!$O$4:$O$75,BT$3)</f>
        <v>0</v>
      </c>
      <c r="BU23" s="83">
        <f>SUMIFS(ACTUALS!$W$4:$W$75,ACTUALS!$O$4:$O$75,$BM23,ACTUALS!$N$4:$N$75,BU$3)+SUMIFS(ACTUALS!$V$4:$V$75,ACTUALS!$N$4:$N$75,$BM23,ACTUALS!$O$4:$O$75,BU$3)</f>
        <v>0</v>
      </c>
      <c r="BV23" s="83">
        <f>SUMIFS(ACTUALS!$W$4:$W$75,ACTUALS!$O$4:$O$75,$BM23,ACTUALS!$N$4:$N$75,BV$3)+SUMIFS(ACTUALS!$V$4:$V$75,ACTUALS!$N$4:$N$75,$BM23,ACTUALS!$O$4:$O$75,BV$3)</f>
        <v>0</v>
      </c>
      <c r="BW23" s="83">
        <f>SUMIFS(ACTUALS!$W$4:$W$75,ACTUALS!$O$4:$O$75,$BM23,ACTUALS!$N$4:$N$75,BW$3)+SUMIFS(ACTUALS!$V$4:$V$75,ACTUALS!$N$4:$N$75,$BM23,ACTUALS!$O$4:$O$75,BW$3)</f>
        <v>0</v>
      </c>
      <c r="BX23" s="83">
        <f>SUMIFS(ACTUALS!$W$4:$W$75,ACTUALS!$O$4:$O$75,$BM23,ACTUALS!$N$4:$N$75,BX$3)+SUMIFS(ACTUALS!$V$4:$V$75,ACTUALS!$N$4:$N$75,$BM23,ACTUALS!$O$4:$O$75,BX$3)</f>
        <v>0</v>
      </c>
      <c r="BY23" s="83">
        <f>SUMIFS(ACTUALS!$W$4:$W$75,ACTUALS!$O$4:$O$75,$BM23,ACTUALS!$N$4:$N$75,BY$3)+SUMIFS(ACTUALS!$V$4:$V$75,ACTUALS!$N$4:$N$75,$BM23,ACTUALS!$O$4:$O$75,BY$3)</f>
        <v>0</v>
      </c>
      <c r="BZ23" s="83">
        <f>SUMIFS(ACTUALS!$W$4:$W$75,ACTUALS!$O$4:$O$75,$BM23,ACTUALS!$N$4:$N$75,BZ$3)+SUMIFS(ACTUALS!$V$4:$V$75,ACTUALS!$N$4:$N$75,$BM23,ACTUALS!$O$4:$O$75,BZ$3)</f>
        <v>0</v>
      </c>
      <c r="CA23" s="83">
        <f>SUMIFS(ACTUALS!$W$4:$W$75,ACTUALS!$O$4:$O$75,$BM23,ACTUALS!$N$4:$N$75,CA$3)+SUMIFS(ACTUALS!$V$4:$V$75,ACTUALS!$N$4:$N$75,$BM23,ACTUALS!$O$4:$O$75,CA$3)</f>
        <v>0</v>
      </c>
      <c r="CB23" s="83">
        <f>SUMIFS(ACTUALS!$W$4:$W$75,ACTUALS!$O$4:$O$75,$BM23,ACTUALS!$N$4:$N$75,CB$3)+SUMIFS(ACTUALS!$V$4:$V$75,ACTUALS!$N$4:$N$75,$BM23,ACTUALS!$O$4:$O$75,CB$3)</f>
        <v>0</v>
      </c>
      <c r="CC23" s="83">
        <f>SUMIFS(ACTUALS!$W$4:$W$75,ACTUALS!$O$4:$O$75,$BM23,ACTUALS!$N$4:$N$75,CC$3)+SUMIFS(ACTUALS!$V$4:$V$75,ACTUALS!$N$4:$N$75,$BM23,ACTUALS!$O$4:$O$75,CC$3)</f>
        <v>0</v>
      </c>
      <c r="CD23" s="83">
        <f>SUMIFS(ACTUALS!$W$4:$W$75,ACTUALS!$O$4:$O$75,$BM23,ACTUALS!$N$4:$N$75,CD$3)+SUMIFS(ACTUALS!$V$4:$V$75,ACTUALS!$N$4:$N$75,$BM23,ACTUALS!$O$4:$O$75,CD$3)</f>
        <v>0</v>
      </c>
      <c r="CE23" s="83">
        <f>SUMIFS(ACTUALS!$W$4:$W$75,ACTUALS!$O$4:$O$75,$BM23,ACTUALS!$N$4:$N$75,CE$3)+SUMIFS(ACTUALS!$V$4:$V$75,ACTUALS!$N$4:$N$75,$BM23,ACTUALS!$O$4:$O$75,CE$3)</f>
        <v>0</v>
      </c>
      <c r="CF23" s="83">
        <f>SUMIFS(ACTUALS!$W$4:$W$75,ACTUALS!$O$4:$O$75,$BM23,ACTUALS!$N$4:$N$75,CF$3)+SUMIFS(ACTUALS!$V$4:$V$75,ACTUALS!$N$4:$N$75,$BM23,ACTUALS!$O$4:$O$75,CF$3)</f>
        <v>0</v>
      </c>
      <c r="CG23" s="83">
        <f>SUMIFS(ACTUALS!$W$4:$W$75,ACTUALS!$O$4:$O$75,$BM23,ACTUALS!$N$4:$N$75,CG$3)+SUMIFS(ACTUALS!$V$4:$V$75,ACTUALS!$N$4:$N$75,$BM23,ACTUALS!$O$4:$O$75,CG$3)</f>
        <v>0</v>
      </c>
      <c r="CH23" s="83">
        <f>SUMIFS(ACTUALS!$W$4:$W$75,ACTUALS!$O$4:$O$75,$BM23,ACTUALS!$N$4:$N$75,CH$3)+SUMIFS(ACTUALS!$V$4:$V$75,ACTUALS!$N$4:$N$75,$BM23,ACTUALS!$O$4:$O$75,CH$3)</f>
        <v>0</v>
      </c>
      <c r="CI23" s="83">
        <f>SUMIFS(ACTUALS!$W$4:$W$75,ACTUALS!$O$4:$O$75,$BM23,ACTUALS!$N$4:$N$75,CI$3)+SUMIFS(ACTUALS!$V$4:$V$75,ACTUALS!$N$4:$N$75,$BM23,ACTUALS!$O$4:$O$75,CI$3)</f>
        <v>0</v>
      </c>
      <c r="CJ23" s="83">
        <f>SUMIFS(ACTUALS!$B$4:$B$75,ACTUALS!$P$4:$P$75,$BM23,ACTUALS!$O$4:$O$75,CJ$3)+SUMIFS(ACTUALS!$W$4:$W$75,ACTUALS!$O$4:$O$75,$BM23,ACTUALS!$P$4:$P$75,CJ$3)</f>
        <v>0</v>
      </c>
      <c r="CK23" s="83">
        <f>SUMIFS(ACTUALS!$C$4:$C$75,ACTUALS!$Q$4:$Q$75,$BM23,ACTUALS!$P$4:$P$75,CK$3)+SUMIFS(ACTUALS!$B$4:$B$75,ACTUALS!$P$4:$P$75,$BM23,ACTUALS!$Q$4:$Q$75,CK$3)</f>
        <v>0</v>
      </c>
      <c r="CL23" s="83">
        <f>SUMIFS(ACTUALS!$D$4:$D$75,ACTUALS!$R$4:$R$75,$BM23,ACTUALS!$Q$4:$Q$75,CL$3)+SUMIFS(ACTUALS!$C$4:$C$75,ACTUALS!$Q$4:$Q$75,$BM23,ACTUALS!$R$4:$R$75,CL$3)</f>
        <v>0</v>
      </c>
      <c r="CM23" s="83">
        <f>SUMIFS(ACTUALS!$E$4:$E$75,ACTUALS!$S$4:$S$75,$BM23,ACTUALS!$R$4:$R$75,CM$3)+SUMIFS(ACTUALS!$D$4:$D$75,ACTUALS!$R$4:$R$75,$BM23,ACTUALS!$S$4:$S$75,CM$3)</f>
        <v>0</v>
      </c>
      <c r="CN23" s="83">
        <f>SUMIFS(ACTUALS!$F$4:$F$75,ACTUALS!$T$4:$T$75,$BM23,ACTUALS!$S$4:$S$75,CN$3)+SUMIFS(ACTUALS!$E$4:$E$75,ACTUALS!$S$4:$S$75,$BM23,ACTUALS!$T$4:$T$75,CN$3)</f>
        <v>0</v>
      </c>
      <c r="CO23" s="83">
        <f>SUMIFS(ACTUALS!$G$4:$G$75,ACTUALS!$U$4:$U$75,$BM23,ACTUALS!$T$4:$T$75,CO$3)+SUMIFS(ACTUALS!$F$4:$F$75,ACTUALS!$T$4:$T$75,$BM23,ACTUALS!$U$4:$U$75,CO$3)</f>
        <v>0</v>
      </c>
      <c r="CP23" s="83">
        <f>SUMIFS(ACTUALS!$J$4:$J$75,ACTUALS!$V$4:$V$75,$BM23,ACTUALS!$U$4:$U$75,CP$3)+SUMIFS(ACTUALS!$G$4:$G$75,ACTUALS!$U$4:$U$75,$BM23,ACTUALS!$V$4:$V$75,CP$3)</f>
        <v>0</v>
      </c>
      <c r="CQ23" s="83">
        <f>SUMIFS(ACTUALS!$K$4:$K$75,ACTUALS!$W$4:$W$75,$BM23,ACTUALS!$V$4:$V$75,CQ$3)+SUMIFS(ACTUALS!$J$4:$J$75,ACTUALS!$V$4:$V$75,$BM23,ACTUALS!$W$4:$W$75,CQ$3)</f>
        <v>0</v>
      </c>
      <c r="CR23" s="83">
        <f>SUMIFS(ACTUALS!$L$4:$L$75,ACTUALS!$B$4:$B$75,$BM23,ACTUALS!$W$4:$W$75,CR$3)+SUMIFS(ACTUALS!$K$4:$K$75,ACTUALS!$W$4:$W$75,$BM23,ACTUALS!$B$4:$B$75,CR$3)</f>
        <v>0</v>
      </c>
      <c r="CS23" s="83">
        <f>SUMIFS(ACTUALS!$N$4:$N$75,ACTUALS!$C$4:$C$75,$BM23,ACTUALS!$B$4:$B$75,CS$3)+SUMIFS(ACTUALS!$L$4:$L$75,ACTUALS!$B$4:$B$75,$BM23,ACTUALS!$C$4:$C$75,CS$3)</f>
        <v>0</v>
      </c>
      <c r="CT23" s="83">
        <f>SUMIFS(ACTUALS!$O$4:$O$75,ACTUALS!$D$4:$D$75,$BM23,ACTUALS!$C$4:$C$75,CT$3)+SUMIFS(ACTUALS!$N$4:$N$75,ACTUALS!$C$4:$C$75,$BM23,ACTUALS!$D$4:$D$75,CT$3)</f>
        <v>0</v>
      </c>
      <c r="CU23" s="83">
        <f>SUMIFS(ACTUALS!$P$4:$P$75,ACTUALS!$E$4:$E$75,$BM23,ACTUALS!$D$4:$D$75,CU$3)+SUMIFS(ACTUALS!$O$4:$O$75,ACTUALS!$D$4:$D$75,$BM23,ACTUALS!$E$4:$E$75,CU$3)</f>
        <v>0</v>
      </c>
      <c r="CV23" s="83">
        <f>SUMIFS(ACTUALS!$Q$4:$Q$75,ACTUALS!$F$4:$F$75,$BM23,ACTUALS!$E$4:$E$75,CV$3)+SUMIFS(ACTUALS!$P$4:$P$75,ACTUALS!$E$4:$E$75,$BM23,ACTUALS!$F$4:$F$75,CV$3)</f>
        <v>0</v>
      </c>
      <c r="CW23" s="83">
        <f>SUMIFS(ACTUALS!$R$4:$R$75,ACTUALS!$G$4:$G$75,$BM23,ACTUALS!$F$4:$F$75,CW$3)+SUMIFS(ACTUALS!$Q$4:$Q$75,ACTUALS!$F$4:$F$75,$BM23,ACTUALS!$G$4:$G$75,CW$3)</f>
        <v>0</v>
      </c>
      <c r="CX23" s="83">
        <f>SUMIFS(ACTUALS!$S$4:$S$75,ACTUALS!$J$4:$J$75,$BM23,ACTUALS!$G$4:$G$75,CX$3)+SUMIFS(ACTUALS!$R$4:$R$75,ACTUALS!$G$4:$G$75,$BM23,ACTUALS!$J$4:$J$75,CX$3)</f>
        <v>0</v>
      </c>
      <c r="CY23" s="83">
        <f>SUMIFS(ACTUALS!$T$4:$T$75,ACTUALS!$K$4:$K$75,$BM23,ACTUALS!$J$4:$J$75,CY$3)+SUMIFS(ACTUALS!$S$4:$S$75,ACTUALS!$J$4:$J$75,$BM23,ACTUALS!$K$4:$K$75,CY$3)</f>
        <v>0</v>
      </c>
      <c r="CZ23" s="83">
        <f>SUMIFS(ACTUALS!$U$4:$U$75,ACTUALS!$L$4:$L$75,$BM23,ACTUALS!$K$4:$K$75,CZ$3)+SUMIFS(ACTUALS!$T$4:$T$75,ACTUALS!$K$4:$K$75,$BM23,ACTUALS!$L$4:$L$75,CZ$3)</f>
        <v>0</v>
      </c>
      <c r="DA23" s="83">
        <f>SUMIFS(ACTUALS!$V$4:$V$75,ACTUALS!$N$4:$N$75,$BM23,ACTUALS!$L$4:$L$75,DA$3)+SUMIFS(ACTUALS!$U$4:$U$75,ACTUALS!$L$4:$L$75,$BM23,ACTUALS!$N$4:$N$75,DA$3)</f>
        <v>0</v>
      </c>
      <c r="DB23" s="83">
        <f>SUMIFS(ACTUALS!$W$4:$W$75,ACTUALS!$O$4:$O$75,$BM23,ACTUALS!$N$4:$N$75,DB$3)+SUMIFS(ACTUALS!$V$4:$V$75,ACTUALS!$N$4:$N$75,$BM23,ACTUALS!$O$4:$O$75,DB$3)</f>
        <v>0</v>
      </c>
      <c r="DC23" s="83">
        <f>SUMIFS(ACTUALS!$B$4:$B$75,ACTUALS!$P$4:$P$75,$BM23,ACTUALS!$O$4:$O$75,DC$3)+SUMIFS(ACTUALS!$W$4:$W$75,ACTUALS!$O$4:$O$75,$BM23,ACTUALS!$P$4:$P$75,DC$3)</f>
        <v>0</v>
      </c>
      <c r="DD23" s="83">
        <f>SUMIFS(ACTUALS!$C$4:$C$75,ACTUALS!$Q$4:$Q$75,$BM23,ACTUALS!$P$4:$P$75,DD$3)+SUMIFS(ACTUALS!$B$4:$B$75,ACTUALS!$P$4:$P$75,$BM23,ACTUALS!$Q$4:$Q$75,DD$3)</f>
        <v>0</v>
      </c>
      <c r="DE23" s="83">
        <f>SUMIFS(ACTUALS!$D$4:$D$75,ACTUALS!$R$4:$R$75,$BM23,ACTUALS!$Q$4:$Q$75,DE$3)+SUMIFS(ACTUALS!$C$4:$C$75,ACTUALS!$Q$4:$Q$75,$BM23,ACTUALS!$R$4:$R$75,DE$3)</f>
        <v>0</v>
      </c>
      <c r="DF23" s="83">
        <f>SUMIFS(ACTUALS!$E$4:$E$75,ACTUALS!$S$4:$S$75,$BM23,ACTUALS!$R$4:$R$75,DF$3)+SUMIFS(ACTUALS!$D$4:$D$75,ACTUALS!$R$4:$R$75,$BM23,ACTUALS!$S$4:$S$75,DF$3)</f>
        <v>0</v>
      </c>
      <c r="DG23" s="83">
        <f>SUMIFS(ACTUALS!$W$4:$W$75,ACTUALS!$O$4:$O$75,$BM23,ACTUALS!$N$4:$N$75,DG$3)+SUMIFS(ACTUALS!$V$4:$V$75,ACTUALS!$N$4:$N$75,$BM23,ACTUALS!$O$4:$O$75,DG$3)</f>
        <v>0</v>
      </c>
      <c r="DH23" s="83">
        <f>SUMIFS(ACTUALS!$W$4:$W$75,ACTUALS!$O$4:$O$75,$BM23,ACTUALS!$N$4:$N$75,DH$3)+SUMIFS(ACTUALS!$V$4:$V$75,ACTUALS!$N$4:$N$75,$BM23,ACTUALS!$O$4:$O$75,DH$3)</f>
        <v>0</v>
      </c>
      <c r="DI23" s="83">
        <f>SUMIFS(ACTUALS!$W$4:$W$75,ACTUALS!$O$4:$O$75,$BM23,ACTUALS!$N$4:$N$75,DI$3)+SUMIFS(ACTUALS!$V$4:$V$75,ACTUALS!$N$4:$N$75,$BM23,ACTUALS!$O$4:$O$75,DI$3)</f>
        <v>0</v>
      </c>
      <c r="DJ23" s="51"/>
      <c r="DK23" s="51" t="s">
        <v>100</v>
      </c>
      <c r="DL23" s="83">
        <f>SUMIFS(ACTUALS!$U$4:$U$75,ACTUALS!$O$4:$O$75,$BM23,ACTUALS!$N$4:$N$75,DL$3)+SUMIFS(ACTUALS!$T$4:$T$75,ACTUALS!$N$4:$N$75,$BM23,ACTUALS!$O$4:$O$75,DL$3)</f>
        <v>0</v>
      </c>
      <c r="DM23" s="83">
        <f>SUMIFS(ACTUALS!$U$4:$U$75,ACTUALS!$O$4:$O$75,$BM23,ACTUALS!$N$4:$N$75,DM$3)+SUMIFS(ACTUALS!$T$4:$T$75,ACTUALS!$N$4:$N$75,$BM23,ACTUALS!$O$4:$O$75,DM$3)</f>
        <v>0</v>
      </c>
      <c r="DN23" s="83">
        <f>SUMIFS(ACTUALS!$U$4:$U$75,ACTUALS!$O$4:$O$75,$BM23,ACTUALS!$N$4:$N$75,DN$3)+SUMIFS(ACTUALS!$T$4:$T$75,ACTUALS!$N$4:$N$75,$BM23,ACTUALS!$O$4:$O$75,DN$3)</f>
        <v>0</v>
      </c>
      <c r="DO23" s="83">
        <f>SUMIFS(ACTUALS!$U$4:$U$75,ACTUALS!$O$4:$O$75,$BM23,ACTUALS!$N$4:$N$75,DO$3)+SUMIFS(ACTUALS!$T$4:$T$75,ACTUALS!$N$4:$N$75,$BM23,ACTUALS!$O$4:$O$75,DO$3)</f>
        <v>0</v>
      </c>
      <c r="DP23" s="83">
        <f>SUMIFS(ACTUALS!$U$4:$U$75,ACTUALS!$O$4:$O$75,$BM23,ACTUALS!$N$4:$N$75,DP$3)+SUMIFS(ACTUALS!$T$4:$T$75,ACTUALS!$N$4:$N$75,$BM23,ACTUALS!$O$4:$O$75,DP$3)</f>
        <v>0</v>
      </c>
      <c r="DQ23" s="83">
        <f>SUMIFS(ACTUALS!$U$4:$U$75,ACTUALS!$O$4:$O$75,$BM23,ACTUALS!$N$4:$N$75,DQ$3)+SUMIFS(ACTUALS!$T$4:$T$75,ACTUALS!$N$4:$N$75,$BM23,ACTUALS!$O$4:$O$75,DQ$3)</f>
        <v>0</v>
      </c>
      <c r="DR23" s="83">
        <f>SUMIFS(ACTUALS!$U$4:$U$75,ACTUALS!$O$4:$O$75,$BM23,ACTUALS!$N$4:$N$75,DR$3)+SUMIFS(ACTUALS!$T$4:$T$75,ACTUALS!$N$4:$N$75,$BM23,ACTUALS!$O$4:$O$75,DR$3)</f>
        <v>0</v>
      </c>
      <c r="DS23" s="83">
        <f>SUMIFS(ACTUALS!$U$4:$U$75,ACTUALS!$O$4:$O$75,$BM23,ACTUALS!$N$4:$N$75,DS$3)+SUMIFS(ACTUALS!$T$4:$T$75,ACTUALS!$N$4:$N$75,$BM23,ACTUALS!$O$4:$O$75,DS$3)</f>
        <v>0</v>
      </c>
      <c r="DT23" s="83">
        <f>SUMIFS(ACTUALS!$U$4:$U$75,ACTUALS!$O$4:$O$75,$BM23,ACTUALS!$N$4:$N$75,DT$3)+SUMIFS(ACTUALS!$T$4:$T$75,ACTUALS!$N$4:$N$75,$BM23,ACTUALS!$O$4:$O$75,DT$3)</f>
        <v>0</v>
      </c>
      <c r="DU23" s="83">
        <f>SUMIFS(ACTUALS!$V$4:$V$75,ACTUALS!$P$4:$P$75,$BM23,ACTUALS!$O$4:$O$75,DU$3)+SUMIFS(ACTUALS!$U$4:$U$75,ACTUALS!$O$4:$O$75,$BM23,ACTUALS!$P$4:$P$75,DU$3)</f>
        <v>0</v>
      </c>
      <c r="DV23" s="83">
        <f>SUMIFS(ACTUALS!$W$4:$W$75,ACTUALS!$Q$4:$Q$75,$BM23,ACTUALS!$P$4:$P$75,DV$3)+SUMIFS(ACTUALS!$V$4:$V$75,ACTUALS!$P$4:$P$75,$BM23,ACTUALS!$Q$4:$Q$75,DV$3)</f>
        <v>0</v>
      </c>
      <c r="DW23" s="83">
        <f>SUMIFS(ACTUALS!$B$4:$B$75,ACTUALS!$R$4:$R$75,$BM23,ACTUALS!$Q$4:$Q$75,DW$3)+SUMIFS(ACTUALS!$W$4:$W$75,ACTUALS!$Q$4:$Q$75,$BM23,ACTUALS!$R$4:$R$75,DW$3)</f>
        <v>0</v>
      </c>
      <c r="DX23" s="83">
        <f>SUMIFS(ACTUALS!$C$4:$C$75,ACTUALS!$S$4:$S$75,$BM23,ACTUALS!$R$4:$R$75,DX$3)+SUMIFS(ACTUALS!$B$4:$B$75,ACTUALS!$R$4:$R$75,$BM23,ACTUALS!$S$4:$S$75,DX$3)</f>
        <v>0</v>
      </c>
      <c r="DY23" s="83">
        <f>SUMIFS(ACTUALS!$D$4:$D$75,ACTUALS!$T$4:$T$75,$BM23,ACTUALS!$S$4:$S$75,DY$3)+SUMIFS(ACTUALS!$C$4:$C$75,ACTUALS!$S$4:$S$75,$BM23,ACTUALS!$T$4:$T$75,DY$3)</f>
        <v>0</v>
      </c>
      <c r="DZ23" s="83">
        <f>SUMIFS(ACTUALS!$E$4:$E$75,ACTUALS!$U$4:$U$75,$BM23,ACTUALS!$T$4:$T$75,DZ$3)+SUMIFS(ACTUALS!$D$4:$D$75,ACTUALS!$T$4:$T$75,$BM23,ACTUALS!$U$4:$U$75,DZ$3)</f>
        <v>0</v>
      </c>
      <c r="EA23" s="83">
        <f>SUMIFS(ACTUALS!$F$4:$F$75,ACTUALS!$V$4:$V$75,$BM23,ACTUALS!$U$4:$U$75,EA$3)+SUMIFS(ACTUALS!$E$4:$E$75,ACTUALS!$U$4:$U$75,$BM23,ACTUALS!$V$4:$V$75,EA$3)</f>
        <v>0</v>
      </c>
      <c r="EB23" s="83">
        <f>SUMIFS(ACTUALS!$G$4:$G$75,ACTUALS!$W$4:$W$75,$BM23,ACTUALS!$V$4:$V$75,EB$3)+SUMIFS(ACTUALS!$F$4:$F$75,ACTUALS!$V$4:$V$75,$BM23,ACTUALS!$W$4:$W$75,EB$3)</f>
        <v>0</v>
      </c>
      <c r="EC23" s="83">
        <f>SUMIFS(ACTUALS!$J$4:$J$75,ACTUALS!$B$4:$B$75,$BM23,ACTUALS!$W$4:$W$75,EC$3)+SUMIFS(ACTUALS!$G$4:$G$75,ACTUALS!$W$4:$W$75,$BM23,ACTUALS!$B$4:$B$75,EC$3)</f>
        <v>0</v>
      </c>
      <c r="ED23" s="83">
        <f>SUMIFS(ACTUALS!$K$4:$K$75,ACTUALS!$C$4:$C$75,$BM23,ACTUALS!$B$4:$B$75,ED$3)+SUMIFS(ACTUALS!$J$4:$J$75,ACTUALS!$B$4:$B$75,$BM23,ACTUALS!$C$4:$C$75,ED$3)</f>
        <v>0</v>
      </c>
      <c r="EE23" s="83">
        <f>SUMIFS(ACTUALS!$L$4:$L$75,ACTUALS!$D$4:$D$75,$BM23,ACTUALS!$C$4:$C$75,EE$3)+SUMIFS(ACTUALS!$K$4:$K$75,ACTUALS!$C$4:$C$75,$BM23,ACTUALS!$D$4:$D$75,EE$3)</f>
        <v>0</v>
      </c>
      <c r="EF23" s="83">
        <f>SUMIFS(ACTUALS!$N$4:$N$75,ACTUALS!$E$4:$E$75,$BM23,ACTUALS!$D$4:$D$75,EF$3)+SUMIFS(ACTUALS!$L$4:$L$75,ACTUALS!$D$4:$D$75,$BM23,ACTUALS!$E$4:$E$75,EF$3)</f>
        <v>0</v>
      </c>
      <c r="EG23" s="83">
        <f>SUMIFS(ACTUALS!$O$4:$O$75,ACTUALS!$F$4:$F$75,$BM23,ACTUALS!$E$4:$E$75,EG$3)+SUMIFS(ACTUALS!$N$4:$N$75,ACTUALS!$E$4:$E$75,$BM23,ACTUALS!$F$4:$F$75,EG$3)</f>
        <v>0</v>
      </c>
      <c r="EH23" s="83">
        <f>SUMIFS(ACTUALS!$P$4:$P$75,ACTUALS!$G$4:$G$75,$BM23,ACTUALS!$F$4:$F$75,EH$3)+SUMIFS(ACTUALS!$O$4:$O$75,ACTUALS!$F$4:$F$75,$BM23,ACTUALS!$G$4:$G$75,EH$3)</f>
        <v>0</v>
      </c>
      <c r="EI23" s="83">
        <f>SUMIFS(ACTUALS!$Q$4:$Q$75,ACTUALS!$J$4:$J$75,$BM23,ACTUALS!$G$4:$G$75,EI$3)+SUMIFS(ACTUALS!$P$4:$P$75,ACTUALS!$G$4:$G$75,$BM23,ACTUALS!$J$4:$J$75,EI$3)</f>
        <v>0</v>
      </c>
      <c r="EJ23" s="83">
        <f>SUMIFS(ACTUALS!$R$4:$R$75,ACTUALS!$K$4:$K$75,$BM23,ACTUALS!$J$4:$J$75,EJ$3)+SUMIFS(ACTUALS!$Q$4:$Q$75,ACTUALS!$J$4:$J$75,$BM23,ACTUALS!$K$4:$K$75,EJ$3)</f>
        <v>0</v>
      </c>
      <c r="EK23" s="83">
        <f>SUMIFS(ACTUALS!$S$4:$S$75,ACTUALS!$L$4:$L$75,$BM23,ACTUALS!$K$4:$K$75,EK$3)+SUMIFS(ACTUALS!$R$4:$R$75,ACTUALS!$K$4:$K$75,$BM23,ACTUALS!$L$4:$L$75,EK$3)</f>
        <v>0</v>
      </c>
      <c r="EL23" s="83">
        <f>SUMIFS(ACTUALS!$T$4:$T$75,ACTUALS!$N$4:$N$75,$BM23,ACTUALS!$L$4:$L$75,EL$3)+SUMIFS(ACTUALS!$S$4:$S$75,ACTUALS!$L$4:$L$75,$BM23,ACTUALS!$N$4:$N$75,EL$3)</f>
        <v>0</v>
      </c>
      <c r="EM23" s="83">
        <f>SUMIFS(ACTUALS!$U$4:$U$75,ACTUALS!$O$4:$O$75,$BM23,ACTUALS!$N$4:$N$75,EM$3)+SUMIFS(ACTUALS!$T$4:$T$75,ACTUALS!$N$4:$N$75,$BM23,ACTUALS!$O$4:$O$75,EM$3)</f>
        <v>0</v>
      </c>
      <c r="EN23" s="83">
        <f>SUMIFS(ACTUALS!$V$4:$V$75,ACTUALS!$P$4:$P$75,$BM23,ACTUALS!$O$4:$O$75,EN$3)+SUMIFS(ACTUALS!$U$4:$U$75,ACTUALS!$O$4:$O$75,$BM23,ACTUALS!$P$4:$P$75,EN$3)</f>
        <v>0</v>
      </c>
      <c r="EO23" s="83">
        <f>SUMIFS(ACTUALS!$W$4:$W$75,ACTUALS!$Q$4:$Q$75,$BM23,ACTUALS!$P$4:$P$75,EO$3)+SUMIFS(ACTUALS!$V$4:$V$75,ACTUALS!$P$4:$P$75,$BM23,ACTUALS!$Q$4:$Q$75,EO$3)</f>
        <v>0</v>
      </c>
      <c r="EP23" s="83">
        <f>SUMIFS(ACTUALS!$B$4:$B$75,ACTUALS!$R$4:$R$75,$BM23,ACTUALS!$Q$4:$Q$75,EP$3)+SUMIFS(ACTUALS!$W$4:$W$75,ACTUALS!$Q$4:$Q$75,$BM23,ACTUALS!$R$4:$R$75,EP$3)</f>
        <v>0</v>
      </c>
      <c r="EQ23" s="83">
        <f>SUMIFS(ACTUALS!$C$4:$C$75,ACTUALS!$S$4:$S$75,$BM23,ACTUALS!$R$4:$R$75,EQ$3)+SUMIFS(ACTUALS!$B$4:$B$75,ACTUALS!$R$4:$R$75,$BM23,ACTUALS!$S$4:$S$75,EQ$3)</f>
        <v>0</v>
      </c>
      <c r="ER23" s="83">
        <f>SUMIFS(ACTUALS!$D$4:$D$75,ACTUALS!$T$4:$T$75,$BM23,ACTUALS!$S$4:$S$75,ER$3)+SUMIFS(ACTUALS!$C$4:$C$75,ACTUALS!$S$4:$S$75,$BM23,ACTUALS!$T$4:$T$75,ER$3)</f>
        <v>0</v>
      </c>
      <c r="ES23" s="83">
        <f>SUMIFS(ACTUALS!$E$4:$E$75,ACTUALS!$U$4:$U$75,$BM23,ACTUALS!$T$4:$T$75,ES$3)+SUMIFS(ACTUALS!$D$4:$D$75,ACTUALS!$T$4:$T$75,$BM23,ACTUALS!$U$4:$U$75,ES$3)</f>
        <v>0</v>
      </c>
      <c r="ET23" s="83">
        <f>SUMIFS(ACTUALS!$F$4:$F$75,ACTUALS!$V$4:$V$75,$BM23,ACTUALS!$U$4:$U$75,ET$3)+SUMIFS(ACTUALS!$E$4:$E$75,ACTUALS!$U$4:$U$75,$BM23,ACTUALS!$V$4:$V$75,ET$3)</f>
        <v>0</v>
      </c>
      <c r="EU23" s="83">
        <f>SUMIFS(ACTUALS!$G$4:$G$75,ACTUALS!$W$4:$W$75,$BM23,ACTUALS!$V$4:$V$75,EU$3)+SUMIFS(ACTUALS!$F$4:$F$75,ACTUALS!$V$4:$V$75,$BM23,ACTUALS!$W$4:$W$75,EU$3)</f>
        <v>0</v>
      </c>
      <c r="EV23" s="83">
        <f>SUMIFS(ACTUALS!$U$4:$U$75,ACTUALS!$O$4:$O$75,$BM23,ACTUALS!$N$4:$N$75,EV$3)+SUMIFS(ACTUALS!$T$4:$T$75,ACTUALS!$N$4:$N$75,$BM23,ACTUALS!$O$4:$O$75,EV$3)</f>
        <v>0</v>
      </c>
      <c r="EW23" s="83">
        <f>SUMIFS(ACTUALS!$U$4:$U$75,ACTUALS!$O$4:$O$75,$BM23,ACTUALS!$N$4:$N$75,EW$3)+SUMIFS(ACTUALS!$T$4:$T$75,ACTUALS!$N$4:$N$75,$BM23,ACTUALS!$O$4:$O$75,EW$3)</f>
        <v>0</v>
      </c>
      <c r="EX23" s="83">
        <f>SUMIFS(ACTUALS!$U$4:$U$75,ACTUALS!$O$4:$O$75,$BM23,ACTUALS!$N$4:$N$75,EX$3)+SUMIFS(ACTUALS!$T$4:$T$75,ACTUALS!$N$4:$N$75,$BM23,ACTUALS!$O$4:$O$75,EX$3)</f>
        <v>0</v>
      </c>
      <c r="EY23" s="83">
        <f>SUMIFS(ACTUALS!$U$4:$U$75,ACTUALS!$O$4:$O$75,$BM23,ACTUALS!$N$4:$N$75,EY$3)+SUMIFS(ACTUALS!$T$4:$T$75,ACTUALS!$N$4:$N$75,$BM23,ACTUALS!$O$4:$O$75,EY$3)</f>
        <v>0</v>
      </c>
      <c r="EZ23" s="83">
        <f>SUMIFS(ACTUALS!$U$4:$U$75,ACTUALS!$O$4:$O$75,$BM23,ACTUALS!$N$4:$N$75,EZ$3)+SUMIFS(ACTUALS!$T$4:$T$75,ACTUALS!$N$4:$N$75,$BM23,ACTUALS!$O$4:$O$75,EZ$3)</f>
        <v>0</v>
      </c>
      <c r="FA23" s="83">
        <f>SUMIFS(ACTUALS!$U$4:$U$75,ACTUALS!$O$4:$O$75,$BM23,ACTUALS!$N$4:$N$75,FA$3)+SUMIFS(ACTUALS!$T$4:$T$75,ACTUALS!$N$4:$N$75,$BM23,ACTUALS!$O$4:$O$75,FA$3)</f>
        <v>0</v>
      </c>
      <c r="FB23" s="83">
        <f>SUMIFS(ACTUALS!$U$4:$U$75,ACTUALS!$O$4:$O$75,$BM23,ACTUALS!$N$4:$N$75,FB$3)+SUMIFS(ACTUALS!$T$4:$T$75,ACTUALS!$N$4:$N$75,$BM23,ACTUALS!$O$4:$O$75,FB$3)</f>
        <v>0</v>
      </c>
      <c r="FC23" s="83">
        <f>SUMIFS(ACTUALS!$U$4:$U$75,ACTUALS!$O$4:$O$75,$BM23,ACTUALS!$N$4:$N$75,FC$3)+SUMIFS(ACTUALS!$T$4:$T$75,ACTUALS!$N$4:$N$75,$BM23,ACTUALS!$O$4:$O$75,FC$3)</f>
        <v>0</v>
      </c>
      <c r="FD23" s="83">
        <f>SUMIFS(ACTUALS!$U$4:$U$75,ACTUALS!$O$4:$O$75,$BM23,ACTUALS!$N$4:$N$75,FD$3)+SUMIFS(ACTUALS!$T$4:$T$75,ACTUALS!$N$4:$N$75,$BM23,ACTUALS!$O$4:$O$75,FD$3)</f>
        <v>0</v>
      </c>
      <c r="FE23" s="83">
        <f>SUMIFS(ACTUALS!$U$4:$U$75,ACTUALS!$O$4:$O$75,$BM23,ACTUALS!$N$4:$N$75,FE$3)+SUMIFS(ACTUALS!$T$4:$T$75,ACTUALS!$N$4:$N$75,$BM23,ACTUALS!$O$4:$O$75,FE$3)</f>
        <v>0</v>
      </c>
      <c r="FF23" s="83">
        <f>SUMIFS(ACTUALS!$U$4:$U$75,ACTUALS!$O$4:$O$75,$BM23,ACTUALS!$N$4:$N$75,FF$3)+SUMIFS(ACTUALS!$T$4:$T$75,ACTUALS!$N$4:$N$75,$BM23,ACTUALS!$O$4:$O$75,FF$3)</f>
        <v>0</v>
      </c>
      <c r="FG23" s="83">
        <f>SUMIFS(ACTUALS!$U$4:$U$75,ACTUALS!$O$4:$O$75,$BM23,ACTUALS!$N$4:$N$75,FG$3)+SUMIFS(ACTUALS!$T$4:$T$75,ACTUALS!$N$4:$N$75,$BM23,ACTUALS!$O$4:$O$75,FG$3)</f>
        <v>0</v>
      </c>
      <c r="FH23" s="51"/>
      <c r="FI23" s="51" t="s">
        <v>100</v>
      </c>
      <c r="FJ23" s="83">
        <f>SUMIFS(ACTUALS!$S$4:$S$75,ACTUALS!$O$4:$O$75,$BM23,ACTUALS!$N$4:$N$75,FJ$3)+SUMIFS(ACTUALS!$R$4:$R$75,ACTUALS!$N$4:$N$75,$BM23,ACTUALS!$O$4:$O$75,FJ$3)</f>
        <v>0</v>
      </c>
      <c r="FK23" s="83">
        <f>SUMIFS(ACTUALS!$S$4:$S$75,ACTUALS!$O$4:$O$75,$BM23,ACTUALS!$N$4:$N$75,FK$3)+SUMIFS(ACTUALS!$R$4:$R$75,ACTUALS!$N$4:$N$75,$BM23,ACTUALS!$O$4:$O$75,FK$3)</f>
        <v>0</v>
      </c>
      <c r="FL23" s="83">
        <f>SUMIFS(ACTUALS!$S$4:$S$75,ACTUALS!$O$4:$O$75,$BM23,ACTUALS!$N$4:$N$75,FL$3)+SUMIFS(ACTUALS!$R$4:$R$75,ACTUALS!$N$4:$N$75,$BM23,ACTUALS!$O$4:$O$75,FL$3)</f>
        <v>0</v>
      </c>
      <c r="FM23" s="83">
        <f>SUMIFS(ACTUALS!$S$4:$S$75,ACTUALS!$O$4:$O$75,$BM23,ACTUALS!$N$4:$N$75,FM$3)+SUMIFS(ACTUALS!$R$4:$R$75,ACTUALS!$N$4:$N$75,$BM23,ACTUALS!$O$4:$O$75,FM$3)</f>
        <v>0</v>
      </c>
      <c r="FN23" s="83">
        <f>SUMIFS(ACTUALS!$S$4:$S$75,ACTUALS!$O$4:$O$75,$BM23,ACTUALS!$N$4:$N$75,FN$3)+SUMIFS(ACTUALS!$R$4:$R$75,ACTUALS!$N$4:$N$75,$BM23,ACTUALS!$O$4:$O$75,FN$3)</f>
        <v>0</v>
      </c>
      <c r="FO23" s="83">
        <f>SUMIFS(ACTUALS!$S$4:$S$75,ACTUALS!$O$4:$O$75,$BM23,ACTUALS!$N$4:$N$75,FO$3)+SUMIFS(ACTUALS!$R$4:$R$75,ACTUALS!$N$4:$N$75,$BM23,ACTUALS!$O$4:$O$75,FO$3)</f>
        <v>0</v>
      </c>
      <c r="FP23" s="83">
        <f>SUMIFS(ACTUALS!$T$4:$T$75,ACTUALS!$P$4:$P$75,$BM23,ACTUALS!$O$4:$O$75,FP$3)+SUMIFS(ACTUALS!$S$4:$S$75,ACTUALS!$O$4:$O$75,$BM23,ACTUALS!$P$4:$P$75,FP$3)</f>
        <v>0</v>
      </c>
      <c r="FQ23" s="83">
        <f>SUMIFS(ACTUALS!$U$4:$U$75,ACTUALS!$Q$4:$Q$75,$BM23,ACTUALS!$P$4:$P$75,FQ$3)+SUMIFS(ACTUALS!$T$4:$T$75,ACTUALS!$P$4:$P$75,$BM23,ACTUALS!$Q$4:$Q$75,FQ$3)</f>
        <v>0</v>
      </c>
      <c r="FR23" s="83">
        <f>SUMIFS(ACTUALS!$V$4:$V$75,ACTUALS!$R$4:$R$75,$BM23,ACTUALS!$Q$4:$Q$75,FR$3)+SUMIFS(ACTUALS!$U$4:$U$75,ACTUALS!$Q$4:$Q$75,$BM23,ACTUALS!$R$4:$R$75,FR$3)</f>
        <v>0</v>
      </c>
      <c r="FS23" s="83">
        <f>SUMIFS(ACTUALS!$W$4:$W$75,ACTUALS!$S$4:$S$75,$BM23,ACTUALS!$R$4:$R$75,FS$3)+SUMIFS(ACTUALS!$V$4:$V$75,ACTUALS!$R$4:$R$75,$BM23,ACTUALS!$S$4:$S$75,FS$3)</f>
        <v>0</v>
      </c>
      <c r="FT23" s="83">
        <f>SUMIFS(ACTUALS!$B$4:$B$75,ACTUALS!$T$4:$T$75,$BM23,ACTUALS!$S$4:$S$75,FT$3)+SUMIFS(ACTUALS!$W$4:$W$75,ACTUALS!$S$4:$S$75,$BM23,ACTUALS!$T$4:$T$75,FT$3)</f>
        <v>0</v>
      </c>
      <c r="FU23" s="83">
        <f>SUMIFS(ACTUALS!$C$4:$C$75,ACTUALS!$U$4:$U$75,$BM23,ACTUALS!$T$4:$T$75,FU$3)+SUMIFS(ACTUALS!$B$4:$B$75,ACTUALS!$T$4:$T$75,$BM23,ACTUALS!$U$4:$U$75,FU$3)</f>
        <v>0</v>
      </c>
      <c r="FV23" s="83">
        <f>SUMIFS(ACTUALS!$D$4:$D$75,ACTUALS!$V$4:$V$75,$BM23,ACTUALS!$U$4:$U$75,FV$3)+SUMIFS(ACTUALS!$C$4:$C$75,ACTUALS!$U$4:$U$75,$BM23,ACTUALS!$V$4:$V$75,FV$3)</f>
        <v>0</v>
      </c>
      <c r="FW23" s="83">
        <f>SUMIFS(ACTUALS!$E$4:$E$75,ACTUALS!$W$4:$W$75,$BM23,ACTUALS!$V$4:$V$75,FW$3)+SUMIFS(ACTUALS!$D$4:$D$75,ACTUALS!$V$4:$V$75,$BM23,ACTUALS!$W$4:$W$75,FW$3)</f>
        <v>0</v>
      </c>
      <c r="FX23" s="83">
        <f>SUMIFS(ACTUALS!$F$4:$F$75,ACTUALS!$B$4:$B$75,$BM23,ACTUALS!$W$4:$W$75,FX$3)+SUMIFS(ACTUALS!$E$4:$E$75,ACTUALS!$W$4:$W$75,$BM23,ACTUALS!$B$4:$B$75,FX$3)</f>
        <v>0</v>
      </c>
      <c r="FY23" s="83">
        <f>SUMIFS(ACTUALS!$G$4:$G$75,ACTUALS!$C$4:$C$75,$BM23,ACTUALS!$B$4:$B$75,FY$3)+SUMIFS(ACTUALS!$F$4:$F$75,ACTUALS!$B$4:$B$75,$BM23,ACTUALS!$C$4:$C$75,FY$3)</f>
        <v>0</v>
      </c>
      <c r="FZ23" s="83">
        <f>SUMIFS(ACTUALS!$J$4:$J$75,ACTUALS!$D$4:$D$75,$BM23,ACTUALS!$C$4:$C$75,FZ$3)+SUMIFS(ACTUALS!$G$4:$G$75,ACTUALS!$C$4:$C$75,$BM23,ACTUALS!$D$4:$D$75,FZ$3)</f>
        <v>0</v>
      </c>
      <c r="GA23" s="83">
        <f>SUMIFS(ACTUALS!$K$4:$K$75,ACTUALS!$E$4:$E$75,$BM23,ACTUALS!$D$4:$D$75,GA$3)+SUMIFS(ACTUALS!$J$4:$J$75,ACTUALS!$D$4:$D$75,$BM23,ACTUALS!$E$4:$E$75,GA$3)</f>
        <v>0</v>
      </c>
      <c r="GB23" s="83">
        <f>SUMIFS(ACTUALS!$L$4:$L$75,ACTUALS!$F$4:$F$75,$BM23,ACTUALS!$E$4:$E$75,GB$3)+SUMIFS(ACTUALS!$K$4:$K$75,ACTUALS!$E$4:$E$75,$BM23,ACTUALS!$F$4:$F$75,GB$3)</f>
        <v>0</v>
      </c>
      <c r="GC23" s="83">
        <f>SUMIFS(ACTUALS!$N$4:$N$75,ACTUALS!$G$4:$G$75,$BM23,ACTUALS!$F$4:$F$75,GC$3)+SUMIFS(ACTUALS!$L$4:$L$75,ACTUALS!$F$4:$F$75,$BM23,ACTUALS!$G$4:$G$75,GC$3)</f>
        <v>0</v>
      </c>
      <c r="GD23" s="83">
        <f>SUMIFS(ACTUALS!$O$4:$O$75,ACTUALS!$J$4:$J$75,$BM23,ACTUALS!$G$4:$G$75,GD$3)+SUMIFS(ACTUALS!$N$4:$N$75,ACTUALS!$G$4:$G$75,$BM23,ACTUALS!$J$4:$J$75,GD$3)</f>
        <v>0</v>
      </c>
      <c r="GE23" s="83">
        <f>SUMIFS(ACTUALS!$P$4:$P$75,ACTUALS!$K$4:$K$75,$BM23,ACTUALS!$J$4:$J$75,GE$3)+SUMIFS(ACTUALS!$O$4:$O$75,ACTUALS!$J$4:$J$75,$BM23,ACTUALS!$K$4:$K$75,GE$3)</f>
        <v>0</v>
      </c>
      <c r="GF23" s="83">
        <f>SUMIFS(ACTUALS!$Q$4:$Q$75,ACTUALS!$L$4:$L$75,$BM23,ACTUALS!$K$4:$K$75,GF$3)+SUMIFS(ACTUALS!$P$4:$P$75,ACTUALS!$K$4:$K$75,$BM23,ACTUALS!$L$4:$L$75,GF$3)</f>
        <v>0</v>
      </c>
      <c r="GG23" s="83">
        <f>SUMIFS(ACTUALS!$R$4:$R$75,ACTUALS!$N$4:$N$75,$BM23,ACTUALS!$L$4:$L$75,GG$3)+SUMIFS(ACTUALS!$Q$4:$Q$75,ACTUALS!$L$4:$L$75,$BM23,ACTUALS!$N$4:$N$75,GG$3)</f>
        <v>0</v>
      </c>
      <c r="GH23" s="83">
        <f>SUMIFS(ACTUALS!$S$4:$S$75,ACTUALS!$O$4:$O$75,$BM23,ACTUALS!$N$4:$N$75,GH$3)+SUMIFS(ACTUALS!$R$4:$R$75,ACTUALS!$N$4:$N$75,$BM23,ACTUALS!$O$4:$O$75,GH$3)</f>
        <v>0</v>
      </c>
      <c r="GI23" s="83">
        <f>SUMIFS(ACTUALS!$T$4:$T$75,ACTUALS!$P$4:$P$75,$BM23,ACTUALS!$O$4:$O$75,GI$3)+SUMIFS(ACTUALS!$S$4:$S$75,ACTUALS!$O$4:$O$75,$BM23,ACTUALS!$P$4:$P$75,GI$3)</f>
        <v>0</v>
      </c>
      <c r="GJ23" s="83">
        <f>SUMIFS(ACTUALS!$U$4:$U$75,ACTUALS!$Q$4:$Q$75,$BM23,ACTUALS!$P$4:$P$75,GJ$3)+SUMIFS(ACTUALS!$T$4:$T$75,ACTUALS!$P$4:$P$75,$BM23,ACTUALS!$Q$4:$Q$75,GJ$3)</f>
        <v>0</v>
      </c>
      <c r="GK23" s="83">
        <f>SUMIFS(ACTUALS!$V$4:$V$75,ACTUALS!$R$4:$R$75,$BM23,ACTUALS!$Q$4:$Q$75,GK$3)+SUMIFS(ACTUALS!$U$4:$U$75,ACTUALS!$Q$4:$Q$75,$BM23,ACTUALS!$R$4:$R$75,GK$3)</f>
        <v>0</v>
      </c>
      <c r="GL23" s="83">
        <f>SUMIFS(ACTUALS!$W$4:$W$75,ACTUALS!$S$4:$S$75,$BM23,ACTUALS!$R$4:$R$75,GL$3)+SUMIFS(ACTUALS!$V$4:$V$75,ACTUALS!$R$4:$R$75,$BM23,ACTUALS!$S$4:$S$75,GL$3)</f>
        <v>0</v>
      </c>
      <c r="GM23" s="83">
        <f>SUMIFS(ACTUALS!$B$4:$B$75,ACTUALS!$T$4:$T$75,$BM23,ACTUALS!$S$4:$S$75,GM$3)+SUMIFS(ACTUALS!$W$4:$W$75,ACTUALS!$S$4:$S$75,$BM23,ACTUALS!$T$4:$T$75,GM$3)</f>
        <v>0</v>
      </c>
      <c r="GN23" s="83">
        <f>SUMIFS(ACTUALS!$C$4:$C$75,ACTUALS!$U$4:$U$75,$BM23,ACTUALS!$T$4:$T$75,GN$3)+SUMIFS(ACTUALS!$B$4:$B$75,ACTUALS!$T$4:$T$75,$BM23,ACTUALS!$U$4:$U$75,GN$3)</f>
        <v>0</v>
      </c>
      <c r="GO23" s="83">
        <f>SUMIFS(ACTUALS!$S$4:$S$75,ACTUALS!$O$4:$O$75,$BM23,ACTUALS!$N$4:$N$75,GO$3)+SUMIFS(ACTUALS!$R$4:$R$75,ACTUALS!$N$4:$N$75,$BM23,ACTUALS!$O$4:$O$75,GO$3)</f>
        <v>0</v>
      </c>
      <c r="GP23" s="83">
        <f>SUMIFS(ACTUALS!$S$4:$S$75,ACTUALS!$O$4:$O$75,$BM23,ACTUALS!$N$4:$N$75,GP$3)+SUMIFS(ACTUALS!$R$4:$R$75,ACTUALS!$N$4:$N$75,$BM23,ACTUALS!$O$4:$O$75,GP$3)</f>
        <v>0</v>
      </c>
      <c r="GQ23" s="83">
        <f>SUMIFS(ACTUALS!$S$4:$S$75,ACTUALS!$O$4:$O$75,$BM23,ACTUALS!$N$4:$N$75,GQ$3)+SUMIFS(ACTUALS!$R$4:$R$75,ACTUALS!$N$4:$N$75,$BM23,ACTUALS!$O$4:$O$75,GQ$3)</f>
        <v>0</v>
      </c>
      <c r="GR23" s="83">
        <f>SUMIFS(ACTUALS!$S$4:$S$75,ACTUALS!$O$4:$O$75,$BM23,ACTUALS!$N$4:$N$75,GR$3)+SUMIFS(ACTUALS!$R$4:$R$75,ACTUALS!$N$4:$N$75,$BM23,ACTUALS!$O$4:$O$75,GR$3)</f>
        <v>0</v>
      </c>
      <c r="GS23" s="83">
        <f>SUMIFS(ACTUALS!$S$4:$S$75,ACTUALS!$O$4:$O$75,$BM23,ACTUALS!$N$4:$N$75,GS$3)+SUMIFS(ACTUALS!$R$4:$R$75,ACTUALS!$N$4:$N$75,$BM23,ACTUALS!$O$4:$O$75,GS$3)</f>
        <v>0</v>
      </c>
      <c r="GT23" s="83">
        <f>SUMIFS(ACTUALS!$S$4:$S$75,ACTUALS!$O$4:$O$75,$BM23,ACTUALS!$N$4:$N$75,GT$3)+SUMIFS(ACTUALS!$R$4:$R$75,ACTUALS!$N$4:$N$75,$BM23,ACTUALS!$O$4:$O$75,GT$3)</f>
        <v>0</v>
      </c>
      <c r="GU23" s="83">
        <f>SUMIFS(ACTUALS!$S$4:$S$75,ACTUALS!$O$4:$O$75,$BM23,ACTUALS!$N$4:$N$75,GU$3)+SUMIFS(ACTUALS!$R$4:$R$75,ACTUALS!$N$4:$N$75,$BM23,ACTUALS!$O$4:$O$75,GU$3)</f>
        <v>0</v>
      </c>
      <c r="GV23" s="83">
        <f>SUMIFS(ACTUALS!$S$4:$S$75,ACTUALS!$O$4:$O$75,$BM23,ACTUALS!$N$4:$N$75,GV$3)+SUMIFS(ACTUALS!$R$4:$R$75,ACTUALS!$N$4:$N$75,$BM23,ACTUALS!$O$4:$O$75,GV$3)</f>
        <v>0</v>
      </c>
      <c r="GW23" s="83">
        <f>SUMIFS(ACTUALS!$S$4:$S$75,ACTUALS!$O$4:$O$75,$BM23,ACTUALS!$N$4:$N$75,GW$3)+SUMIFS(ACTUALS!$R$4:$R$75,ACTUALS!$N$4:$N$75,$BM23,ACTUALS!$O$4:$O$75,GW$3)</f>
        <v>0</v>
      </c>
      <c r="GX23" s="83">
        <f>SUMIFS(ACTUALS!$S$4:$S$75,ACTUALS!$O$4:$O$75,$BM23,ACTUALS!$N$4:$N$75,GX$3)+SUMIFS(ACTUALS!$R$4:$R$75,ACTUALS!$N$4:$N$75,$BM23,ACTUALS!$O$4:$O$75,GX$3)</f>
        <v>0</v>
      </c>
      <c r="GY23" s="83">
        <f>SUMIFS(ACTUALS!$S$4:$S$75,ACTUALS!$O$4:$O$75,$BM23,ACTUALS!$N$4:$N$75,GY$3)+SUMIFS(ACTUALS!$R$4:$R$75,ACTUALS!$N$4:$N$75,$BM23,ACTUALS!$O$4:$O$75,GY$3)</f>
        <v>0</v>
      </c>
      <c r="GZ23" s="83">
        <f>SUMIFS(ACTUALS!$S$4:$S$75,ACTUALS!$O$4:$O$75,$BM23,ACTUALS!$N$4:$N$75,GZ$3)+SUMIFS(ACTUALS!$R$4:$R$75,ACTUALS!$N$4:$N$75,$BM23,ACTUALS!$O$4:$O$75,GZ$3)</f>
        <v>0</v>
      </c>
      <c r="HA23" s="83">
        <f>SUMIFS(ACTUALS!$S$4:$S$75,ACTUALS!$O$4:$O$75,$BM23,ACTUALS!$N$4:$N$75,HA$3)+SUMIFS(ACTUALS!$R$4:$R$75,ACTUALS!$N$4:$N$75,$BM23,ACTUALS!$O$4:$O$75,HA$3)</f>
        <v>0</v>
      </c>
      <c r="HB23" s="83">
        <f>SUMIFS(ACTUALS!$S$4:$S$75,ACTUALS!$O$4:$O$75,$BM23,ACTUALS!$N$4:$N$75,HB$3)+SUMIFS(ACTUALS!$R$4:$R$75,ACTUALS!$N$4:$N$75,$BM23,ACTUALS!$O$4:$O$75,HB$3)</f>
        <v>0</v>
      </c>
      <c r="HC23" s="83">
        <f>SUMIFS(ACTUALS!$S$4:$S$75,ACTUALS!$O$4:$O$75,$BM23,ACTUALS!$N$4:$N$75,HC$3)+SUMIFS(ACTUALS!$R$4:$R$75,ACTUALS!$N$4:$N$75,$BM23,ACTUALS!$O$4:$O$75,HC$3)</f>
        <v>0</v>
      </c>
      <c r="HD23" s="83">
        <f>SUMIFS(ACTUALS!$S$4:$S$75,ACTUALS!$O$4:$O$75,$BM23,ACTUALS!$N$4:$N$75,HD$3)+SUMIFS(ACTUALS!$R$4:$R$75,ACTUALS!$N$4:$N$75,$BM23,ACTUALS!$O$4:$O$75,HD$3)</f>
        <v>0</v>
      </c>
      <c r="HE23" s="83">
        <f>SUMIFS(ACTUALS!$S$4:$S$75,ACTUALS!$O$4:$O$75,$BM23,ACTUALS!$N$4:$N$75,HE$3)+SUMIFS(ACTUALS!$R$4:$R$75,ACTUALS!$N$4:$N$75,$BM23,ACTUALS!$O$4:$O$75,HE$3)</f>
        <v>0</v>
      </c>
      <c r="HF23" s="51"/>
      <c r="HG23" s="71"/>
      <c r="HH23" s="71"/>
      <c r="HI23" s="71"/>
      <c r="HJ23" s="71"/>
      <c r="HK23" s="71"/>
      <c r="HL23" s="71"/>
      <c r="HM23" s="71"/>
      <c r="HN23" s="71"/>
      <c r="HO23" s="71"/>
      <c r="HP23" s="71"/>
      <c r="HQ23" s="71"/>
      <c r="HR23" s="71"/>
      <c r="HS23" s="71"/>
      <c r="HT23" s="71"/>
      <c r="HU23" s="71"/>
      <c r="HV23" s="71"/>
      <c r="HW23" s="71"/>
      <c r="HX23" s="71"/>
      <c r="HY23" s="71"/>
      <c r="HZ23" s="71"/>
      <c r="IA23" s="71"/>
      <c r="IB23" s="71"/>
      <c r="IC23" s="71"/>
      <c r="ID23" s="71"/>
      <c r="IE23" s="71"/>
      <c r="IF23" s="71"/>
      <c r="IG23" s="71"/>
      <c r="IH23" s="71"/>
      <c r="II23" s="71"/>
      <c r="IJ23" s="71"/>
      <c r="IK23" s="71"/>
      <c r="IL23" s="71"/>
      <c r="IM23" s="71"/>
      <c r="IN23" s="71"/>
      <c r="IO23" s="71"/>
      <c r="IP23" s="71"/>
      <c r="IQ23" s="71"/>
      <c r="IR23" s="71"/>
      <c r="IS23" s="71"/>
      <c r="IT23" s="71"/>
      <c r="IU23" s="71"/>
      <c r="IV23" s="71"/>
      <c r="IW23" s="71"/>
      <c r="IX23" s="71"/>
      <c r="IY23" s="71"/>
      <c r="IZ23" s="71"/>
      <c r="JA23" s="71"/>
      <c r="JB23" s="71"/>
      <c r="JC23" s="71"/>
      <c r="JD23" s="71"/>
      <c r="JE23" s="71"/>
      <c r="JF23" s="71"/>
      <c r="JG23" s="71"/>
      <c r="JH23" s="71"/>
      <c r="JI23" s="71"/>
      <c r="JJ23" s="71"/>
      <c r="JK23" s="71"/>
      <c r="JL23" s="71"/>
      <c r="JM23" s="71"/>
    </row>
    <row r="24" spans="1:273" s="78" customFormat="1" ht="30" customHeight="1" x14ac:dyDescent="0.25">
      <c r="A24" s="192"/>
      <c r="B24" s="72">
        <f t="shared" si="6"/>
        <v>21</v>
      </c>
      <c r="C24" s="73" t="s">
        <v>109</v>
      </c>
      <c r="D24" s="74">
        <v>46190</v>
      </c>
      <c r="E24" s="73" t="s">
        <v>127</v>
      </c>
      <c r="F24" s="180">
        <v>0.54166666666666663</v>
      </c>
      <c r="G24" s="75">
        <f t="shared" si="0"/>
        <v>46190.541666666664</v>
      </c>
      <c r="H24" s="148" t="s">
        <v>764</v>
      </c>
      <c r="I24" s="149"/>
      <c r="J24" s="150"/>
      <c r="K24" s="151"/>
      <c r="L24" s="73" t="str">
        <f t="shared" si="1"/>
        <v/>
      </c>
      <c r="M24" s="76" t="s">
        <v>722</v>
      </c>
      <c r="N24" s="77" t="str">
        <f t="shared" si="2"/>
        <v>Portugal</v>
      </c>
      <c r="O24" s="78" t="str">
        <f t="shared" si="3"/>
        <v>DR Congo</v>
      </c>
      <c r="P24" s="78" t="str">
        <f>IF(ACTUALS!$R24&gt;ACTUALS!$S24,ACTUALS!$N24,IF(ACTUALS!$S24&gt;ACTUALS!$R24,ACTUALS!$O24,""))</f>
        <v/>
      </c>
      <c r="Q24" s="78" t="str">
        <f>IF(ACTUALS!$P24=ACTUALS!$N24,ACTUALS!$O24,IF(ACTUALS!$P24=ACTUALS!$O24,ACTUALS!$N24,""))</f>
        <v/>
      </c>
      <c r="R24" s="79">
        <f t="shared" si="4"/>
        <v>0</v>
      </c>
      <c r="S24" s="80">
        <f t="shared" si="5"/>
        <v>0</v>
      </c>
      <c r="T24" s="78">
        <f>IF(OR(ACTUALS!$R24="",ACTUALS!$S24=""),"",ACTUALS!$R24-ACTUALS!$S24)</f>
        <v>0</v>
      </c>
      <c r="U24" s="78">
        <f>IF(OR(ACTUALS!$R24="",ACTUALS!$S24=""),"",ACTUALS!$S24-ACTUALS!$R24)</f>
        <v>0</v>
      </c>
      <c r="V24" s="78" t="str">
        <f>IF(ACTUALS!$K24="","",IF(ACTUALS!$L24="Draw",1,IF(ACTUALS!$L24=ACTUALS!$N24,3,0)))</f>
        <v/>
      </c>
      <c r="W24" s="78" t="str">
        <f>IF(ACTUALS!$K24="","",IF(ACTUALS!$L24="Draw",1,IF(ACTUALS!$L24=ACTUALS!$O24,3,0)))</f>
        <v/>
      </c>
      <c r="AG24" s="78" t="s">
        <v>7</v>
      </c>
      <c r="AH24" s="51"/>
      <c r="AI24" s="86">
        <v>1</v>
      </c>
      <c r="AJ24" s="86" t="str">
        <f ca="1">IFERROR(INDEX(AT:AT,MATCH("1"&amp;AG24,BD:BD,0),1),"")</f>
        <v>Turkey</v>
      </c>
      <c r="AK24" s="86" t="str">
        <f ca="1">IF(AJ24="","",VLOOKUP(AJ24,AT:AY,2,FALSE)&amp;"-"&amp;VLOOKUP(AJ24,AT:AY,3,FALSE)&amp;"-"&amp;VLOOKUP(AJ24,AT:AY,4,FALSE))</f>
        <v>0-0-0</v>
      </c>
      <c r="AL24" s="86">
        <f ca="1">IF(AJ24="","",VLOOKUP(AJ24,AT:BA,8,FALSE))</f>
        <v>0</v>
      </c>
      <c r="AM24" s="86">
        <f ca="1">IF(AJ24="","",VLOOKUP(AJ24,AT:BD,5,FALSE))</f>
        <v>0</v>
      </c>
      <c r="AN24" s="51"/>
      <c r="AO24" s="94"/>
      <c r="AP24" s="94"/>
      <c r="AQ24" s="51"/>
      <c r="AR24" s="51"/>
      <c r="AS24" s="51" t="s">
        <v>16</v>
      </c>
      <c r="AT24" s="51" t="s">
        <v>36</v>
      </c>
      <c r="AU24" s="51">
        <f>COUNTIF(ACTUALS!$P$4:$P$75,AT24)</f>
        <v>0</v>
      </c>
      <c r="AV24" s="51">
        <f>COUNTIFS(ACTUALS!$O$4:$O$75,AT24,ACTUALS!$L$4:$L$75,"Draw")+COUNTIFS(ACTUALS!$N$4:$N$75,AT24,ACTUALS!$L$4:$L$75,"Draw")</f>
        <v>0</v>
      </c>
      <c r="AW24" s="51">
        <f>COUNTIF(ACTUALS!$Q$4:$Q$75,AT24)</f>
        <v>0</v>
      </c>
      <c r="AX24" s="51">
        <f>AV24+(3*AU24)</f>
        <v>0</v>
      </c>
      <c r="AY24" s="51">
        <f>SUMIFS(ACTUALS!$R$4:$R$75,ACTUALS!$N$4:$N$75,AT24)+SUMIFS(ACTUALS!$S$4:$S$75,ACTUALS!$O$4:$O$75,AT24)</f>
        <v>0</v>
      </c>
      <c r="AZ24" s="51">
        <f>SUMIFS(ACTUALS!$S$4:$S$75,ACTUALS!$N$4:$N$75,AT24)+SUMIFS(ACTUALS!$R$4:$R$75,ACTUALS!$O$4:$O$75,AT24)</f>
        <v>0</v>
      </c>
      <c r="BA24" s="51">
        <f>AY24-AZ24</f>
        <v>0</v>
      </c>
      <c r="BB24" s="51">
        <f ca="1">RANK(BK24,BK24:BK27,1)</f>
        <v>4</v>
      </c>
      <c r="BC24" s="51" t="str">
        <f>IFERROR(VLOOKUP(AT24,AO:AP,2,FALSE),"")</f>
        <v/>
      </c>
      <c r="BD24" s="51" t="str">
        <f ca="1">IF(BC24="",BB24&amp;AS24,BC24&amp;AS24)</f>
        <v>4E</v>
      </c>
      <c r="BE24" s="51">
        <f>RANK(AX24,AX24:AX27)+(RANK(BA24,BA24:BA27)/10)+(RANK(AY24,AY24:AY27)/100)</f>
        <v>1.1100000000000001</v>
      </c>
      <c r="BF24" s="51">
        <f>RANK(BE24,BE24:BE27,1)</f>
        <v>1</v>
      </c>
      <c r="BG24" s="51" cm="1">
        <f t="array" aca="1" ref="BG24" ca="1">SUMPRODUCT((OFFSET($BN$3:$DI$3,MATCH($AT24,$BM$4:$BM$51,0),0))*((IF($BF26=$BF24,$BN$3:$DI$3=$AT26,0))+(IF($BF27=$BF24,$BN$3:$DI$3=$AT27,0))+(IF($BF25=$BF24,$BN$3:$DI$3=$AT25,0))))</f>
        <v>0</v>
      </c>
      <c r="BH24" s="51" cm="1">
        <f t="array" aca="1" ref="BH24" ca="1">SUMPRODUCT((OFFSET($DL$3:$FG$3,MATCH($AT24,$DK$4:$DK$51,0),0))*((IF($BF26=$BF24,$DL$3:$FG$3=$AT26,0))+(IF($BF27=$BF24,$DL$3:$FG$3=$AT27,0))+(IF($BF25=$BF24,$DL$3:$FG$3=$AT25,0))))</f>
        <v>0</v>
      </c>
      <c r="BI24" s="51" cm="1">
        <f t="array" aca="1" ref="BI24" ca="1">SUMPRODUCT((OFFSET($FJ$3:$HE$3,MATCH($AT24,$FI$4:$FI$51,0),0))*((IF($BF26=$BF24,$FJ$3:$HE$3=$AT26,0))+(IF($BF27=$BF24,$FJ$3:$HE$3=$AT27,0))+(IF($BF25=$BF24,$FJ$3:$HE$3=$AT25,0))))</f>
        <v>0</v>
      </c>
      <c r="BJ24" s="51">
        <f ca="1">(BG24/1000)+(BH24/10000)+(BI24/100000)+(ROW(BI27)/10000000)</f>
        <v>2.7E-6</v>
      </c>
      <c r="BK24" s="51">
        <f ca="1">+BE24-BJ24</f>
        <v>1.1099973000000001</v>
      </c>
      <c r="BL24" s="51"/>
      <c r="BM24" s="51" t="s">
        <v>45</v>
      </c>
      <c r="BN24" s="83">
        <f>SUMIFS(ACTUALS!$W$4:$W$75,ACTUALS!$O$4:$O$75,$BM24,ACTUALS!$N$4:$N$75,BN$3)+SUMIFS(ACTUALS!$V$4:$V$75,ACTUALS!$N$4:$N$75,$BM24,ACTUALS!$O$4:$O$75,BN$3)</f>
        <v>0</v>
      </c>
      <c r="BO24" s="83">
        <f>SUMIFS(ACTUALS!$W$4:$W$75,ACTUALS!$O$4:$O$75,$BM24,ACTUALS!$N$4:$N$75,BO$3)+SUMIFS(ACTUALS!$V$4:$V$75,ACTUALS!$N$4:$N$75,$BM24,ACTUALS!$O$4:$O$75,BO$3)</f>
        <v>0</v>
      </c>
      <c r="BP24" s="83">
        <f>SUMIFS(ACTUALS!$W$4:$W$75,ACTUALS!$O$4:$O$75,$BM24,ACTUALS!$N$4:$N$75,BP$3)+SUMIFS(ACTUALS!$V$4:$V$75,ACTUALS!$N$4:$N$75,$BM24,ACTUALS!$O$4:$O$75,BP$3)</f>
        <v>0</v>
      </c>
      <c r="BQ24" s="83">
        <f>SUMIFS(ACTUALS!$W$4:$W$75,ACTUALS!$O$4:$O$75,$BM24,ACTUALS!$N$4:$N$75,BQ$3)+SUMIFS(ACTUALS!$V$4:$V$75,ACTUALS!$N$4:$N$75,$BM24,ACTUALS!$O$4:$O$75,BQ$3)</f>
        <v>0</v>
      </c>
      <c r="BR24" s="83">
        <f>SUMIFS(ACTUALS!$W$4:$W$75,ACTUALS!$O$4:$O$75,$BM24,ACTUALS!$N$4:$N$75,BR$3)+SUMIFS(ACTUALS!$V$4:$V$75,ACTUALS!$N$4:$N$75,$BM24,ACTUALS!$O$4:$O$75,BR$3)</f>
        <v>0</v>
      </c>
      <c r="BS24" s="83">
        <f>SUMIFS(ACTUALS!$W$4:$W$75,ACTUALS!$O$4:$O$75,$BM24,ACTUALS!$N$4:$N$75,BS$3)+SUMIFS(ACTUALS!$V$4:$V$75,ACTUALS!$N$4:$N$75,$BM24,ACTUALS!$O$4:$O$75,BS$3)</f>
        <v>0</v>
      </c>
      <c r="BT24" s="83">
        <f>SUMIFS(ACTUALS!$W$4:$W$75,ACTUALS!$O$4:$O$75,$BM24,ACTUALS!$N$4:$N$75,BT$3)+SUMIFS(ACTUALS!$V$4:$V$75,ACTUALS!$N$4:$N$75,$BM24,ACTUALS!$O$4:$O$75,BT$3)</f>
        <v>0</v>
      </c>
      <c r="BU24" s="83">
        <f>SUMIFS(ACTUALS!$W$4:$W$75,ACTUALS!$O$4:$O$75,$BM24,ACTUALS!$N$4:$N$75,BU$3)+SUMIFS(ACTUALS!$V$4:$V$75,ACTUALS!$N$4:$N$75,$BM24,ACTUALS!$O$4:$O$75,BU$3)</f>
        <v>0</v>
      </c>
      <c r="BV24" s="83">
        <f>SUMIFS(ACTUALS!$W$4:$W$75,ACTUALS!$O$4:$O$75,$BM24,ACTUALS!$N$4:$N$75,BV$3)+SUMIFS(ACTUALS!$V$4:$V$75,ACTUALS!$N$4:$N$75,$BM24,ACTUALS!$O$4:$O$75,BV$3)</f>
        <v>0</v>
      </c>
      <c r="BW24" s="83">
        <f>SUMIFS(ACTUALS!$W$4:$W$75,ACTUALS!$O$4:$O$75,$BM24,ACTUALS!$N$4:$N$75,BW$3)+SUMIFS(ACTUALS!$V$4:$V$75,ACTUALS!$N$4:$N$75,$BM24,ACTUALS!$O$4:$O$75,BW$3)</f>
        <v>0</v>
      </c>
      <c r="BX24" s="83">
        <f>SUMIFS(ACTUALS!$W$4:$W$75,ACTUALS!$O$4:$O$75,$BM24,ACTUALS!$N$4:$N$75,BX$3)+SUMIFS(ACTUALS!$V$4:$V$75,ACTUALS!$N$4:$N$75,$BM24,ACTUALS!$O$4:$O$75,BX$3)</f>
        <v>0</v>
      </c>
      <c r="BY24" s="83">
        <f>SUMIFS(ACTUALS!$W$4:$W$75,ACTUALS!$O$4:$O$75,$BM24,ACTUALS!$N$4:$N$75,BY$3)+SUMIFS(ACTUALS!$V$4:$V$75,ACTUALS!$N$4:$N$75,$BM24,ACTUALS!$O$4:$O$75,BY$3)</f>
        <v>0</v>
      </c>
      <c r="BZ24" s="83">
        <f>SUMIFS(ACTUALS!$W$4:$W$75,ACTUALS!$O$4:$O$75,$BM24,ACTUALS!$N$4:$N$75,BZ$3)+SUMIFS(ACTUALS!$V$4:$V$75,ACTUALS!$N$4:$N$75,$BM24,ACTUALS!$O$4:$O$75,BZ$3)</f>
        <v>0</v>
      </c>
      <c r="CA24" s="83">
        <f>SUMIFS(ACTUALS!$W$4:$W$75,ACTUALS!$O$4:$O$75,$BM24,ACTUALS!$N$4:$N$75,CA$3)+SUMIFS(ACTUALS!$V$4:$V$75,ACTUALS!$N$4:$N$75,$BM24,ACTUALS!$O$4:$O$75,CA$3)</f>
        <v>0</v>
      </c>
      <c r="CB24" s="83">
        <f>SUMIFS(ACTUALS!$W$4:$W$75,ACTUALS!$O$4:$O$75,$BM24,ACTUALS!$N$4:$N$75,CB$3)+SUMIFS(ACTUALS!$V$4:$V$75,ACTUALS!$N$4:$N$75,$BM24,ACTUALS!$O$4:$O$75,CB$3)</f>
        <v>0</v>
      </c>
      <c r="CC24" s="83">
        <f>SUMIFS(ACTUALS!$W$4:$W$75,ACTUALS!$O$4:$O$75,$BM24,ACTUALS!$N$4:$N$75,CC$3)+SUMIFS(ACTUALS!$V$4:$V$75,ACTUALS!$N$4:$N$75,$BM24,ACTUALS!$O$4:$O$75,CC$3)</f>
        <v>0</v>
      </c>
      <c r="CD24" s="83">
        <f>SUMIFS(ACTUALS!$W$4:$W$75,ACTUALS!$O$4:$O$75,$BM24,ACTUALS!$N$4:$N$75,CD$3)+SUMIFS(ACTUALS!$V$4:$V$75,ACTUALS!$N$4:$N$75,$BM24,ACTUALS!$O$4:$O$75,CD$3)</f>
        <v>0</v>
      </c>
      <c r="CE24" s="83">
        <f>SUMIFS(ACTUALS!$W$4:$W$75,ACTUALS!$O$4:$O$75,$BM24,ACTUALS!$N$4:$N$75,CE$3)+SUMIFS(ACTUALS!$V$4:$V$75,ACTUALS!$N$4:$N$75,$BM24,ACTUALS!$O$4:$O$75,CE$3)</f>
        <v>0</v>
      </c>
      <c r="CF24" s="83">
        <f>SUMIFS(ACTUALS!$W$4:$W$75,ACTUALS!$O$4:$O$75,$BM24,ACTUALS!$N$4:$N$75,CF$3)+SUMIFS(ACTUALS!$V$4:$V$75,ACTUALS!$N$4:$N$75,$BM24,ACTUALS!$O$4:$O$75,CF$3)</f>
        <v>0</v>
      </c>
      <c r="CG24" s="83">
        <f>SUMIFS(ACTUALS!$W$4:$W$75,ACTUALS!$O$4:$O$75,$BM24,ACTUALS!$N$4:$N$75,CG$3)+SUMIFS(ACTUALS!$V$4:$V$75,ACTUALS!$N$4:$N$75,$BM24,ACTUALS!$O$4:$O$75,CG$3)</f>
        <v>0</v>
      </c>
      <c r="CH24" s="83">
        <f>SUMIFS(ACTUALS!$W$4:$W$75,ACTUALS!$O$4:$O$75,$BM24,ACTUALS!$N$4:$N$75,CH$3)+SUMIFS(ACTUALS!$V$4:$V$75,ACTUALS!$N$4:$N$75,$BM24,ACTUALS!$O$4:$O$75,CH$3)</f>
        <v>0</v>
      </c>
      <c r="CI24" s="83">
        <f>SUMIFS(ACTUALS!$W$4:$W$75,ACTUALS!$O$4:$O$75,$BM24,ACTUALS!$N$4:$N$75,CI$3)+SUMIFS(ACTUALS!$V$4:$V$75,ACTUALS!$N$4:$N$75,$BM24,ACTUALS!$O$4:$O$75,CI$3)</f>
        <v>0</v>
      </c>
      <c r="CJ24" s="83">
        <f>SUMIFS(ACTUALS!$B$4:$B$75,ACTUALS!$P$4:$P$75,$BM24,ACTUALS!$O$4:$O$75,CJ$3)+SUMIFS(ACTUALS!$W$4:$W$75,ACTUALS!$O$4:$O$75,$BM24,ACTUALS!$P$4:$P$75,CJ$3)</f>
        <v>0</v>
      </c>
      <c r="CK24" s="83">
        <f>SUMIFS(ACTUALS!$C$4:$C$75,ACTUALS!$Q$4:$Q$75,$BM24,ACTUALS!$P$4:$P$75,CK$3)+SUMIFS(ACTUALS!$B$4:$B$75,ACTUALS!$P$4:$P$75,$BM24,ACTUALS!$Q$4:$Q$75,CK$3)</f>
        <v>0</v>
      </c>
      <c r="CL24" s="83">
        <f>SUMIFS(ACTUALS!$D$4:$D$75,ACTUALS!$R$4:$R$75,$BM24,ACTUALS!$Q$4:$Q$75,CL$3)+SUMIFS(ACTUALS!$C$4:$C$75,ACTUALS!$Q$4:$Q$75,$BM24,ACTUALS!$R$4:$R$75,CL$3)</f>
        <v>0</v>
      </c>
      <c r="CM24" s="83">
        <f>SUMIFS(ACTUALS!$E$4:$E$75,ACTUALS!$S$4:$S$75,$BM24,ACTUALS!$R$4:$R$75,CM$3)+SUMIFS(ACTUALS!$D$4:$D$75,ACTUALS!$R$4:$R$75,$BM24,ACTUALS!$S$4:$S$75,CM$3)</f>
        <v>0</v>
      </c>
      <c r="CN24" s="83">
        <f>SUMIFS(ACTUALS!$F$4:$F$75,ACTUALS!$T$4:$T$75,$BM24,ACTUALS!$S$4:$S$75,CN$3)+SUMIFS(ACTUALS!$E$4:$E$75,ACTUALS!$S$4:$S$75,$BM24,ACTUALS!$T$4:$T$75,CN$3)</f>
        <v>0</v>
      </c>
      <c r="CO24" s="83">
        <f>SUMIFS(ACTUALS!$G$4:$G$75,ACTUALS!$U$4:$U$75,$BM24,ACTUALS!$T$4:$T$75,CO$3)+SUMIFS(ACTUALS!$F$4:$F$75,ACTUALS!$T$4:$T$75,$BM24,ACTUALS!$U$4:$U$75,CO$3)</f>
        <v>0</v>
      </c>
      <c r="CP24" s="83">
        <f>SUMIFS(ACTUALS!$J$4:$J$75,ACTUALS!$V$4:$V$75,$BM24,ACTUALS!$U$4:$U$75,CP$3)+SUMIFS(ACTUALS!$G$4:$G$75,ACTUALS!$U$4:$U$75,$BM24,ACTUALS!$V$4:$V$75,CP$3)</f>
        <v>0</v>
      </c>
      <c r="CQ24" s="83">
        <f>SUMIFS(ACTUALS!$K$4:$K$75,ACTUALS!$W$4:$W$75,$BM24,ACTUALS!$V$4:$V$75,CQ$3)+SUMIFS(ACTUALS!$J$4:$J$75,ACTUALS!$V$4:$V$75,$BM24,ACTUALS!$W$4:$W$75,CQ$3)</f>
        <v>0</v>
      </c>
      <c r="CR24" s="83">
        <f>SUMIFS(ACTUALS!$L$4:$L$75,ACTUALS!$B$4:$B$75,$BM24,ACTUALS!$W$4:$W$75,CR$3)+SUMIFS(ACTUALS!$K$4:$K$75,ACTUALS!$W$4:$W$75,$BM24,ACTUALS!$B$4:$B$75,CR$3)</f>
        <v>0</v>
      </c>
      <c r="CS24" s="83">
        <f>SUMIFS(ACTUALS!$N$4:$N$75,ACTUALS!$C$4:$C$75,$BM24,ACTUALS!$B$4:$B$75,CS$3)+SUMIFS(ACTUALS!$L$4:$L$75,ACTUALS!$B$4:$B$75,$BM24,ACTUALS!$C$4:$C$75,CS$3)</f>
        <v>0</v>
      </c>
      <c r="CT24" s="83">
        <f>SUMIFS(ACTUALS!$O$4:$O$75,ACTUALS!$D$4:$D$75,$BM24,ACTUALS!$C$4:$C$75,CT$3)+SUMIFS(ACTUALS!$N$4:$N$75,ACTUALS!$C$4:$C$75,$BM24,ACTUALS!$D$4:$D$75,CT$3)</f>
        <v>0</v>
      </c>
      <c r="CU24" s="83">
        <f>SUMIFS(ACTUALS!$P$4:$P$75,ACTUALS!$E$4:$E$75,$BM24,ACTUALS!$D$4:$D$75,CU$3)+SUMIFS(ACTUALS!$O$4:$O$75,ACTUALS!$D$4:$D$75,$BM24,ACTUALS!$E$4:$E$75,CU$3)</f>
        <v>0</v>
      </c>
      <c r="CV24" s="83">
        <f>SUMIFS(ACTUALS!$Q$4:$Q$75,ACTUALS!$F$4:$F$75,$BM24,ACTUALS!$E$4:$E$75,CV$3)+SUMIFS(ACTUALS!$P$4:$P$75,ACTUALS!$E$4:$E$75,$BM24,ACTUALS!$F$4:$F$75,CV$3)</f>
        <v>0</v>
      </c>
      <c r="CW24" s="83">
        <f>SUMIFS(ACTUALS!$R$4:$R$75,ACTUALS!$G$4:$G$75,$BM24,ACTUALS!$F$4:$F$75,CW$3)+SUMIFS(ACTUALS!$Q$4:$Q$75,ACTUALS!$F$4:$F$75,$BM24,ACTUALS!$G$4:$G$75,CW$3)</f>
        <v>0</v>
      </c>
      <c r="CX24" s="83">
        <f>SUMIFS(ACTUALS!$S$4:$S$75,ACTUALS!$J$4:$J$75,$BM24,ACTUALS!$G$4:$G$75,CX$3)+SUMIFS(ACTUALS!$R$4:$R$75,ACTUALS!$G$4:$G$75,$BM24,ACTUALS!$J$4:$J$75,CX$3)</f>
        <v>0</v>
      </c>
      <c r="CY24" s="83">
        <f>SUMIFS(ACTUALS!$T$4:$T$75,ACTUALS!$K$4:$K$75,$BM24,ACTUALS!$J$4:$J$75,CY$3)+SUMIFS(ACTUALS!$S$4:$S$75,ACTUALS!$J$4:$J$75,$BM24,ACTUALS!$K$4:$K$75,CY$3)</f>
        <v>0</v>
      </c>
      <c r="CZ24" s="83">
        <f>SUMIFS(ACTUALS!$U$4:$U$75,ACTUALS!$L$4:$L$75,$BM24,ACTUALS!$K$4:$K$75,CZ$3)+SUMIFS(ACTUALS!$T$4:$T$75,ACTUALS!$K$4:$K$75,$BM24,ACTUALS!$L$4:$L$75,CZ$3)</f>
        <v>0</v>
      </c>
      <c r="DA24" s="83">
        <f>SUMIFS(ACTUALS!$V$4:$V$75,ACTUALS!$N$4:$N$75,$BM24,ACTUALS!$L$4:$L$75,DA$3)+SUMIFS(ACTUALS!$U$4:$U$75,ACTUALS!$L$4:$L$75,$BM24,ACTUALS!$N$4:$N$75,DA$3)</f>
        <v>0</v>
      </c>
      <c r="DB24" s="83">
        <f>SUMIFS(ACTUALS!$W$4:$W$75,ACTUALS!$O$4:$O$75,$BM24,ACTUALS!$N$4:$N$75,DB$3)+SUMIFS(ACTUALS!$V$4:$V$75,ACTUALS!$N$4:$N$75,$BM24,ACTUALS!$O$4:$O$75,DB$3)</f>
        <v>0</v>
      </c>
      <c r="DC24" s="83">
        <f>SUMIFS(ACTUALS!$B$4:$B$75,ACTUALS!$P$4:$P$75,$BM24,ACTUALS!$O$4:$O$75,DC$3)+SUMIFS(ACTUALS!$W$4:$W$75,ACTUALS!$O$4:$O$75,$BM24,ACTUALS!$P$4:$P$75,DC$3)</f>
        <v>0</v>
      </c>
      <c r="DD24" s="83">
        <f>SUMIFS(ACTUALS!$C$4:$C$75,ACTUALS!$Q$4:$Q$75,$BM24,ACTUALS!$P$4:$P$75,DD$3)+SUMIFS(ACTUALS!$B$4:$B$75,ACTUALS!$P$4:$P$75,$BM24,ACTUALS!$Q$4:$Q$75,DD$3)</f>
        <v>0</v>
      </c>
      <c r="DE24" s="83">
        <f>SUMIFS(ACTUALS!$D$4:$D$75,ACTUALS!$R$4:$R$75,$BM24,ACTUALS!$Q$4:$Q$75,DE$3)+SUMIFS(ACTUALS!$C$4:$C$75,ACTUALS!$Q$4:$Q$75,$BM24,ACTUALS!$R$4:$R$75,DE$3)</f>
        <v>0</v>
      </c>
      <c r="DF24" s="83">
        <f>SUMIFS(ACTUALS!$E$4:$E$75,ACTUALS!$S$4:$S$75,$BM24,ACTUALS!$R$4:$R$75,DF$3)+SUMIFS(ACTUALS!$D$4:$D$75,ACTUALS!$R$4:$R$75,$BM24,ACTUALS!$S$4:$S$75,DF$3)</f>
        <v>0</v>
      </c>
      <c r="DG24" s="83">
        <f>SUMIFS(ACTUALS!$W$4:$W$75,ACTUALS!$O$4:$O$75,$BM24,ACTUALS!$N$4:$N$75,DG$3)+SUMIFS(ACTUALS!$V$4:$V$75,ACTUALS!$N$4:$N$75,$BM24,ACTUALS!$O$4:$O$75,DG$3)</f>
        <v>0</v>
      </c>
      <c r="DH24" s="83">
        <f>SUMIFS(ACTUALS!$W$4:$W$75,ACTUALS!$O$4:$O$75,$BM24,ACTUALS!$N$4:$N$75,DH$3)+SUMIFS(ACTUALS!$V$4:$V$75,ACTUALS!$N$4:$N$75,$BM24,ACTUALS!$O$4:$O$75,DH$3)</f>
        <v>0</v>
      </c>
      <c r="DI24" s="83">
        <f>SUMIFS(ACTUALS!$W$4:$W$75,ACTUALS!$O$4:$O$75,$BM24,ACTUALS!$N$4:$N$75,DI$3)+SUMIFS(ACTUALS!$V$4:$V$75,ACTUALS!$N$4:$N$75,$BM24,ACTUALS!$O$4:$O$75,DI$3)</f>
        <v>0</v>
      </c>
      <c r="DJ24" s="51"/>
      <c r="DK24" s="51" t="s">
        <v>45</v>
      </c>
      <c r="DL24" s="83">
        <f>SUMIFS(ACTUALS!$U$4:$U$75,ACTUALS!$O$4:$O$75,$BM24,ACTUALS!$N$4:$N$75,DL$3)+SUMIFS(ACTUALS!$T$4:$T$75,ACTUALS!$N$4:$N$75,$BM24,ACTUALS!$O$4:$O$75,DL$3)</f>
        <v>0</v>
      </c>
      <c r="DM24" s="83">
        <f>SUMIFS(ACTUALS!$U$4:$U$75,ACTUALS!$O$4:$O$75,$BM24,ACTUALS!$N$4:$N$75,DM$3)+SUMIFS(ACTUALS!$T$4:$T$75,ACTUALS!$N$4:$N$75,$BM24,ACTUALS!$O$4:$O$75,DM$3)</f>
        <v>0</v>
      </c>
      <c r="DN24" s="83">
        <f>SUMIFS(ACTUALS!$U$4:$U$75,ACTUALS!$O$4:$O$75,$BM24,ACTUALS!$N$4:$N$75,DN$3)+SUMIFS(ACTUALS!$T$4:$T$75,ACTUALS!$N$4:$N$75,$BM24,ACTUALS!$O$4:$O$75,DN$3)</f>
        <v>0</v>
      </c>
      <c r="DO24" s="83">
        <f>SUMIFS(ACTUALS!$U$4:$U$75,ACTUALS!$O$4:$O$75,$BM24,ACTUALS!$N$4:$N$75,DO$3)+SUMIFS(ACTUALS!$T$4:$T$75,ACTUALS!$N$4:$N$75,$BM24,ACTUALS!$O$4:$O$75,DO$3)</f>
        <v>0</v>
      </c>
      <c r="DP24" s="83">
        <f>SUMIFS(ACTUALS!$U$4:$U$75,ACTUALS!$O$4:$O$75,$BM24,ACTUALS!$N$4:$N$75,DP$3)+SUMIFS(ACTUALS!$T$4:$T$75,ACTUALS!$N$4:$N$75,$BM24,ACTUALS!$O$4:$O$75,DP$3)</f>
        <v>0</v>
      </c>
      <c r="DQ24" s="83">
        <f>SUMIFS(ACTUALS!$U$4:$U$75,ACTUALS!$O$4:$O$75,$BM24,ACTUALS!$N$4:$N$75,DQ$3)+SUMIFS(ACTUALS!$T$4:$T$75,ACTUALS!$N$4:$N$75,$BM24,ACTUALS!$O$4:$O$75,DQ$3)</f>
        <v>0</v>
      </c>
      <c r="DR24" s="83">
        <f>SUMIFS(ACTUALS!$U$4:$U$75,ACTUALS!$O$4:$O$75,$BM24,ACTUALS!$N$4:$N$75,DR$3)+SUMIFS(ACTUALS!$T$4:$T$75,ACTUALS!$N$4:$N$75,$BM24,ACTUALS!$O$4:$O$75,DR$3)</f>
        <v>0</v>
      </c>
      <c r="DS24" s="83">
        <f>SUMIFS(ACTUALS!$U$4:$U$75,ACTUALS!$O$4:$O$75,$BM24,ACTUALS!$N$4:$N$75,DS$3)+SUMIFS(ACTUALS!$T$4:$T$75,ACTUALS!$N$4:$N$75,$BM24,ACTUALS!$O$4:$O$75,DS$3)</f>
        <v>0</v>
      </c>
      <c r="DT24" s="83">
        <f>SUMIFS(ACTUALS!$U$4:$U$75,ACTUALS!$O$4:$O$75,$BM24,ACTUALS!$N$4:$N$75,DT$3)+SUMIFS(ACTUALS!$T$4:$T$75,ACTUALS!$N$4:$N$75,$BM24,ACTUALS!$O$4:$O$75,DT$3)</f>
        <v>0</v>
      </c>
      <c r="DU24" s="83">
        <f>SUMIFS(ACTUALS!$V$4:$V$75,ACTUALS!$P$4:$P$75,$BM24,ACTUALS!$O$4:$O$75,DU$3)+SUMIFS(ACTUALS!$U$4:$U$75,ACTUALS!$O$4:$O$75,$BM24,ACTUALS!$P$4:$P$75,DU$3)</f>
        <v>0</v>
      </c>
      <c r="DV24" s="83">
        <f>SUMIFS(ACTUALS!$W$4:$W$75,ACTUALS!$Q$4:$Q$75,$BM24,ACTUALS!$P$4:$P$75,DV$3)+SUMIFS(ACTUALS!$V$4:$V$75,ACTUALS!$P$4:$P$75,$BM24,ACTUALS!$Q$4:$Q$75,DV$3)</f>
        <v>0</v>
      </c>
      <c r="DW24" s="83">
        <f>SUMIFS(ACTUALS!$B$4:$B$75,ACTUALS!$R$4:$R$75,$BM24,ACTUALS!$Q$4:$Q$75,DW$3)+SUMIFS(ACTUALS!$W$4:$W$75,ACTUALS!$Q$4:$Q$75,$BM24,ACTUALS!$R$4:$R$75,DW$3)</f>
        <v>0</v>
      </c>
      <c r="DX24" s="83">
        <f>SUMIFS(ACTUALS!$C$4:$C$75,ACTUALS!$S$4:$S$75,$BM24,ACTUALS!$R$4:$R$75,DX$3)+SUMIFS(ACTUALS!$B$4:$B$75,ACTUALS!$R$4:$R$75,$BM24,ACTUALS!$S$4:$S$75,DX$3)</f>
        <v>0</v>
      </c>
      <c r="DY24" s="83">
        <f>SUMIFS(ACTUALS!$D$4:$D$75,ACTUALS!$T$4:$T$75,$BM24,ACTUALS!$S$4:$S$75,DY$3)+SUMIFS(ACTUALS!$C$4:$C$75,ACTUALS!$S$4:$S$75,$BM24,ACTUALS!$T$4:$T$75,DY$3)</f>
        <v>0</v>
      </c>
      <c r="DZ24" s="83">
        <f>SUMIFS(ACTUALS!$E$4:$E$75,ACTUALS!$U$4:$U$75,$BM24,ACTUALS!$T$4:$T$75,DZ$3)+SUMIFS(ACTUALS!$D$4:$D$75,ACTUALS!$T$4:$T$75,$BM24,ACTUALS!$U$4:$U$75,DZ$3)</f>
        <v>0</v>
      </c>
      <c r="EA24" s="83">
        <f>SUMIFS(ACTUALS!$F$4:$F$75,ACTUALS!$V$4:$V$75,$BM24,ACTUALS!$U$4:$U$75,EA$3)+SUMIFS(ACTUALS!$E$4:$E$75,ACTUALS!$U$4:$U$75,$BM24,ACTUALS!$V$4:$V$75,EA$3)</f>
        <v>0</v>
      </c>
      <c r="EB24" s="83">
        <f>SUMIFS(ACTUALS!$G$4:$G$75,ACTUALS!$W$4:$W$75,$BM24,ACTUALS!$V$4:$V$75,EB$3)+SUMIFS(ACTUALS!$F$4:$F$75,ACTUALS!$V$4:$V$75,$BM24,ACTUALS!$W$4:$W$75,EB$3)</f>
        <v>0</v>
      </c>
      <c r="EC24" s="83">
        <f>SUMIFS(ACTUALS!$J$4:$J$75,ACTUALS!$B$4:$B$75,$BM24,ACTUALS!$W$4:$W$75,EC$3)+SUMIFS(ACTUALS!$G$4:$G$75,ACTUALS!$W$4:$W$75,$BM24,ACTUALS!$B$4:$B$75,EC$3)</f>
        <v>0</v>
      </c>
      <c r="ED24" s="83">
        <f>SUMIFS(ACTUALS!$K$4:$K$75,ACTUALS!$C$4:$C$75,$BM24,ACTUALS!$B$4:$B$75,ED$3)+SUMIFS(ACTUALS!$J$4:$J$75,ACTUALS!$B$4:$B$75,$BM24,ACTUALS!$C$4:$C$75,ED$3)</f>
        <v>0</v>
      </c>
      <c r="EE24" s="83">
        <f>SUMIFS(ACTUALS!$L$4:$L$75,ACTUALS!$D$4:$D$75,$BM24,ACTUALS!$C$4:$C$75,EE$3)+SUMIFS(ACTUALS!$K$4:$K$75,ACTUALS!$C$4:$C$75,$BM24,ACTUALS!$D$4:$D$75,EE$3)</f>
        <v>0</v>
      </c>
      <c r="EF24" s="83">
        <f>SUMIFS(ACTUALS!$N$4:$N$75,ACTUALS!$E$4:$E$75,$BM24,ACTUALS!$D$4:$D$75,EF$3)+SUMIFS(ACTUALS!$L$4:$L$75,ACTUALS!$D$4:$D$75,$BM24,ACTUALS!$E$4:$E$75,EF$3)</f>
        <v>0</v>
      </c>
      <c r="EG24" s="83">
        <f>SUMIFS(ACTUALS!$O$4:$O$75,ACTUALS!$F$4:$F$75,$BM24,ACTUALS!$E$4:$E$75,EG$3)+SUMIFS(ACTUALS!$N$4:$N$75,ACTUALS!$E$4:$E$75,$BM24,ACTUALS!$F$4:$F$75,EG$3)</f>
        <v>0</v>
      </c>
      <c r="EH24" s="83">
        <f>SUMIFS(ACTUALS!$P$4:$P$75,ACTUALS!$G$4:$G$75,$BM24,ACTUALS!$F$4:$F$75,EH$3)+SUMIFS(ACTUALS!$O$4:$O$75,ACTUALS!$F$4:$F$75,$BM24,ACTUALS!$G$4:$G$75,EH$3)</f>
        <v>0</v>
      </c>
      <c r="EI24" s="83">
        <f>SUMIFS(ACTUALS!$Q$4:$Q$75,ACTUALS!$J$4:$J$75,$BM24,ACTUALS!$G$4:$G$75,EI$3)+SUMIFS(ACTUALS!$P$4:$P$75,ACTUALS!$G$4:$G$75,$BM24,ACTUALS!$J$4:$J$75,EI$3)</f>
        <v>0</v>
      </c>
      <c r="EJ24" s="83">
        <f>SUMIFS(ACTUALS!$R$4:$R$75,ACTUALS!$K$4:$K$75,$BM24,ACTUALS!$J$4:$J$75,EJ$3)+SUMIFS(ACTUALS!$Q$4:$Q$75,ACTUALS!$J$4:$J$75,$BM24,ACTUALS!$K$4:$K$75,EJ$3)</f>
        <v>0</v>
      </c>
      <c r="EK24" s="83">
        <f>SUMIFS(ACTUALS!$S$4:$S$75,ACTUALS!$L$4:$L$75,$BM24,ACTUALS!$K$4:$K$75,EK$3)+SUMIFS(ACTUALS!$R$4:$R$75,ACTUALS!$K$4:$K$75,$BM24,ACTUALS!$L$4:$L$75,EK$3)</f>
        <v>0</v>
      </c>
      <c r="EL24" s="83">
        <f>SUMIFS(ACTUALS!$T$4:$T$75,ACTUALS!$N$4:$N$75,$BM24,ACTUALS!$L$4:$L$75,EL$3)+SUMIFS(ACTUALS!$S$4:$S$75,ACTUALS!$L$4:$L$75,$BM24,ACTUALS!$N$4:$N$75,EL$3)</f>
        <v>0</v>
      </c>
      <c r="EM24" s="83">
        <f>SUMIFS(ACTUALS!$U$4:$U$75,ACTUALS!$O$4:$O$75,$BM24,ACTUALS!$N$4:$N$75,EM$3)+SUMIFS(ACTUALS!$T$4:$T$75,ACTUALS!$N$4:$N$75,$BM24,ACTUALS!$O$4:$O$75,EM$3)</f>
        <v>0</v>
      </c>
      <c r="EN24" s="83">
        <f>SUMIFS(ACTUALS!$V$4:$V$75,ACTUALS!$P$4:$P$75,$BM24,ACTUALS!$O$4:$O$75,EN$3)+SUMIFS(ACTUALS!$U$4:$U$75,ACTUALS!$O$4:$O$75,$BM24,ACTUALS!$P$4:$P$75,EN$3)</f>
        <v>0</v>
      </c>
      <c r="EO24" s="83">
        <f>SUMIFS(ACTUALS!$W$4:$W$75,ACTUALS!$Q$4:$Q$75,$BM24,ACTUALS!$P$4:$P$75,EO$3)+SUMIFS(ACTUALS!$V$4:$V$75,ACTUALS!$P$4:$P$75,$BM24,ACTUALS!$Q$4:$Q$75,EO$3)</f>
        <v>0</v>
      </c>
      <c r="EP24" s="83">
        <f>SUMIFS(ACTUALS!$B$4:$B$75,ACTUALS!$R$4:$R$75,$BM24,ACTUALS!$Q$4:$Q$75,EP$3)+SUMIFS(ACTUALS!$W$4:$W$75,ACTUALS!$Q$4:$Q$75,$BM24,ACTUALS!$R$4:$R$75,EP$3)</f>
        <v>0</v>
      </c>
      <c r="EQ24" s="83">
        <f>SUMIFS(ACTUALS!$C$4:$C$75,ACTUALS!$S$4:$S$75,$BM24,ACTUALS!$R$4:$R$75,EQ$3)+SUMIFS(ACTUALS!$B$4:$B$75,ACTUALS!$R$4:$R$75,$BM24,ACTUALS!$S$4:$S$75,EQ$3)</f>
        <v>0</v>
      </c>
      <c r="ER24" s="83">
        <f>SUMIFS(ACTUALS!$D$4:$D$75,ACTUALS!$T$4:$T$75,$BM24,ACTUALS!$S$4:$S$75,ER$3)+SUMIFS(ACTUALS!$C$4:$C$75,ACTUALS!$S$4:$S$75,$BM24,ACTUALS!$T$4:$T$75,ER$3)</f>
        <v>0</v>
      </c>
      <c r="ES24" s="83">
        <f>SUMIFS(ACTUALS!$E$4:$E$75,ACTUALS!$U$4:$U$75,$BM24,ACTUALS!$T$4:$T$75,ES$3)+SUMIFS(ACTUALS!$D$4:$D$75,ACTUALS!$T$4:$T$75,$BM24,ACTUALS!$U$4:$U$75,ES$3)</f>
        <v>0</v>
      </c>
      <c r="ET24" s="83">
        <f>SUMIFS(ACTUALS!$F$4:$F$75,ACTUALS!$V$4:$V$75,$BM24,ACTUALS!$U$4:$U$75,ET$3)+SUMIFS(ACTUALS!$E$4:$E$75,ACTUALS!$U$4:$U$75,$BM24,ACTUALS!$V$4:$V$75,ET$3)</f>
        <v>0</v>
      </c>
      <c r="EU24" s="83">
        <f>SUMIFS(ACTUALS!$G$4:$G$75,ACTUALS!$W$4:$W$75,$BM24,ACTUALS!$V$4:$V$75,EU$3)+SUMIFS(ACTUALS!$F$4:$F$75,ACTUALS!$V$4:$V$75,$BM24,ACTUALS!$W$4:$W$75,EU$3)</f>
        <v>0</v>
      </c>
      <c r="EV24" s="83">
        <f>SUMIFS(ACTUALS!$U$4:$U$75,ACTUALS!$O$4:$O$75,$BM24,ACTUALS!$N$4:$N$75,EV$3)+SUMIFS(ACTUALS!$T$4:$T$75,ACTUALS!$N$4:$N$75,$BM24,ACTUALS!$O$4:$O$75,EV$3)</f>
        <v>0</v>
      </c>
      <c r="EW24" s="83">
        <f>SUMIFS(ACTUALS!$U$4:$U$75,ACTUALS!$O$4:$O$75,$BM24,ACTUALS!$N$4:$N$75,EW$3)+SUMIFS(ACTUALS!$T$4:$T$75,ACTUALS!$N$4:$N$75,$BM24,ACTUALS!$O$4:$O$75,EW$3)</f>
        <v>0</v>
      </c>
      <c r="EX24" s="83">
        <f>SUMIFS(ACTUALS!$U$4:$U$75,ACTUALS!$O$4:$O$75,$BM24,ACTUALS!$N$4:$N$75,EX$3)+SUMIFS(ACTUALS!$T$4:$T$75,ACTUALS!$N$4:$N$75,$BM24,ACTUALS!$O$4:$O$75,EX$3)</f>
        <v>0</v>
      </c>
      <c r="EY24" s="83">
        <f>SUMIFS(ACTUALS!$U$4:$U$75,ACTUALS!$O$4:$O$75,$BM24,ACTUALS!$N$4:$N$75,EY$3)+SUMIFS(ACTUALS!$T$4:$T$75,ACTUALS!$N$4:$N$75,$BM24,ACTUALS!$O$4:$O$75,EY$3)</f>
        <v>0</v>
      </c>
      <c r="EZ24" s="83">
        <f>SUMIFS(ACTUALS!$U$4:$U$75,ACTUALS!$O$4:$O$75,$BM24,ACTUALS!$N$4:$N$75,EZ$3)+SUMIFS(ACTUALS!$T$4:$T$75,ACTUALS!$N$4:$N$75,$BM24,ACTUALS!$O$4:$O$75,EZ$3)</f>
        <v>0</v>
      </c>
      <c r="FA24" s="83">
        <f>SUMIFS(ACTUALS!$U$4:$U$75,ACTUALS!$O$4:$O$75,$BM24,ACTUALS!$N$4:$N$75,FA$3)+SUMIFS(ACTUALS!$T$4:$T$75,ACTUALS!$N$4:$N$75,$BM24,ACTUALS!$O$4:$O$75,FA$3)</f>
        <v>0</v>
      </c>
      <c r="FB24" s="83">
        <f>SUMIFS(ACTUALS!$U$4:$U$75,ACTUALS!$O$4:$O$75,$BM24,ACTUALS!$N$4:$N$75,FB$3)+SUMIFS(ACTUALS!$T$4:$T$75,ACTUALS!$N$4:$N$75,$BM24,ACTUALS!$O$4:$O$75,FB$3)</f>
        <v>0</v>
      </c>
      <c r="FC24" s="83">
        <f>SUMIFS(ACTUALS!$U$4:$U$75,ACTUALS!$O$4:$O$75,$BM24,ACTUALS!$N$4:$N$75,FC$3)+SUMIFS(ACTUALS!$T$4:$T$75,ACTUALS!$N$4:$N$75,$BM24,ACTUALS!$O$4:$O$75,FC$3)</f>
        <v>0</v>
      </c>
      <c r="FD24" s="83">
        <f>SUMIFS(ACTUALS!$U$4:$U$75,ACTUALS!$O$4:$O$75,$BM24,ACTUALS!$N$4:$N$75,FD$3)+SUMIFS(ACTUALS!$T$4:$T$75,ACTUALS!$N$4:$N$75,$BM24,ACTUALS!$O$4:$O$75,FD$3)</f>
        <v>0</v>
      </c>
      <c r="FE24" s="83">
        <f>SUMIFS(ACTUALS!$U$4:$U$75,ACTUALS!$O$4:$O$75,$BM24,ACTUALS!$N$4:$N$75,FE$3)+SUMIFS(ACTUALS!$T$4:$T$75,ACTUALS!$N$4:$N$75,$BM24,ACTUALS!$O$4:$O$75,FE$3)</f>
        <v>0</v>
      </c>
      <c r="FF24" s="83">
        <f>SUMIFS(ACTUALS!$U$4:$U$75,ACTUALS!$O$4:$O$75,$BM24,ACTUALS!$N$4:$N$75,FF$3)+SUMIFS(ACTUALS!$T$4:$T$75,ACTUALS!$N$4:$N$75,$BM24,ACTUALS!$O$4:$O$75,FF$3)</f>
        <v>0</v>
      </c>
      <c r="FG24" s="83">
        <f>SUMIFS(ACTUALS!$U$4:$U$75,ACTUALS!$O$4:$O$75,$BM24,ACTUALS!$N$4:$N$75,FG$3)+SUMIFS(ACTUALS!$T$4:$T$75,ACTUALS!$N$4:$N$75,$BM24,ACTUALS!$O$4:$O$75,FG$3)</f>
        <v>0</v>
      </c>
      <c r="FH24" s="51"/>
      <c r="FI24" s="51" t="s">
        <v>45</v>
      </c>
      <c r="FJ24" s="83">
        <f>SUMIFS(ACTUALS!$S$4:$S$75,ACTUALS!$O$4:$O$75,$BM24,ACTUALS!$N$4:$N$75,FJ$3)+SUMIFS(ACTUALS!$R$4:$R$75,ACTUALS!$N$4:$N$75,$BM24,ACTUALS!$O$4:$O$75,FJ$3)</f>
        <v>0</v>
      </c>
      <c r="FK24" s="83">
        <f>SUMIFS(ACTUALS!$S$4:$S$75,ACTUALS!$O$4:$O$75,$BM24,ACTUALS!$N$4:$N$75,FK$3)+SUMIFS(ACTUALS!$R$4:$R$75,ACTUALS!$N$4:$N$75,$BM24,ACTUALS!$O$4:$O$75,FK$3)</f>
        <v>0</v>
      </c>
      <c r="FL24" s="83">
        <f>SUMIFS(ACTUALS!$S$4:$S$75,ACTUALS!$O$4:$O$75,$BM24,ACTUALS!$N$4:$N$75,FL$3)+SUMIFS(ACTUALS!$R$4:$R$75,ACTUALS!$N$4:$N$75,$BM24,ACTUALS!$O$4:$O$75,FL$3)</f>
        <v>0</v>
      </c>
      <c r="FM24" s="83">
        <f>SUMIFS(ACTUALS!$S$4:$S$75,ACTUALS!$O$4:$O$75,$BM24,ACTUALS!$N$4:$N$75,FM$3)+SUMIFS(ACTUALS!$R$4:$R$75,ACTUALS!$N$4:$N$75,$BM24,ACTUALS!$O$4:$O$75,FM$3)</f>
        <v>0</v>
      </c>
      <c r="FN24" s="83">
        <f>SUMIFS(ACTUALS!$S$4:$S$75,ACTUALS!$O$4:$O$75,$BM24,ACTUALS!$N$4:$N$75,FN$3)+SUMIFS(ACTUALS!$R$4:$R$75,ACTUALS!$N$4:$N$75,$BM24,ACTUALS!$O$4:$O$75,FN$3)</f>
        <v>0</v>
      </c>
      <c r="FO24" s="83">
        <f>SUMIFS(ACTUALS!$S$4:$S$75,ACTUALS!$O$4:$O$75,$BM24,ACTUALS!$N$4:$N$75,FO$3)+SUMIFS(ACTUALS!$R$4:$R$75,ACTUALS!$N$4:$N$75,$BM24,ACTUALS!$O$4:$O$75,FO$3)</f>
        <v>0</v>
      </c>
      <c r="FP24" s="83">
        <f>SUMIFS(ACTUALS!$T$4:$T$75,ACTUALS!$P$4:$P$75,$BM24,ACTUALS!$O$4:$O$75,FP$3)+SUMIFS(ACTUALS!$S$4:$S$75,ACTUALS!$O$4:$O$75,$BM24,ACTUALS!$P$4:$P$75,FP$3)</f>
        <v>0</v>
      </c>
      <c r="FQ24" s="83">
        <f>SUMIFS(ACTUALS!$U$4:$U$75,ACTUALS!$Q$4:$Q$75,$BM24,ACTUALS!$P$4:$P$75,FQ$3)+SUMIFS(ACTUALS!$T$4:$T$75,ACTUALS!$P$4:$P$75,$BM24,ACTUALS!$Q$4:$Q$75,FQ$3)</f>
        <v>0</v>
      </c>
      <c r="FR24" s="83">
        <f>SUMIFS(ACTUALS!$V$4:$V$75,ACTUALS!$R$4:$R$75,$BM24,ACTUALS!$Q$4:$Q$75,FR$3)+SUMIFS(ACTUALS!$U$4:$U$75,ACTUALS!$Q$4:$Q$75,$BM24,ACTUALS!$R$4:$R$75,FR$3)</f>
        <v>0</v>
      </c>
      <c r="FS24" s="83">
        <f>SUMIFS(ACTUALS!$W$4:$W$75,ACTUALS!$S$4:$S$75,$BM24,ACTUALS!$R$4:$R$75,FS$3)+SUMIFS(ACTUALS!$V$4:$V$75,ACTUALS!$R$4:$R$75,$BM24,ACTUALS!$S$4:$S$75,FS$3)</f>
        <v>0</v>
      </c>
      <c r="FT24" s="83">
        <f>SUMIFS(ACTUALS!$B$4:$B$75,ACTUALS!$T$4:$T$75,$BM24,ACTUALS!$S$4:$S$75,FT$3)+SUMIFS(ACTUALS!$W$4:$W$75,ACTUALS!$S$4:$S$75,$BM24,ACTUALS!$T$4:$T$75,FT$3)</f>
        <v>0</v>
      </c>
      <c r="FU24" s="83">
        <f>SUMIFS(ACTUALS!$C$4:$C$75,ACTUALS!$U$4:$U$75,$BM24,ACTUALS!$T$4:$T$75,FU$3)+SUMIFS(ACTUALS!$B$4:$B$75,ACTUALS!$T$4:$T$75,$BM24,ACTUALS!$U$4:$U$75,FU$3)</f>
        <v>0</v>
      </c>
      <c r="FV24" s="83">
        <f>SUMIFS(ACTUALS!$D$4:$D$75,ACTUALS!$V$4:$V$75,$BM24,ACTUALS!$U$4:$U$75,FV$3)+SUMIFS(ACTUALS!$C$4:$C$75,ACTUALS!$U$4:$U$75,$BM24,ACTUALS!$V$4:$V$75,FV$3)</f>
        <v>0</v>
      </c>
      <c r="FW24" s="83">
        <f>SUMIFS(ACTUALS!$E$4:$E$75,ACTUALS!$W$4:$W$75,$BM24,ACTUALS!$V$4:$V$75,FW$3)+SUMIFS(ACTUALS!$D$4:$D$75,ACTUALS!$V$4:$V$75,$BM24,ACTUALS!$W$4:$W$75,FW$3)</f>
        <v>0</v>
      </c>
      <c r="FX24" s="83">
        <f>SUMIFS(ACTUALS!$F$4:$F$75,ACTUALS!$B$4:$B$75,$BM24,ACTUALS!$W$4:$W$75,FX$3)+SUMIFS(ACTUALS!$E$4:$E$75,ACTUALS!$W$4:$W$75,$BM24,ACTUALS!$B$4:$B$75,FX$3)</f>
        <v>0</v>
      </c>
      <c r="FY24" s="83">
        <f>SUMIFS(ACTUALS!$G$4:$G$75,ACTUALS!$C$4:$C$75,$BM24,ACTUALS!$B$4:$B$75,FY$3)+SUMIFS(ACTUALS!$F$4:$F$75,ACTUALS!$B$4:$B$75,$BM24,ACTUALS!$C$4:$C$75,FY$3)</f>
        <v>0</v>
      </c>
      <c r="FZ24" s="83">
        <f>SUMIFS(ACTUALS!$J$4:$J$75,ACTUALS!$D$4:$D$75,$BM24,ACTUALS!$C$4:$C$75,FZ$3)+SUMIFS(ACTUALS!$G$4:$G$75,ACTUALS!$C$4:$C$75,$BM24,ACTUALS!$D$4:$D$75,FZ$3)</f>
        <v>0</v>
      </c>
      <c r="GA24" s="83">
        <f>SUMIFS(ACTUALS!$K$4:$K$75,ACTUALS!$E$4:$E$75,$BM24,ACTUALS!$D$4:$D$75,GA$3)+SUMIFS(ACTUALS!$J$4:$J$75,ACTUALS!$D$4:$D$75,$BM24,ACTUALS!$E$4:$E$75,GA$3)</f>
        <v>0</v>
      </c>
      <c r="GB24" s="83">
        <f>SUMIFS(ACTUALS!$L$4:$L$75,ACTUALS!$F$4:$F$75,$BM24,ACTUALS!$E$4:$E$75,GB$3)+SUMIFS(ACTUALS!$K$4:$K$75,ACTUALS!$E$4:$E$75,$BM24,ACTUALS!$F$4:$F$75,GB$3)</f>
        <v>0</v>
      </c>
      <c r="GC24" s="83">
        <f>SUMIFS(ACTUALS!$N$4:$N$75,ACTUALS!$G$4:$G$75,$BM24,ACTUALS!$F$4:$F$75,GC$3)+SUMIFS(ACTUALS!$L$4:$L$75,ACTUALS!$F$4:$F$75,$BM24,ACTUALS!$G$4:$G$75,GC$3)</f>
        <v>0</v>
      </c>
      <c r="GD24" s="83">
        <f>SUMIFS(ACTUALS!$O$4:$O$75,ACTUALS!$J$4:$J$75,$BM24,ACTUALS!$G$4:$G$75,GD$3)+SUMIFS(ACTUALS!$N$4:$N$75,ACTUALS!$G$4:$G$75,$BM24,ACTUALS!$J$4:$J$75,GD$3)</f>
        <v>0</v>
      </c>
      <c r="GE24" s="83">
        <f>SUMIFS(ACTUALS!$P$4:$P$75,ACTUALS!$K$4:$K$75,$BM24,ACTUALS!$J$4:$J$75,GE$3)+SUMIFS(ACTUALS!$O$4:$O$75,ACTUALS!$J$4:$J$75,$BM24,ACTUALS!$K$4:$K$75,GE$3)</f>
        <v>0</v>
      </c>
      <c r="GF24" s="83">
        <f>SUMIFS(ACTUALS!$Q$4:$Q$75,ACTUALS!$L$4:$L$75,$BM24,ACTUALS!$K$4:$K$75,GF$3)+SUMIFS(ACTUALS!$P$4:$P$75,ACTUALS!$K$4:$K$75,$BM24,ACTUALS!$L$4:$L$75,GF$3)</f>
        <v>0</v>
      </c>
      <c r="GG24" s="83">
        <f>SUMIFS(ACTUALS!$R$4:$R$75,ACTUALS!$N$4:$N$75,$BM24,ACTUALS!$L$4:$L$75,GG$3)+SUMIFS(ACTUALS!$Q$4:$Q$75,ACTUALS!$L$4:$L$75,$BM24,ACTUALS!$N$4:$N$75,GG$3)</f>
        <v>0</v>
      </c>
      <c r="GH24" s="83">
        <f>SUMIFS(ACTUALS!$S$4:$S$75,ACTUALS!$O$4:$O$75,$BM24,ACTUALS!$N$4:$N$75,GH$3)+SUMIFS(ACTUALS!$R$4:$R$75,ACTUALS!$N$4:$N$75,$BM24,ACTUALS!$O$4:$O$75,GH$3)</f>
        <v>0</v>
      </c>
      <c r="GI24" s="83">
        <f>SUMIFS(ACTUALS!$T$4:$T$75,ACTUALS!$P$4:$P$75,$BM24,ACTUALS!$O$4:$O$75,GI$3)+SUMIFS(ACTUALS!$S$4:$S$75,ACTUALS!$O$4:$O$75,$BM24,ACTUALS!$P$4:$P$75,GI$3)</f>
        <v>0</v>
      </c>
      <c r="GJ24" s="83">
        <f>SUMIFS(ACTUALS!$U$4:$U$75,ACTUALS!$Q$4:$Q$75,$BM24,ACTUALS!$P$4:$P$75,GJ$3)+SUMIFS(ACTUALS!$T$4:$T$75,ACTUALS!$P$4:$P$75,$BM24,ACTUALS!$Q$4:$Q$75,GJ$3)</f>
        <v>0</v>
      </c>
      <c r="GK24" s="83">
        <f>SUMIFS(ACTUALS!$V$4:$V$75,ACTUALS!$R$4:$R$75,$BM24,ACTUALS!$Q$4:$Q$75,GK$3)+SUMIFS(ACTUALS!$U$4:$U$75,ACTUALS!$Q$4:$Q$75,$BM24,ACTUALS!$R$4:$R$75,GK$3)</f>
        <v>0</v>
      </c>
      <c r="GL24" s="83">
        <f>SUMIFS(ACTUALS!$W$4:$W$75,ACTUALS!$S$4:$S$75,$BM24,ACTUALS!$R$4:$R$75,GL$3)+SUMIFS(ACTUALS!$V$4:$V$75,ACTUALS!$R$4:$R$75,$BM24,ACTUALS!$S$4:$S$75,GL$3)</f>
        <v>0</v>
      </c>
      <c r="GM24" s="83">
        <f>SUMIFS(ACTUALS!$B$4:$B$75,ACTUALS!$T$4:$T$75,$BM24,ACTUALS!$S$4:$S$75,GM$3)+SUMIFS(ACTUALS!$W$4:$W$75,ACTUALS!$S$4:$S$75,$BM24,ACTUALS!$T$4:$T$75,GM$3)</f>
        <v>0</v>
      </c>
      <c r="GN24" s="83">
        <f>SUMIFS(ACTUALS!$C$4:$C$75,ACTUALS!$U$4:$U$75,$BM24,ACTUALS!$T$4:$T$75,GN$3)+SUMIFS(ACTUALS!$B$4:$B$75,ACTUALS!$T$4:$T$75,$BM24,ACTUALS!$U$4:$U$75,GN$3)</f>
        <v>0</v>
      </c>
      <c r="GO24" s="83">
        <f>SUMIFS(ACTUALS!$S$4:$S$75,ACTUALS!$O$4:$O$75,$BM24,ACTUALS!$N$4:$N$75,GO$3)+SUMIFS(ACTUALS!$R$4:$R$75,ACTUALS!$N$4:$N$75,$BM24,ACTUALS!$O$4:$O$75,GO$3)</f>
        <v>0</v>
      </c>
      <c r="GP24" s="83">
        <f>SUMIFS(ACTUALS!$S$4:$S$75,ACTUALS!$O$4:$O$75,$BM24,ACTUALS!$N$4:$N$75,GP$3)+SUMIFS(ACTUALS!$R$4:$R$75,ACTUALS!$N$4:$N$75,$BM24,ACTUALS!$O$4:$O$75,GP$3)</f>
        <v>0</v>
      </c>
      <c r="GQ24" s="83">
        <f>SUMIFS(ACTUALS!$S$4:$S$75,ACTUALS!$O$4:$O$75,$BM24,ACTUALS!$N$4:$N$75,GQ$3)+SUMIFS(ACTUALS!$R$4:$R$75,ACTUALS!$N$4:$N$75,$BM24,ACTUALS!$O$4:$O$75,GQ$3)</f>
        <v>0</v>
      </c>
      <c r="GR24" s="83">
        <f>SUMIFS(ACTUALS!$S$4:$S$75,ACTUALS!$O$4:$O$75,$BM24,ACTUALS!$N$4:$N$75,GR$3)+SUMIFS(ACTUALS!$R$4:$R$75,ACTUALS!$N$4:$N$75,$BM24,ACTUALS!$O$4:$O$75,GR$3)</f>
        <v>0</v>
      </c>
      <c r="GS24" s="83">
        <f>SUMIFS(ACTUALS!$S$4:$S$75,ACTUALS!$O$4:$O$75,$BM24,ACTUALS!$N$4:$N$75,GS$3)+SUMIFS(ACTUALS!$R$4:$R$75,ACTUALS!$N$4:$N$75,$BM24,ACTUALS!$O$4:$O$75,GS$3)</f>
        <v>0</v>
      </c>
      <c r="GT24" s="83">
        <f>SUMIFS(ACTUALS!$S$4:$S$75,ACTUALS!$O$4:$O$75,$BM24,ACTUALS!$N$4:$N$75,GT$3)+SUMIFS(ACTUALS!$R$4:$R$75,ACTUALS!$N$4:$N$75,$BM24,ACTUALS!$O$4:$O$75,GT$3)</f>
        <v>0</v>
      </c>
      <c r="GU24" s="83">
        <f>SUMIFS(ACTUALS!$S$4:$S$75,ACTUALS!$O$4:$O$75,$BM24,ACTUALS!$N$4:$N$75,GU$3)+SUMIFS(ACTUALS!$R$4:$R$75,ACTUALS!$N$4:$N$75,$BM24,ACTUALS!$O$4:$O$75,GU$3)</f>
        <v>0</v>
      </c>
      <c r="GV24" s="83">
        <f>SUMIFS(ACTUALS!$S$4:$S$75,ACTUALS!$O$4:$O$75,$BM24,ACTUALS!$N$4:$N$75,GV$3)+SUMIFS(ACTUALS!$R$4:$R$75,ACTUALS!$N$4:$N$75,$BM24,ACTUALS!$O$4:$O$75,GV$3)</f>
        <v>0</v>
      </c>
      <c r="GW24" s="83">
        <f>SUMIFS(ACTUALS!$S$4:$S$75,ACTUALS!$O$4:$O$75,$BM24,ACTUALS!$N$4:$N$75,GW$3)+SUMIFS(ACTUALS!$R$4:$R$75,ACTUALS!$N$4:$N$75,$BM24,ACTUALS!$O$4:$O$75,GW$3)</f>
        <v>0</v>
      </c>
      <c r="GX24" s="83">
        <f>SUMIFS(ACTUALS!$S$4:$S$75,ACTUALS!$O$4:$O$75,$BM24,ACTUALS!$N$4:$N$75,GX$3)+SUMIFS(ACTUALS!$R$4:$R$75,ACTUALS!$N$4:$N$75,$BM24,ACTUALS!$O$4:$O$75,GX$3)</f>
        <v>0</v>
      </c>
      <c r="GY24" s="83">
        <f>SUMIFS(ACTUALS!$S$4:$S$75,ACTUALS!$O$4:$O$75,$BM24,ACTUALS!$N$4:$N$75,GY$3)+SUMIFS(ACTUALS!$R$4:$R$75,ACTUALS!$N$4:$N$75,$BM24,ACTUALS!$O$4:$O$75,GY$3)</f>
        <v>0</v>
      </c>
      <c r="GZ24" s="83">
        <f>SUMIFS(ACTUALS!$S$4:$S$75,ACTUALS!$O$4:$O$75,$BM24,ACTUALS!$N$4:$N$75,GZ$3)+SUMIFS(ACTUALS!$R$4:$R$75,ACTUALS!$N$4:$N$75,$BM24,ACTUALS!$O$4:$O$75,GZ$3)</f>
        <v>0</v>
      </c>
      <c r="HA24" s="83">
        <f>SUMIFS(ACTUALS!$S$4:$S$75,ACTUALS!$O$4:$O$75,$BM24,ACTUALS!$N$4:$N$75,HA$3)+SUMIFS(ACTUALS!$R$4:$R$75,ACTUALS!$N$4:$N$75,$BM24,ACTUALS!$O$4:$O$75,HA$3)</f>
        <v>0</v>
      </c>
      <c r="HB24" s="83">
        <f>SUMIFS(ACTUALS!$S$4:$S$75,ACTUALS!$O$4:$O$75,$BM24,ACTUALS!$N$4:$N$75,HB$3)+SUMIFS(ACTUALS!$R$4:$R$75,ACTUALS!$N$4:$N$75,$BM24,ACTUALS!$O$4:$O$75,HB$3)</f>
        <v>0</v>
      </c>
      <c r="HC24" s="83">
        <f>SUMIFS(ACTUALS!$S$4:$S$75,ACTUALS!$O$4:$O$75,$BM24,ACTUALS!$N$4:$N$75,HC$3)+SUMIFS(ACTUALS!$R$4:$R$75,ACTUALS!$N$4:$N$75,$BM24,ACTUALS!$O$4:$O$75,HC$3)</f>
        <v>0</v>
      </c>
      <c r="HD24" s="83">
        <f>SUMIFS(ACTUALS!$S$4:$S$75,ACTUALS!$O$4:$O$75,$BM24,ACTUALS!$N$4:$N$75,HD$3)+SUMIFS(ACTUALS!$R$4:$R$75,ACTUALS!$N$4:$N$75,$BM24,ACTUALS!$O$4:$O$75,HD$3)</f>
        <v>0</v>
      </c>
      <c r="HE24" s="83">
        <f>SUMIFS(ACTUALS!$S$4:$S$75,ACTUALS!$O$4:$O$75,$BM24,ACTUALS!$N$4:$N$75,HE$3)+SUMIFS(ACTUALS!$R$4:$R$75,ACTUALS!$N$4:$N$75,$BM24,ACTUALS!$O$4:$O$75,HE$3)</f>
        <v>0</v>
      </c>
      <c r="HF24" s="51"/>
      <c r="HG24" s="71"/>
      <c r="HH24" s="71"/>
      <c r="HI24" s="71"/>
      <c r="HJ24" s="71"/>
      <c r="HK24" s="71"/>
      <c r="HL24" s="71"/>
      <c r="HM24" s="71"/>
      <c r="HN24" s="71"/>
      <c r="HO24" s="71"/>
      <c r="HP24" s="71"/>
      <c r="HQ24" s="71"/>
      <c r="HR24" s="71"/>
      <c r="HS24" s="71"/>
      <c r="HT24" s="71"/>
      <c r="HU24" s="71"/>
      <c r="HV24" s="71"/>
      <c r="HW24" s="71"/>
      <c r="HX24" s="71"/>
      <c r="HY24" s="71"/>
      <c r="HZ24" s="71"/>
      <c r="IA24" s="71"/>
      <c r="IB24" s="71"/>
      <c r="IC24" s="71"/>
      <c r="ID24" s="71"/>
      <c r="IE24" s="71"/>
      <c r="IF24" s="71"/>
      <c r="IG24" s="71"/>
      <c r="IH24" s="71"/>
      <c r="II24" s="71"/>
      <c r="IJ24" s="71"/>
      <c r="IK24" s="71"/>
      <c r="IL24" s="71"/>
      <c r="IM24" s="71"/>
      <c r="IN24" s="71"/>
      <c r="IO24" s="71"/>
      <c r="IP24" s="71"/>
      <c r="IQ24" s="71"/>
      <c r="IR24" s="71"/>
      <c r="IS24" s="71"/>
      <c r="IT24" s="71"/>
      <c r="IU24" s="71"/>
      <c r="IV24" s="71"/>
      <c r="IW24" s="71"/>
      <c r="IX24" s="71"/>
      <c r="IY24" s="71"/>
      <c r="IZ24" s="71"/>
      <c r="JA24" s="71"/>
      <c r="JB24" s="71"/>
      <c r="JC24" s="71"/>
      <c r="JD24" s="71"/>
      <c r="JE24" s="71"/>
      <c r="JF24" s="71"/>
      <c r="JG24" s="71"/>
      <c r="JH24" s="71"/>
      <c r="JI24" s="71"/>
      <c r="JJ24" s="71"/>
      <c r="JK24" s="71"/>
      <c r="JL24" s="71"/>
      <c r="JM24" s="71"/>
    </row>
    <row r="25" spans="1:273" s="78" customFormat="1" ht="30" customHeight="1" x14ac:dyDescent="0.25">
      <c r="A25" s="191"/>
      <c r="B25" s="72">
        <f t="shared" si="6"/>
        <v>22</v>
      </c>
      <c r="C25" s="73" t="s">
        <v>14</v>
      </c>
      <c r="D25" s="74">
        <v>46190</v>
      </c>
      <c r="E25" s="73" t="s">
        <v>113</v>
      </c>
      <c r="F25" s="180">
        <v>0.66666666666666663</v>
      </c>
      <c r="G25" s="75">
        <f t="shared" si="0"/>
        <v>46190.666666666664</v>
      </c>
      <c r="H25" s="148" t="s">
        <v>147</v>
      </c>
      <c r="I25" s="149"/>
      <c r="J25" s="150"/>
      <c r="K25" s="151"/>
      <c r="L25" s="73" t="str">
        <f t="shared" si="1"/>
        <v/>
      </c>
      <c r="M25" s="76" t="s">
        <v>717</v>
      </c>
      <c r="N25" s="77" t="str">
        <f t="shared" si="2"/>
        <v>England</v>
      </c>
      <c r="O25" s="78" t="str">
        <f t="shared" si="3"/>
        <v>Croatia</v>
      </c>
      <c r="P25" s="78" t="str">
        <f>IF(ACTUALS!$R25&gt;ACTUALS!$S25,ACTUALS!$N25,IF(ACTUALS!$S25&gt;ACTUALS!$R25,ACTUALS!$O25,""))</f>
        <v/>
      </c>
      <c r="Q25" s="78" t="str">
        <f>IF(ACTUALS!$P25=ACTUALS!$N25,ACTUALS!$O25,IF(ACTUALS!$P25=ACTUALS!$O25,ACTUALS!$N25,""))</f>
        <v/>
      </c>
      <c r="R25" s="79">
        <f t="shared" si="4"/>
        <v>0</v>
      </c>
      <c r="S25" s="80">
        <f t="shared" si="5"/>
        <v>0</v>
      </c>
      <c r="T25" s="78">
        <f>IF(OR(ACTUALS!$R25="",ACTUALS!$S25=""),"",ACTUALS!$R25-ACTUALS!$S25)</f>
        <v>0</v>
      </c>
      <c r="U25" s="78">
        <f>IF(OR(ACTUALS!$R25="",ACTUALS!$S25=""),"",ACTUALS!$S25-ACTUALS!$R25)</f>
        <v>0</v>
      </c>
      <c r="V25" s="78" t="str">
        <f>IF(ACTUALS!$K25="","",IF(ACTUALS!$L25="Draw",1,IF(ACTUALS!$L25=ACTUALS!$N25,3,0)))</f>
        <v/>
      </c>
      <c r="W25" s="78" t="str">
        <f>IF(ACTUALS!$K25="","",IF(ACTUALS!$L25="Draw",1,IF(ACTUALS!$L25=ACTUALS!$O25,3,0)))</f>
        <v/>
      </c>
      <c r="AG25" s="78" t="s">
        <v>7</v>
      </c>
      <c r="AH25" s="51"/>
      <c r="AI25" s="93">
        <v>2</v>
      </c>
      <c r="AJ25" s="93" t="str">
        <f ca="1">IFERROR(INDEX(AT:AT,MATCH("2"&amp;AG25,BD:BD,0),1),"")</f>
        <v>Australia</v>
      </c>
      <c r="AK25" s="93" t="str">
        <f ca="1">IF(AJ25="","",VLOOKUP(AJ25,AT:AY,2,FALSE)&amp;"-"&amp;VLOOKUP(AJ25,AT:AY,3,FALSE)&amp;"-"&amp;VLOOKUP(AJ25,AT:AY,4,FALSE))</f>
        <v>0-0-0</v>
      </c>
      <c r="AL25" s="93">
        <f ca="1">IF(AJ25="","",VLOOKUP(AJ25,AT:BA,8,FALSE))</f>
        <v>0</v>
      </c>
      <c r="AM25" s="93">
        <f ca="1">IF(AJ25="","",VLOOKUP(AJ25,AT:BD,5,FALSE))</f>
        <v>0</v>
      </c>
      <c r="AN25" s="51"/>
      <c r="AO25" s="94"/>
      <c r="AP25" s="94"/>
      <c r="AQ25" s="51"/>
      <c r="AR25" s="51"/>
      <c r="AS25" s="51" t="s">
        <v>16</v>
      </c>
      <c r="AT25" s="51" t="s">
        <v>99</v>
      </c>
      <c r="AU25" s="51">
        <f>COUNTIF(ACTUALS!$P$4:$P$75,AT25)</f>
        <v>0</v>
      </c>
      <c r="AV25" s="51">
        <f>COUNTIFS(ACTUALS!$O$4:$O$75,AT25,ACTUALS!$L$4:$L$75,"Draw")+COUNTIFS(ACTUALS!$N$4:$N$75,AT25,ACTUALS!$L$4:$L$75,"Draw")</f>
        <v>0</v>
      </c>
      <c r="AW25" s="51">
        <f>COUNTIF(ACTUALS!$Q$4:$Q$75,AT25)</f>
        <v>0</v>
      </c>
      <c r="AX25" s="51">
        <f>AV25+(3*AU25)</f>
        <v>0</v>
      </c>
      <c r="AY25" s="51">
        <f>SUMIFS(ACTUALS!$R$4:$R$75,ACTUALS!$N$4:$N$75,AT25)+SUMIFS(ACTUALS!$S$4:$S$75,ACTUALS!$O$4:$O$75,AT25)</f>
        <v>0</v>
      </c>
      <c r="AZ25" s="51">
        <f>SUMIFS(ACTUALS!$S$4:$S$75,ACTUALS!$N$4:$N$75,AT25)+SUMIFS(ACTUALS!$R$4:$R$75,ACTUALS!$O$4:$O$75,AT25)</f>
        <v>0</v>
      </c>
      <c r="BA25" s="51">
        <f>AY25-AZ25</f>
        <v>0</v>
      </c>
      <c r="BB25" s="51">
        <f ca="1">RANK(BK25,BK24:BK27,1)</f>
        <v>3</v>
      </c>
      <c r="BC25" s="51" t="str">
        <f>IFERROR(VLOOKUP(AT25,AO:AP,2,FALSE),"")</f>
        <v/>
      </c>
      <c r="BD25" s="51" t="str">
        <f ca="1">IF(BC25="",BB25&amp;AS25,BC25&amp;AS25)</f>
        <v>3E</v>
      </c>
      <c r="BE25" s="51">
        <f>RANK(AX25,AX24:AX27)+(RANK(BA25,BA24:BA27)/10)+(RANK(AY25,AY24:AY27)/100)</f>
        <v>1.1100000000000001</v>
      </c>
      <c r="BF25" s="51">
        <f>RANK(BE25,BE24:BE27,1)</f>
        <v>1</v>
      </c>
      <c r="BG25" s="51" cm="1">
        <f t="array" aca="1" ref="BG25" ca="1">SUMPRODUCT((OFFSET($BN$3:$DI$3,MATCH($AT25,$BM$4:$BM$51,0),0))*((IF($BF27=$BF25,$BN$3:$DI$3=$AT27,0))+(IF($BF24=$BF25,$BN$3:$DI$3=$AT24,0))+(IF($BF26=$BF25,$BN$3:$DI$3=$AT26,0))))</f>
        <v>0</v>
      </c>
      <c r="BH25" s="51" cm="1">
        <f t="array" aca="1" ref="BH25" ca="1">SUMPRODUCT((OFFSET($DL$3:$FG$3,MATCH($AT25,$DK$4:$DK$51,0),0))*((IF($BF27=$BF25,$DL$3:$FG$3=$AT27,0))+(IF($BF24=$BF25,$DL$3:$FG$3=$AT24,0))+(IF($BF26=$BF25,$DL$3:$FG$3=$AT26,0))))</f>
        <v>0</v>
      </c>
      <c r="BI25" s="51" cm="1">
        <f t="array" aca="1" ref="BI25" ca="1">SUMPRODUCT((OFFSET($FJ$3:$HE$3,MATCH($AT25,$FI$4:$FI$51,0),0))*((IF($BF27=$BF25,$FJ$3:$HE$3=$AT27,0))+(IF($BF24=$BF25,$FJ$3:$HE$3=$AT24,0))+(IF($BF26=$BF25,$FJ$3:$HE$3=$AT26,0))))</f>
        <v>0</v>
      </c>
      <c r="BJ25" s="51">
        <f ca="1">(BG25/1000)+(BH25/10000)+(BI25/100000)+(ROW(BI28)/10000000)</f>
        <v>2.7999999999999999E-6</v>
      </c>
      <c r="BK25" s="51">
        <f ca="1">+BE25-BJ25</f>
        <v>1.1099972</v>
      </c>
      <c r="BL25" s="51"/>
      <c r="BM25" s="51" t="s">
        <v>108</v>
      </c>
      <c r="BN25" s="83">
        <f>SUMIFS(ACTUALS!$W$4:$W$75,ACTUALS!$O$4:$O$75,$BM25,ACTUALS!$N$4:$N$75,BN$3)+SUMIFS(ACTUALS!$V$4:$V$75,ACTUALS!$N$4:$N$75,$BM25,ACTUALS!$O$4:$O$75,BN$3)</f>
        <v>0</v>
      </c>
      <c r="BO25" s="83">
        <f>SUMIFS(ACTUALS!$W$4:$W$75,ACTUALS!$O$4:$O$75,$BM25,ACTUALS!$N$4:$N$75,BO$3)+SUMIFS(ACTUALS!$V$4:$V$75,ACTUALS!$N$4:$N$75,$BM25,ACTUALS!$O$4:$O$75,BO$3)</f>
        <v>0</v>
      </c>
      <c r="BP25" s="83">
        <f>SUMIFS(ACTUALS!$W$4:$W$75,ACTUALS!$O$4:$O$75,$BM25,ACTUALS!$N$4:$N$75,BP$3)+SUMIFS(ACTUALS!$V$4:$V$75,ACTUALS!$N$4:$N$75,$BM25,ACTUALS!$O$4:$O$75,BP$3)</f>
        <v>0</v>
      </c>
      <c r="BQ25" s="83">
        <f>SUMIFS(ACTUALS!$W$4:$W$75,ACTUALS!$O$4:$O$75,$BM25,ACTUALS!$N$4:$N$75,BQ$3)+SUMIFS(ACTUALS!$V$4:$V$75,ACTUALS!$N$4:$N$75,$BM25,ACTUALS!$O$4:$O$75,BQ$3)</f>
        <v>0</v>
      </c>
      <c r="BR25" s="83">
        <f>SUMIFS(ACTUALS!$W$4:$W$75,ACTUALS!$O$4:$O$75,$BM25,ACTUALS!$N$4:$N$75,BR$3)+SUMIFS(ACTUALS!$V$4:$V$75,ACTUALS!$N$4:$N$75,$BM25,ACTUALS!$O$4:$O$75,BR$3)</f>
        <v>0</v>
      </c>
      <c r="BS25" s="83">
        <f>SUMIFS(ACTUALS!$W$4:$W$75,ACTUALS!$O$4:$O$75,$BM25,ACTUALS!$N$4:$N$75,BS$3)+SUMIFS(ACTUALS!$V$4:$V$75,ACTUALS!$N$4:$N$75,$BM25,ACTUALS!$O$4:$O$75,BS$3)</f>
        <v>0</v>
      </c>
      <c r="BT25" s="83">
        <f>SUMIFS(ACTUALS!$W$4:$W$75,ACTUALS!$O$4:$O$75,$BM25,ACTUALS!$N$4:$N$75,BT$3)+SUMIFS(ACTUALS!$V$4:$V$75,ACTUALS!$N$4:$N$75,$BM25,ACTUALS!$O$4:$O$75,BT$3)</f>
        <v>0</v>
      </c>
      <c r="BU25" s="83">
        <f>SUMIFS(ACTUALS!$W$4:$W$75,ACTUALS!$O$4:$O$75,$BM25,ACTUALS!$N$4:$N$75,BU$3)+SUMIFS(ACTUALS!$V$4:$V$75,ACTUALS!$N$4:$N$75,$BM25,ACTUALS!$O$4:$O$75,BU$3)</f>
        <v>0</v>
      </c>
      <c r="BV25" s="83">
        <f>SUMIFS(ACTUALS!$W$4:$W$75,ACTUALS!$O$4:$O$75,$BM25,ACTUALS!$N$4:$N$75,BV$3)+SUMIFS(ACTUALS!$V$4:$V$75,ACTUALS!$N$4:$N$75,$BM25,ACTUALS!$O$4:$O$75,BV$3)</f>
        <v>0</v>
      </c>
      <c r="BW25" s="83">
        <f>SUMIFS(ACTUALS!$W$4:$W$75,ACTUALS!$O$4:$O$75,$BM25,ACTUALS!$N$4:$N$75,BW$3)+SUMIFS(ACTUALS!$V$4:$V$75,ACTUALS!$N$4:$N$75,$BM25,ACTUALS!$O$4:$O$75,BW$3)</f>
        <v>0</v>
      </c>
      <c r="BX25" s="83">
        <f>SUMIFS(ACTUALS!$W$4:$W$75,ACTUALS!$O$4:$O$75,$BM25,ACTUALS!$N$4:$N$75,BX$3)+SUMIFS(ACTUALS!$V$4:$V$75,ACTUALS!$N$4:$N$75,$BM25,ACTUALS!$O$4:$O$75,BX$3)</f>
        <v>0</v>
      </c>
      <c r="BY25" s="83">
        <f>SUMIFS(ACTUALS!$W$4:$W$75,ACTUALS!$O$4:$O$75,$BM25,ACTUALS!$N$4:$N$75,BY$3)+SUMIFS(ACTUALS!$V$4:$V$75,ACTUALS!$N$4:$N$75,$BM25,ACTUALS!$O$4:$O$75,BY$3)</f>
        <v>0</v>
      </c>
      <c r="BZ25" s="83">
        <f>SUMIFS(ACTUALS!$W$4:$W$75,ACTUALS!$O$4:$O$75,$BM25,ACTUALS!$N$4:$N$75,BZ$3)+SUMIFS(ACTUALS!$V$4:$V$75,ACTUALS!$N$4:$N$75,$BM25,ACTUALS!$O$4:$O$75,BZ$3)</f>
        <v>0</v>
      </c>
      <c r="CA25" s="83">
        <f>SUMIFS(ACTUALS!$W$4:$W$75,ACTUALS!$O$4:$O$75,$BM25,ACTUALS!$N$4:$N$75,CA$3)+SUMIFS(ACTUALS!$V$4:$V$75,ACTUALS!$N$4:$N$75,$BM25,ACTUALS!$O$4:$O$75,CA$3)</f>
        <v>0</v>
      </c>
      <c r="CB25" s="83">
        <f>SUMIFS(ACTUALS!$W$4:$W$75,ACTUALS!$O$4:$O$75,$BM25,ACTUALS!$N$4:$N$75,CB$3)+SUMIFS(ACTUALS!$V$4:$V$75,ACTUALS!$N$4:$N$75,$BM25,ACTUALS!$O$4:$O$75,CB$3)</f>
        <v>0</v>
      </c>
      <c r="CC25" s="83">
        <f>SUMIFS(ACTUALS!$W$4:$W$75,ACTUALS!$O$4:$O$75,$BM25,ACTUALS!$N$4:$N$75,CC$3)+SUMIFS(ACTUALS!$V$4:$V$75,ACTUALS!$N$4:$N$75,$BM25,ACTUALS!$O$4:$O$75,CC$3)</f>
        <v>0</v>
      </c>
      <c r="CD25" s="83">
        <f>SUMIFS(ACTUALS!$W$4:$W$75,ACTUALS!$O$4:$O$75,$BM25,ACTUALS!$N$4:$N$75,CD$3)+SUMIFS(ACTUALS!$V$4:$V$75,ACTUALS!$N$4:$N$75,$BM25,ACTUALS!$O$4:$O$75,CD$3)</f>
        <v>0</v>
      </c>
      <c r="CE25" s="83">
        <f>SUMIFS(ACTUALS!$W$4:$W$75,ACTUALS!$O$4:$O$75,$BM25,ACTUALS!$N$4:$N$75,CE$3)+SUMIFS(ACTUALS!$V$4:$V$75,ACTUALS!$N$4:$N$75,$BM25,ACTUALS!$O$4:$O$75,CE$3)</f>
        <v>0</v>
      </c>
      <c r="CF25" s="83">
        <f>SUMIFS(ACTUALS!$W$4:$W$75,ACTUALS!$O$4:$O$75,$BM25,ACTUALS!$N$4:$N$75,CF$3)+SUMIFS(ACTUALS!$V$4:$V$75,ACTUALS!$N$4:$N$75,$BM25,ACTUALS!$O$4:$O$75,CF$3)</f>
        <v>0</v>
      </c>
      <c r="CG25" s="83">
        <f>SUMIFS(ACTUALS!$W$4:$W$75,ACTUALS!$O$4:$O$75,$BM25,ACTUALS!$N$4:$N$75,CG$3)+SUMIFS(ACTUALS!$V$4:$V$75,ACTUALS!$N$4:$N$75,$BM25,ACTUALS!$O$4:$O$75,CG$3)</f>
        <v>0</v>
      </c>
      <c r="CH25" s="83">
        <f>SUMIFS(ACTUALS!$W$4:$W$75,ACTUALS!$O$4:$O$75,$BM25,ACTUALS!$N$4:$N$75,CH$3)+SUMIFS(ACTUALS!$V$4:$V$75,ACTUALS!$N$4:$N$75,$BM25,ACTUALS!$O$4:$O$75,CH$3)</f>
        <v>0</v>
      </c>
      <c r="CI25" s="83">
        <f>SUMIFS(ACTUALS!$W$4:$W$75,ACTUALS!$O$4:$O$75,$BM25,ACTUALS!$N$4:$N$75,CI$3)+SUMIFS(ACTUALS!$V$4:$V$75,ACTUALS!$N$4:$N$75,$BM25,ACTUALS!$O$4:$O$75,CI$3)</f>
        <v>0</v>
      </c>
      <c r="CJ25" s="83">
        <f>SUMIFS(ACTUALS!$B$4:$B$75,ACTUALS!$P$4:$P$75,$BM25,ACTUALS!$O$4:$O$75,CJ$3)+SUMIFS(ACTUALS!$W$4:$W$75,ACTUALS!$O$4:$O$75,$BM25,ACTUALS!$P$4:$P$75,CJ$3)</f>
        <v>0</v>
      </c>
      <c r="CK25" s="83">
        <f>SUMIFS(ACTUALS!$C$4:$C$75,ACTUALS!$Q$4:$Q$75,$BM25,ACTUALS!$P$4:$P$75,CK$3)+SUMIFS(ACTUALS!$B$4:$B$75,ACTUALS!$P$4:$P$75,$BM25,ACTUALS!$Q$4:$Q$75,CK$3)</f>
        <v>0</v>
      </c>
      <c r="CL25" s="83">
        <f>SUMIFS(ACTUALS!$D$4:$D$75,ACTUALS!$R$4:$R$75,$BM25,ACTUALS!$Q$4:$Q$75,CL$3)+SUMIFS(ACTUALS!$C$4:$C$75,ACTUALS!$Q$4:$Q$75,$BM25,ACTUALS!$R$4:$R$75,CL$3)</f>
        <v>0</v>
      </c>
      <c r="CM25" s="83">
        <f>SUMIFS(ACTUALS!$E$4:$E$75,ACTUALS!$S$4:$S$75,$BM25,ACTUALS!$R$4:$R$75,CM$3)+SUMIFS(ACTUALS!$D$4:$D$75,ACTUALS!$R$4:$R$75,$BM25,ACTUALS!$S$4:$S$75,CM$3)</f>
        <v>0</v>
      </c>
      <c r="CN25" s="83">
        <f>SUMIFS(ACTUALS!$F$4:$F$75,ACTUALS!$T$4:$T$75,$BM25,ACTUALS!$S$4:$S$75,CN$3)+SUMIFS(ACTUALS!$E$4:$E$75,ACTUALS!$S$4:$S$75,$BM25,ACTUALS!$T$4:$T$75,CN$3)</f>
        <v>0</v>
      </c>
      <c r="CO25" s="83">
        <f>SUMIFS(ACTUALS!$G$4:$G$75,ACTUALS!$U$4:$U$75,$BM25,ACTUALS!$T$4:$T$75,CO$3)+SUMIFS(ACTUALS!$F$4:$F$75,ACTUALS!$T$4:$T$75,$BM25,ACTUALS!$U$4:$U$75,CO$3)</f>
        <v>0</v>
      </c>
      <c r="CP25" s="83">
        <f>SUMIFS(ACTUALS!$J$4:$J$75,ACTUALS!$V$4:$V$75,$BM25,ACTUALS!$U$4:$U$75,CP$3)+SUMIFS(ACTUALS!$G$4:$G$75,ACTUALS!$U$4:$U$75,$BM25,ACTUALS!$V$4:$V$75,CP$3)</f>
        <v>0</v>
      </c>
      <c r="CQ25" s="83">
        <f>SUMIFS(ACTUALS!$K$4:$K$75,ACTUALS!$W$4:$W$75,$BM25,ACTUALS!$V$4:$V$75,CQ$3)+SUMIFS(ACTUALS!$J$4:$J$75,ACTUALS!$V$4:$V$75,$BM25,ACTUALS!$W$4:$W$75,CQ$3)</f>
        <v>0</v>
      </c>
      <c r="CR25" s="83">
        <f>SUMIFS(ACTUALS!$L$4:$L$75,ACTUALS!$B$4:$B$75,$BM25,ACTUALS!$W$4:$W$75,CR$3)+SUMIFS(ACTUALS!$K$4:$K$75,ACTUALS!$W$4:$W$75,$BM25,ACTUALS!$B$4:$B$75,CR$3)</f>
        <v>0</v>
      </c>
      <c r="CS25" s="83">
        <f>SUMIFS(ACTUALS!$N$4:$N$75,ACTUALS!$C$4:$C$75,$BM25,ACTUALS!$B$4:$B$75,CS$3)+SUMIFS(ACTUALS!$L$4:$L$75,ACTUALS!$B$4:$B$75,$BM25,ACTUALS!$C$4:$C$75,CS$3)</f>
        <v>0</v>
      </c>
      <c r="CT25" s="83">
        <f>SUMIFS(ACTUALS!$O$4:$O$75,ACTUALS!$D$4:$D$75,$BM25,ACTUALS!$C$4:$C$75,CT$3)+SUMIFS(ACTUALS!$N$4:$N$75,ACTUALS!$C$4:$C$75,$BM25,ACTUALS!$D$4:$D$75,CT$3)</f>
        <v>0</v>
      </c>
      <c r="CU25" s="83">
        <f>SUMIFS(ACTUALS!$P$4:$P$75,ACTUALS!$E$4:$E$75,$BM25,ACTUALS!$D$4:$D$75,CU$3)+SUMIFS(ACTUALS!$O$4:$O$75,ACTUALS!$D$4:$D$75,$BM25,ACTUALS!$E$4:$E$75,CU$3)</f>
        <v>0</v>
      </c>
      <c r="CV25" s="83">
        <f>SUMIFS(ACTUALS!$Q$4:$Q$75,ACTUALS!$F$4:$F$75,$BM25,ACTUALS!$E$4:$E$75,CV$3)+SUMIFS(ACTUALS!$P$4:$P$75,ACTUALS!$E$4:$E$75,$BM25,ACTUALS!$F$4:$F$75,CV$3)</f>
        <v>0</v>
      </c>
      <c r="CW25" s="83">
        <f>SUMIFS(ACTUALS!$R$4:$R$75,ACTUALS!$G$4:$G$75,$BM25,ACTUALS!$F$4:$F$75,CW$3)+SUMIFS(ACTUALS!$Q$4:$Q$75,ACTUALS!$F$4:$F$75,$BM25,ACTUALS!$G$4:$G$75,CW$3)</f>
        <v>0</v>
      </c>
      <c r="CX25" s="83">
        <f>SUMIFS(ACTUALS!$S$4:$S$75,ACTUALS!$J$4:$J$75,$BM25,ACTUALS!$G$4:$G$75,CX$3)+SUMIFS(ACTUALS!$R$4:$R$75,ACTUALS!$G$4:$G$75,$BM25,ACTUALS!$J$4:$J$75,CX$3)</f>
        <v>0</v>
      </c>
      <c r="CY25" s="83">
        <f>SUMIFS(ACTUALS!$T$4:$T$75,ACTUALS!$K$4:$K$75,$BM25,ACTUALS!$J$4:$J$75,CY$3)+SUMIFS(ACTUALS!$S$4:$S$75,ACTUALS!$J$4:$J$75,$BM25,ACTUALS!$K$4:$K$75,CY$3)</f>
        <v>0</v>
      </c>
      <c r="CZ25" s="83">
        <f>SUMIFS(ACTUALS!$U$4:$U$75,ACTUALS!$L$4:$L$75,$BM25,ACTUALS!$K$4:$K$75,CZ$3)+SUMIFS(ACTUALS!$T$4:$T$75,ACTUALS!$K$4:$K$75,$BM25,ACTUALS!$L$4:$L$75,CZ$3)</f>
        <v>0</v>
      </c>
      <c r="DA25" s="83">
        <f>SUMIFS(ACTUALS!$V$4:$V$75,ACTUALS!$N$4:$N$75,$BM25,ACTUALS!$L$4:$L$75,DA$3)+SUMIFS(ACTUALS!$U$4:$U$75,ACTUALS!$L$4:$L$75,$BM25,ACTUALS!$N$4:$N$75,DA$3)</f>
        <v>0</v>
      </c>
      <c r="DB25" s="83">
        <f>SUMIFS(ACTUALS!$W$4:$W$75,ACTUALS!$O$4:$O$75,$BM25,ACTUALS!$N$4:$N$75,DB$3)+SUMIFS(ACTUALS!$V$4:$V$75,ACTUALS!$N$4:$N$75,$BM25,ACTUALS!$O$4:$O$75,DB$3)</f>
        <v>0</v>
      </c>
      <c r="DC25" s="83">
        <f>SUMIFS(ACTUALS!$B$4:$B$75,ACTUALS!$P$4:$P$75,$BM25,ACTUALS!$O$4:$O$75,DC$3)+SUMIFS(ACTUALS!$W$4:$W$75,ACTUALS!$O$4:$O$75,$BM25,ACTUALS!$P$4:$P$75,DC$3)</f>
        <v>0</v>
      </c>
      <c r="DD25" s="83">
        <f>SUMIFS(ACTUALS!$C$4:$C$75,ACTUALS!$Q$4:$Q$75,$BM25,ACTUALS!$P$4:$P$75,DD$3)+SUMIFS(ACTUALS!$B$4:$B$75,ACTUALS!$P$4:$P$75,$BM25,ACTUALS!$Q$4:$Q$75,DD$3)</f>
        <v>0</v>
      </c>
      <c r="DE25" s="83">
        <f>SUMIFS(ACTUALS!$D$4:$D$75,ACTUALS!$R$4:$R$75,$BM25,ACTUALS!$Q$4:$Q$75,DE$3)+SUMIFS(ACTUALS!$C$4:$C$75,ACTUALS!$Q$4:$Q$75,$BM25,ACTUALS!$R$4:$R$75,DE$3)</f>
        <v>0</v>
      </c>
      <c r="DF25" s="83">
        <f>SUMIFS(ACTUALS!$E$4:$E$75,ACTUALS!$S$4:$S$75,$BM25,ACTUALS!$R$4:$R$75,DF$3)+SUMIFS(ACTUALS!$D$4:$D$75,ACTUALS!$R$4:$R$75,$BM25,ACTUALS!$S$4:$S$75,DF$3)</f>
        <v>0</v>
      </c>
      <c r="DG25" s="83">
        <f>SUMIFS(ACTUALS!$W$4:$W$75,ACTUALS!$O$4:$O$75,$BM25,ACTUALS!$N$4:$N$75,DG$3)+SUMIFS(ACTUALS!$V$4:$V$75,ACTUALS!$N$4:$N$75,$BM25,ACTUALS!$O$4:$O$75,DG$3)</f>
        <v>0</v>
      </c>
      <c r="DH25" s="83">
        <f>SUMIFS(ACTUALS!$W$4:$W$75,ACTUALS!$O$4:$O$75,$BM25,ACTUALS!$N$4:$N$75,DH$3)+SUMIFS(ACTUALS!$V$4:$V$75,ACTUALS!$N$4:$N$75,$BM25,ACTUALS!$O$4:$O$75,DH$3)</f>
        <v>0</v>
      </c>
      <c r="DI25" s="83">
        <f>SUMIFS(ACTUALS!$W$4:$W$75,ACTUALS!$O$4:$O$75,$BM25,ACTUALS!$N$4:$N$75,DI$3)+SUMIFS(ACTUALS!$V$4:$V$75,ACTUALS!$N$4:$N$75,$BM25,ACTUALS!$O$4:$O$75,DI$3)</f>
        <v>0</v>
      </c>
      <c r="DJ25" s="51"/>
      <c r="DK25" s="51" t="s">
        <v>108</v>
      </c>
      <c r="DL25" s="83">
        <f>SUMIFS(ACTUALS!$U$4:$U$75,ACTUALS!$O$4:$O$75,$BM25,ACTUALS!$N$4:$N$75,DL$3)+SUMIFS(ACTUALS!$T$4:$T$75,ACTUALS!$N$4:$N$75,$BM25,ACTUALS!$O$4:$O$75,DL$3)</f>
        <v>0</v>
      </c>
      <c r="DM25" s="83">
        <f>SUMIFS(ACTUALS!$U$4:$U$75,ACTUALS!$O$4:$O$75,$BM25,ACTUALS!$N$4:$N$75,DM$3)+SUMIFS(ACTUALS!$T$4:$T$75,ACTUALS!$N$4:$N$75,$BM25,ACTUALS!$O$4:$O$75,DM$3)</f>
        <v>0</v>
      </c>
      <c r="DN25" s="83">
        <f>SUMIFS(ACTUALS!$U$4:$U$75,ACTUALS!$O$4:$O$75,$BM25,ACTUALS!$N$4:$N$75,DN$3)+SUMIFS(ACTUALS!$T$4:$T$75,ACTUALS!$N$4:$N$75,$BM25,ACTUALS!$O$4:$O$75,DN$3)</f>
        <v>0</v>
      </c>
      <c r="DO25" s="83">
        <f>SUMIFS(ACTUALS!$U$4:$U$75,ACTUALS!$O$4:$O$75,$BM25,ACTUALS!$N$4:$N$75,DO$3)+SUMIFS(ACTUALS!$T$4:$T$75,ACTUALS!$N$4:$N$75,$BM25,ACTUALS!$O$4:$O$75,DO$3)</f>
        <v>0</v>
      </c>
      <c r="DP25" s="83">
        <f>SUMIFS(ACTUALS!$U$4:$U$75,ACTUALS!$O$4:$O$75,$BM25,ACTUALS!$N$4:$N$75,DP$3)+SUMIFS(ACTUALS!$T$4:$T$75,ACTUALS!$N$4:$N$75,$BM25,ACTUALS!$O$4:$O$75,DP$3)</f>
        <v>0</v>
      </c>
      <c r="DQ25" s="83">
        <f>SUMIFS(ACTUALS!$U$4:$U$75,ACTUALS!$O$4:$O$75,$BM25,ACTUALS!$N$4:$N$75,DQ$3)+SUMIFS(ACTUALS!$T$4:$T$75,ACTUALS!$N$4:$N$75,$BM25,ACTUALS!$O$4:$O$75,DQ$3)</f>
        <v>0</v>
      </c>
      <c r="DR25" s="83">
        <f>SUMIFS(ACTUALS!$U$4:$U$75,ACTUALS!$O$4:$O$75,$BM25,ACTUALS!$N$4:$N$75,DR$3)+SUMIFS(ACTUALS!$T$4:$T$75,ACTUALS!$N$4:$N$75,$BM25,ACTUALS!$O$4:$O$75,DR$3)</f>
        <v>0</v>
      </c>
      <c r="DS25" s="83">
        <f>SUMIFS(ACTUALS!$U$4:$U$75,ACTUALS!$O$4:$O$75,$BM25,ACTUALS!$N$4:$N$75,DS$3)+SUMIFS(ACTUALS!$T$4:$T$75,ACTUALS!$N$4:$N$75,$BM25,ACTUALS!$O$4:$O$75,DS$3)</f>
        <v>0</v>
      </c>
      <c r="DT25" s="83">
        <f>SUMIFS(ACTUALS!$U$4:$U$75,ACTUALS!$O$4:$O$75,$BM25,ACTUALS!$N$4:$N$75,DT$3)+SUMIFS(ACTUALS!$T$4:$T$75,ACTUALS!$N$4:$N$75,$BM25,ACTUALS!$O$4:$O$75,DT$3)</f>
        <v>0</v>
      </c>
      <c r="DU25" s="83">
        <f>SUMIFS(ACTUALS!$V$4:$V$75,ACTUALS!$P$4:$P$75,$BM25,ACTUALS!$O$4:$O$75,DU$3)+SUMIFS(ACTUALS!$U$4:$U$75,ACTUALS!$O$4:$O$75,$BM25,ACTUALS!$P$4:$P$75,DU$3)</f>
        <v>0</v>
      </c>
      <c r="DV25" s="83">
        <f>SUMIFS(ACTUALS!$W$4:$W$75,ACTUALS!$Q$4:$Q$75,$BM25,ACTUALS!$P$4:$P$75,DV$3)+SUMIFS(ACTUALS!$V$4:$V$75,ACTUALS!$P$4:$P$75,$BM25,ACTUALS!$Q$4:$Q$75,DV$3)</f>
        <v>0</v>
      </c>
      <c r="DW25" s="83">
        <f>SUMIFS(ACTUALS!$B$4:$B$75,ACTUALS!$R$4:$R$75,$BM25,ACTUALS!$Q$4:$Q$75,DW$3)+SUMIFS(ACTUALS!$W$4:$W$75,ACTUALS!$Q$4:$Q$75,$BM25,ACTUALS!$R$4:$R$75,DW$3)</f>
        <v>0</v>
      </c>
      <c r="DX25" s="83">
        <f>SUMIFS(ACTUALS!$C$4:$C$75,ACTUALS!$S$4:$S$75,$BM25,ACTUALS!$R$4:$R$75,DX$3)+SUMIFS(ACTUALS!$B$4:$B$75,ACTUALS!$R$4:$R$75,$BM25,ACTUALS!$S$4:$S$75,DX$3)</f>
        <v>0</v>
      </c>
      <c r="DY25" s="83">
        <f>SUMIFS(ACTUALS!$D$4:$D$75,ACTUALS!$T$4:$T$75,$BM25,ACTUALS!$S$4:$S$75,DY$3)+SUMIFS(ACTUALS!$C$4:$C$75,ACTUALS!$S$4:$S$75,$BM25,ACTUALS!$T$4:$T$75,DY$3)</f>
        <v>0</v>
      </c>
      <c r="DZ25" s="83">
        <f>SUMIFS(ACTUALS!$E$4:$E$75,ACTUALS!$U$4:$U$75,$BM25,ACTUALS!$T$4:$T$75,DZ$3)+SUMIFS(ACTUALS!$D$4:$D$75,ACTUALS!$T$4:$T$75,$BM25,ACTUALS!$U$4:$U$75,DZ$3)</f>
        <v>0</v>
      </c>
      <c r="EA25" s="83">
        <f>SUMIFS(ACTUALS!$F$4:$F$75,ACTUALS!$V$4:$V$75,$BM25,ACTUALS!$U$4:$U$75,EA$3)+SUMIFS(ACTUALS!$E$4:$E$75,ACTUALS!$U$4:$U$75,$BM25,ACTUALS!$V$4:$V$75,EA$3)</f>
        <v>0</v>
      </c>
      <c r="EB25" s="83">
        <f>SUMIFS(ACTUALS!$G$4:$G$75,ACTUALS!$W$4:$W$75,$BM25,ACTUALS!$V$4:$V$75,EB$3)+SUMIFS(ACTUALS!$F$4:$F$75,ACTUALS!$V$4:$V$75,$BM25,ACTUALS!$W$4:$W$75,EB$3)</f>
        <v>0</v>
      </c>
      <c r="EC25" s="83">
        <f>SUMIFS(ACTUALS!$J$4:$J$75,ACTUALS!$B$4:$B$75,$BM25,ACTUALS!$W$4:$W$75,EC$3)+SUMIFS(ACTUALS!$G$4:$G$75,ACTUALS!$W$4:$W$75,$BM25,ACTUALS!$B$4:$B$75,EC$3)</f>
        <v>0</v>
      </c>
      <c r="ED25" s="83">
        <f>SUMIFS(ACTUALS!$K$4:$K$75,ACTUALS!$C$4:$C$75,$BM25,ACTUALS!$B$4:$B$75,ED$3)+SUMIFS(ACTUALS!$J$4:$J$75,ACTUALS!$B$4:$B$75,$BM25,ACTUALS!$C$4:$C$75,ED$3)</f>
        <v>0</v>
      </c>
      <c r="EE25" s="83">
        <f>SUMIFS(ACTUALS!$L$4:$L$75,ACTUALS!$D$4:$D$75,$BM25,ACTUALS!$C$4:$C$75,EE$3)+SUMIFS(ACTUALS!$K$4:$K$75,ACTUALS!$C$4:$C$75,$BM25,ACTUALS!$D$4:$D$75,EE$3)</f>
        <v>0</v>
      </c>
      <c r="EF25" s="83">
        <f>SUMIFS(ACTUALS!$N$4:$N$75,ACTUALS!$E$4:$E$75,$BM25,ACTUALS!$D$4:$D$75,EF$3)+SUMIFS(ACTUALS!$L$4:$L$75,ACTUALS!$D$4:$D$75,$BM25,ACTUALS!$E$4:$E$75,EF$3)</f>
        <v>0</v>
      </c>
      <c r="EG25" s="83">
        <f>SUMIFS(ACTUALS!$O$4:$O$75,ACTUALS!$F$4:$F$75,$BM25,ACTUALS!$E$4:$E$75,EG$3)+SUMIFS(ACTUALS!$N$4:$N$75,ACTUALS!$E$4:$E$75,$BM25,ACTUALS!$F$4:$F$75,EG$3)</f>
        <v>0</v>
      </c>
      <c r="EH25" s="83">
        <f>SUMIFS(ACTUALS!$P$4:$P$75,ACTUALS!$G$4:$G$75,$BM25,ACTUALS!$F$4:$F$75,EH$3)+SUMIFS(ACTUALS!$O$4:$O$75,ACTUALS!$F$4:$F$75,$BM25,ACTUALS!$G$4:$G$75,EH$3)</f>
        <v>0</v>
      </c>
      <c r="EI25" s="83">
        <f>SUMIFS(ACTUALS!$Q$4:$Q$75,ACTUALS!$J$4:$J$75,$BM25,ACTUALS!$G$4:$G$75,EI$3)+SUMIFS(ACTUALS!$P$4:$P$75,ACTUALS!$G$4:$G$75,$BM25,ACTUALS!$J$4:$J$75,EI$3)</f>
        <v>0</v>
      </c>
      <c r="EJ25" s="83">
        <f>SUMIFS(ACTUALS!$R$4:$R$75,ACTUALS!$K$4:$K$75,$BM25,ACTUALS!$J$4:$J$75,EJ$3)+SUMIFS(ACTUALS!$Q$4:$Q$75,ACTUALS!$J$4:$J$75,$BM25,ACTUALS!$K$4:$K$75,EJ$3)</f>
        <v>0</v>
      </c>
      <c r="EK25" s="83">
        <f>SUMIFS(ACTUALS!$S$4:$S$75,ACTUALS!$L$4:$L$75,$BM25,ACTUALS!$K$4:$K$75,EK$3)+SUMIFS(ACTUALS!$R$4:$R$75,ACTUALS!$K$4:$K$75,$BM25,ACTUALS!$L$4:$L$75,EK$3)</f>
        <v>0</v>
      </c>
      <c r="EL25" s="83">
        <f>SUMIFS(ACTUALS!$T$4:$T$75,ACTUALS!$N$4:$N$75,$BM25,ACTUALS!$L$4:$L$75,EL$3)+SUMIFS(ACTUALS!$S$4:$S$75,ACTUALS!$L$4:$L$75,$BM25,ACTUALS!$N$4:$N$75,EL$3)</f>
        <v>0</v>
      </c>
      <c r="EM25" s="83">
        <f>SUMIFS(ACTUALS!$U$4:$U$75,ACTUALS!$O$4:$O$75,$BM25,ACTUALS!$N$4:$N$75,EM$3)+SUMIFS(ACTUALS!$T$4:$T$75,ACTUALS!$N$4:$N$75,$BM25,ACTUALS!$O$4:$O$75,EM$3)</f>
        <v>0</v>
      </c>
      <c r="EN25" s="83">
        <f>SUMIFS(ACTUALS!$V$4:$V$75,ACTUALS!$P$4:$P$75,$BM25,ACTUALS!$O$4:$O$75,EN$3)+SUMIFS(ACTUALS!$U$4:$U$75,ACTUALS!$O$4:$O$75,$BM25,ACTUALS!$P$4:$P$75,EN$3)</f>
        <v>0</v>
      </c>
      <c r="EO25" s="83">
        <f>SUMIFS(ACTUALS!$W$4:$W$75,ACTUALS!$Q$4:$Q$75,$BM25,ACTUALS!$P$4:$P$75,EO$3)+SUMIFS(ACTUALS!$V$4:$V$75,ACTUALS!$P$4:$P$75,$BM25,ACTUALS!$Q$4:$Q$75,EO$3)</f>
        <v>0</v>
      </c>
      <c r="EP25" s="83">
        <f>SUMIFS(ACTUALS!$B$4:$B$75,ACTUALS!$R$4:$R$75,$BM25,ACTUALS!$Q$4:$Q$75,EP$3)+SUMIFS(ACTUALS!$W$4:$W$75,ACTUALS!$Q$4:$Q$75,$BM25,ACTUALS!$R$4:$R$75,EP$3)</f>
        <v>0</v>
      </c>
      <c r="EQ25" s="83">
        <f>SUMIFS(ACTUALS!$C$4:$C$75,ACTUALS!$S$4:$S$75,$BM25,ACTUALS!$R$4:$R$75,EQ$3)+SUMIFS(ACTUALS!$B$4:$B$75,ACTUALS!$R$4:$R$75,$BM25,ACTUALS!$S$4:$S$75,EQ$3)</f>
        <v>0</v>
      </c>
      <c r="ER25" s="83">
        <f>SUMIFS(ACTUALS!$D$4:$D$75,ACTUALS!$T$4:$T$75,$BM25,ACTUALS!$S$4:$S$75,ER$3)+SUMIFS(ACTUALS!$C$4:$C$75,ACTUALS!$S$4:$S$75,$BM25,ACTUALS!$T$4:$T$75,ER$3)</f>
        <v>0</v>
      </c>
      <c r="ES25" s="83">
        <f>SUMIFS(ACTUALS!$E$4:$E$75,ACTUALS!$U$4:$U$75,$BM25,ACTUALS!$T$4:$T$75,ES$3)+SUMIFS(ACTUALS!$D$4:$D$75,ACTUALS!$T$4:$T$75,$BM25,ACTUALS!$U$4:$U$75,ES$3)</f>
        <v>0</v>
      </c>
      <c r="ET25" s="83">
        <f>SUMIFS(ACTUALS!$F$4:$F$75,ACTUALS!$V$4:$V$75,$BM25,ACTUALS!$U$4:$U$75,ET$3)+SUMIFS(ACTUALS!$E$4:$E$75,ACTUALS!$U$4:$U$75,$BM25,ACTUALS!$V$4:$V$75,ET$3)</f>
        <v>0</v>
      </c>
      <c r="EU25" s="83">
        <f>SUMIFS(ACTUALS!$G$4:$G$75,ACTUALS!$W$4:$W$75,$BM25,ACTUALS!$V$4:$V$75,EU$3)+SUMIFS(ACTUALS!$F$4:$F$75,ACTUALS!$V$4:$V$75,$BM25,ACTUALS!$W$4:$W$75,EU$3)</f>
        <v>0</v>
      </c>
      <c r="EV25" s="83">
        <f>SUMIFS(ACTUALS!$U$4:$U$75,ACTUALS!$O$4:$O$75,$BM25,ACTUALS!$N$4:$N$75,EV$3)+SUMIFS(ACTUALS!$T$4:$T$75,ACTUALS!$N$4:$N$75,$BM25,ACTUALS!$O$4:$O$75,EV$3)</f>
        <v>0</v>
      </c>
      <c r="EW25" s="83">
        <f>SUMIFS(ACTUALS!$U$4:$U$75,ACTUALS!$O$4:$O$75,$BM25,ACTUALS!$N$4:$N$75,EW$3)+SUMIFS(ACTUALS!$T$4:$T$75,ACTUALS!$N$4:$N$75,$BM25,ACTUALS!$O$4:$O$75,EW$3)</f>
        <v>0</v>
      </c>
      <c r="EX25" s="83">
        <f>SUMIFS(ACTUALS!$U$4:$U$75,ACTUALS!$O$4:$O$75,$BM25,ACTUALS!$N$4:$N$75,EX$3)+SUMIFS(ACTUALS!$T$4:$T$75,ACTUALS!$N$4:$N$75,$BM25,ACTUALS!$O$4:$O$75,EX$3)</f>
        <v>0</v>
      </c>
      <c r="EY25" s="83">
        <f>SUMIFS(ACTUALS!$U$4:$U$75,ACTUALS!$O$4:$O$75,$BM25,ACTUALS!$N$4:$N$75,EY$3)+SUMIFS(ACTUALS!$T$4:$T$75,ACTUALS!$N$4:$N$75,$BM25,ACTUALS!$O$4:$O$75,EY$3)</f>
        <v>0</v>
      </c>
      <c r="EZ25" s="83">
        <f>SUMIFS(ACTUALS!$U$4:$U$75,ACTUALS!$O$4:$O$75,$BM25,ACTUALS!$N$4:$N$75,EZ$3)+SUMIFS(ACTUALS!$T$4:$T$75,ACTUALS!$N$4:$N$75,$BM25,ACTUALS!$O$4:$O$75,EZ$3)</f>
        <v>0</v>
      </c>
      <c r="FA25" s="83">
        <f>SUMIFS(ACTUALS!$U$4:$U$75,ACTUALS!$O$4:$O$75,$BM25,ACTUALS!$N$4:$N$75,FA$3)+SUMIFS(ACTUALS!$T$4:$T$75,ACTUALS!$N$4:$N$75,$BM25,ACTUALS!$O$4:$O$75,FA$3)</f>
        <v>0</v>
      </c>
      <c r="FB25" s="83">
        <f>SUMIFS(ACTUALS!$U$4:$U$75,ACTUALS!$O$4:$O$75,$BM25,ACTUALS!$N$4:$N$75,FB$3)+SUMIFS(ACTUALS!$T$4:$T$75,ACTUALS!$N$4:$N$75,$BM25,ACTUALS!$O$4:$O$75,FB$3)</f>
        <v>0</v>
      </c>
      <c r="FC25" s="83">
        <f>SUMIFS(ACTUALS!$U$4:$U$75,ACTUALS!$O$4:$O$75,$BM25,ACTUALS!$N$4:$N$75,FC$3)+SUMIFS(ACTUALS!$T$4:$T$75,ACTUALS!$N$4:$N$75,$BM25,ACTUALS!$O$4:$O$75,FC$3)</f>
        <v>0</v>
      </c>
      <c r="FD25" s="83">
        <f>SUMIFS(ACTUALS!$U$4:$U$75,ACTUALS!$O$4:$O$75,$BM25,ACTUALS!$N$4:$N$75,FD$3)+SUMIFS(ACTUALS!$T$4:$T$75,ACTUALS!$N$4:$N$75,$BM25,ACTUALS!$O$4:$O$75,FD$3)</f>
        <v>0</v>
      </c>
      <c r="FE25" s="83">
        <f>SUMIFS(ACTUALS!$U$4:$U$75,ACTUALS!$O$4:$O$75,$BM25,ACTUALS!$N$4:$N$75,FE$3)+SUMIFS(ACTUALS!$T$4:$T$75,ACTUALS!$N$4:$N$75,$BM25,ACTUALS!$O$4:$O$75,FE$3)</f>
        <v>0</v>
      </c>
      <c r="FF25" s="83">
        <f>SUMIFS(ACTUALS!$U$4:$U$75,ACTUALS!$O$4:$O$75,$BM25,ACTUALS!$N$4:$N$75,FF$3)+SUMIFS(ACTUALS!$T$4:$T$75,ACTUALS!$N$4:$N$75,$BM25,ACTUALS!$O$4:$O$75,FF$3)</f>
        <v>0</v>
      </c>
      <c r="FG25" s="83">
        <f>SUMIFS(ACTUALS!$U$4:$U$75,ACTUALS!$O$4:$O$75,$BM25,ACTUALS!$N$4:$N$75,FG$3)+SUMIFS(ACTUALS!$T$4:$T$75,ACTUALS!$N$4:$N$75,$BM25,ACTUALS!$O$4:$O$75,FG$3)</f>
        <v>0</v>
      </c>
      <c r="FH25" s="51"/>
      <c r="FI25" s="51" t="s">
        <v>108</v>
      </c>
      <c r="FJ25" s="83">
        <f>SUMIFS(ACTUALS!$S$4:$S$75,ACTUALS!$O$4:$O$75,$BM25,ACTUALS!$N$4:$N$75,FJ$3)+SUMIFS(ACTUALS!$R$4:$R$75,ACTUALS!$N$4:$N$75,$BM25,ACTUALS!$O$4:$O$75,FJ$3)</f>
        <v>0</v>
      </c>
      <c r="FK25" s="83">
        <f>SUMIFS(ACTUALS!$S$4:$S$75,ACTUALS!$O$4:$O$75,$BM25,ACTUALS!$N$4:$N$75,FK$3)+SUMIFS(ACTUALS!$R$4:$R$75,ACTUALS!$N$4:$N$75,$BM25,ACTUALS!$O$4:$O$75,FK$3)</f>
        <v>0</v>
      </c>
      <c r="FL25" s="83">
        <f>SUMIFS(ACTUALS!$S$4:$S$75,ACTUALS!$O$4:$O$75,$BM25,ACTUALS!$N$4:$N$75,FL$3)+SUMIFS(ACTUALS!$R$4:$R$75,ACTUALS!$N$4:$N$75,$BM25,ACTUALS!$O$4:$O$75,FL$3)</f>
        <v>0</v>
      </c>
      <c r="FM25" s="83">
        <f>SUMIFS(ACTUALS!$S$4:$S$75,ACTUALS!$O$4:$O$75,$BM25,ACTUALS!$N$4:$N$75,FM$3)+SUMIFS(ACTUALS!$R$4:$R$75,ACTUALS!$N$4:$N$75,$BM25,ACTUALS!$O$4:$O$75,FM$3)</f>
        <v>0</v>
      </c>
      <c r="FN25" s="83">
        <f>SUMIFS(ACTUALS!$S$4:$S$75,ACTUALS!$O$4:$O$75,$BM25,ACTUALS!$N$4:$N$75,FN$3)+SUMIFS(ACTUALS!$R$4:$R$75,ACTUALS!$N$4:$N$75,$BM25,ACTUALS!$O$4:$O$75,FN$3)</f>
        <v>0</v>
      </c>
      <c r="FO25" s="83">
        <f>SUMIFS(ACTUALS!$S$4:$S$75,ACTUALS!$O$4:$O$75,$BM25,ACTUALS!$N$4:$N$75,FO$3)+SUMIFS(ACTUALS!$R$4:$R$75,ACTUALS!$N$4:$N$75,$BM25,ACTUALS!$O$4:$O$75,FO$3)</f>
        <v>0</v>
      </c>
      <c r="FP25" s="83">
        <f>SUMIFS(ACTUALS!$T$4:$T$75,ACTUALS!$P$4:$P$75,$BM25,ACTUALS!$O$4:$O$75,FP$3)+SUMIFS(ACTUALS!$S$4:$S$75,ACTUALS!$O$4:$O$75,$BM25,ACTUALS!$P$4:$P$75,FP$3)</f>
        <v>0</v>
      </c>
      <c r="FQ25" s="83">
        <f>SUMIFS(ACTUALS!$U$4:$U$75,ACTUALS!$Q$4:$Q$75,$BM25,ACTUALS!$P$4:$P$75,FQ$3)+SUMIFS(ACTUALS!$T$4:$T$75,ACTUALS!$P$4:$P$75,$BM25,ACTUALS!$Q$4:$Q$75,FQ$3)</f>
        <v>0</v>
      </c>
      <c r="FR25" s="83">
        <f>SUMIFS(ACTUALS!$V$4:$V$75,ACTUALS!$R$4:$R$75,$BM25,ACTUALS!$Q$4:$Q$75,FR$3)+SUMIFS(ACTUALS!$U$4:$U$75,ACTUALS!$Q$4:$Q$75,$BM25,ACTUALS!$R$4:$R$75,FR$3)</f>
        <v>0</v>
      </c>
      <c r="FS25" s="83">
        <f>SUMIFS(ACTUALS!$W$4:$W$75,ACTUALS!$S$4:$S$75,$BM25,ACTUALS!$R$4:$R$75,FS$3)+SUMIFS(ACTUALS!$V$4:$V$75,ACTUALS!$R$4:$R$75,$BM25,ACTUALS!$S$4:$S$75,FS$3)</f>
        <v>0</v>
      </c>
      <c r="FT25" s="83">
        <f>SUMIFS(ACTUALS!$B$4:$B$75,ACTUALS!$T$4:$T$75,$BM25,ACTUALS!$S$4:$S$75,FT$3)+SUMIFS(ACTUALS!$W$4:$W$75,ACTUALS!$S$4:$S$75,$BM25,ACTUALS!$T$4:$T$75,FT$3)</f>
        <v>0</v>
      </c>
      <c r="FU25" s="83">
        <f>SUMIFS(ACTUALS!$C$4:$C$75,ACTUALS!$U$4:$U$75,$BM25,ACTUALS!$T$4:$T$75,FU$3)+SUMIFS(ACTUALS!$B$4:$B$75,ACTUALS!$T$4:$T$75,$BM25,ACTUALS!$U$4:$U$75,FU$3)</f>
        <v>0</v>
      </c>
      <c r="FV25" s="83">
        <f>SUMIFS(ACTUALS!$D$4:$D$75,ACTUALS!$V$4:$V$75,$BM25,ACTUALS!$U$4:$U$75,FV$3)+SUMIFS(ACTUALS!$C$4:$C$75,ACTUALS!$U$4:$U$75,$BM25,ACTUALS!$V$4:$V$75,FV$3)</f>
        <v>0</v>
      </c>
      <c r="FW25" s="83">
        <f>SUMIFS(ACTUALS!$E$4:$E$75,ACTUALS!$W$4:$W$75,$BM25,ACTUALS!$V$4:$V$75,FW$3)+SUMIFS(ACTUALS!$D$4:$D$75,ACTUALS!$V$4:$V$75,$BM25,ACTUALS!$W$4:$W$75,FW$3)</f>
        <v>0</v>
      </c>
      <c r="FX25" s="83">
        <f>SUMIFS(ACTUALS!$F$4:$F$75,ACTUALS!$B$4:$B$75,$BM25,ACTUALS!$W$4:$W$75,FX$3)+SUMIFS(ACTUALS!$E$4:$E$75,ACTUALS!$W$4:$W$75,$BM25,ACTUALS!$B$4:$B$75,FX$3)</f>
        <v>0</v>
      </c>
      <c r="FY25" s="83">
        <f>SUMIFS(ACTUALS!$G$4:$G$75,ACTUALS!$C$4:$C$75,$BM25,ACTUALS!$B$4:$B$75,FY$3)+SUMIFS(ACTUALS!$F$4:$F$75,ACTUALS!$B$4:$B$75,$BM25,ACTUALS!$C$4:$C$75,FY$3)</f>
        <v>0</v>
      </c>
      <c r="FZ25" s="83">
        <f>SUMIFS(ACTUALS!$J$4:$J$75,ACTUALS!$D$4:$D$75,$BM25,ACTUALS!$C$4:$C$75,FZ$3)+SUMIFS(ACTUALS!$G$4:$G$75,ACTUALS!$C$4:$C$75,$BM25,ACTUALS!$D$4:$D$75,FZ$3)</f>
        <v>0</v>
      </c>
      <c r="GA25" s="83">
        <f>SUMIFS(ACTUALS!$K$4:$K$75,ACTUALS!$E$4:$E$75,$BM25,ACTUALS!$D$4:$D$75,GA$3)+SUMIFS(ACTUALS!$J$4:$J$75,ACTUALS!$D$4:$D$75,$BM25,ACTUALS!$E$4:$E$75,GA$3)</f>
        <v>0</v>
      </c>
      <c r="GB25" s="83">
        <f>SUMIFS(ACTUALS!$L$4:$L$75,ACTUALS!$F$4:$F$75,$BM25,ACTUALS!$E$4:$E$75,GB$3)+SUMIFS(ACTUALS!$K$4:$K$75,ACTUALS!$E$4:$E$75,$BM25,ACTUALS!$F$4:$F$75,GB$3)</f>
        <v>0</v>
      </c>
      <c r="GC25" s="83">
        <f>SUMIFS(ACTUALS!$N$4:$N$75,ACTUALS!$G$4:$G$75,$BM25,ACTUALS!$F$4:$F$75,GC$3)+SUMIFS(ACTUALS!$L$4:$L$75,ACTUALS!$F$4:$F$75,$BM25,ACTUALS!$G$4:$G$75,GC$3)</f>
        <v>0</v>
      </c>
      <c r="GD25" s="83">
        <f>SUMIFS(ACTUALS!$O$4:$O$75,ACTUALS!$J$4:$J$75,$BM25,ACTUALS!$G$4:$G$75,GD$3)+SUMIFS(ACTUALS!$N$4:$N$75,ACTUALS!$G$4:$G$75,$BM25,ACTUALS!$J$4:$J$75,GD$3)</f>
        <v>0</v>
      </c>
      <c r="GE25" s="83">
        <f>SUMIFS(ACTUALS!$P$4:$P$75,ACTUALS!$K$4:$K$75,$BM25,ACTUALS!$J$4:$J$75,GE$3)+SUMIFS(ACTUALS!$O$4:$O$75,ACTUALS!$J$4:$J$75,$BM25,ACTUALS!$K$4:$K$75,GE$3)</f>
        <v>0</v>
      </c>
      <c r="GF25" s="83">
        <f>SUMIFS(ACTUALS!$Q$4:$Q$75,ACTUALS!$L$4:$L$75,$BM25,ACTUALS!$K$4:$K$75,GF$3)+SUMIFS(ACTUALS!$P$4:$P$75,ACTUALS!$K$4:$K$75,$BM25,ACTUALS!$L$4:$L$75,GF$3)</f>
        <v>0</v>
      </c>
      <c r="GG25" s="83">
        <f>SUMIFS(ACTUALS!$R$4:$R$75,ACTUALS!$N$4:$N$75,$BM25,ACTUALS!$L$4:$L$75,GG$3)+SUMIFS(ACTUALS!$Q$4:$Q$75,ACTUALS!$L$4:$L$75,$BM25,ACTUALS!$N$4:$N$75,GG$3)</f>
        <v>0</v>
      </c>
      <c r="GH25" s="83">
        <f>SUMIFS(ACTUALS!$S$4:$S$75,ACTUALS!$O$4:$O$75,$BM25,ACTUALS!$N$4:$N$75,GH$3)+SUMIFS(ACTUALS!$R$4:$R$75,ACTUALS!$N$4:$N$75,$BM25,ACTUALS!$O$4:$O$75,GH$3)</f>
        <v>0</v>
      </c>
      <c r="GI25" s="83">
        <f>SUMIFS(ACTUALS!$T$4:$T$75,ACTUALS!$P$4:$P$75,$BM25,ACTUALS!$O$4:$O$75,GI$3)+SUMIFS(ACTUALS!$S$4:$S$75,ACTUALS!$O$4:$O$75,$BM25,ACTUALS!$P$4:$P$75,GI$3)</f>
        <v>0</v>
      </c>
      <c r="GJ25" s="83">
        <f>SUMIFS(ACTUALS!$U$4:$U$75,ACTUALS!$Q$4:$Q$75,$BM25,ACTUALS!$P$4:$P$75,GJ$3)+SUMIFS(ACTUALS!$T$4:$T$75,ACTUALS!$P$4:$P$75,$BM25,ACTUALS!$Q$4:$Q$75,GJ$3)</f>
        <v>0</v>
      </c>
      <c r="GK25" s="83">
        <f>SUMIFS(ACTUALS!$V$4:$V$75,ACTUALS!$R$4:$R$75,$BM25,ACTUALS!$Q$4:$Q$75,GK$3)+SUMIFS(ACTUALS!$U$4:$U$75,ACTUALS!$Q$4:$Q$75,$BM25,ACTUALS!$R$4:$R$75,GK$3)</f>
        <v>0</v>
      </c>
      <c r="GL25" s="83">
        <f>SUMIFS(ACTUALS!$W$4:$W$75,ACTUALS!$S$4:$S$75,$BM25,ACTUALS!$R$4:$R$75,GL$3)+SUMIFS(ACTUALS!$V$4:$V$75,ACTUALS!$R$4:$R$75,$BM25,ACTUALS!$S$4:$S$75,GL$3)</f>
        <v>0</v>
      </c>
      <c r="GM25" s="83">
        <f>SUMIFS(ACTUALS!$B$4:$B$75,ACTUALS!$T$4:$T$75,$BM25,ACTUALS!$S$4:$S$75,GM$3)+SUMIFS(ACTUALS!$W$4:$W$75,ACTUALS!$S$4:$S$75,$BM25,ACTUALS!$T$4:$T$75,GM$3)</f>
        <v>0</v>
      </c>
      <c r="GN25" s="83">
        <f>SUMIFS(ACTUALS!$C$4:$C$75,ACTUALS!$U$4:$U$75,$BM25,ACTUALS!$T$4:$T$75,GN$3)+SUMIFS(ACTUALS!$B$4:$B$75,ACTUALS!$T$4:$T$75,$BM25,ACTUALS!$U$4:$U$75,GN$3)</f>
        <v>0</v>
      </c>
      <c r="GO25" s="83">
        <f>SUMIFS(ACTUALS!$S$4:$S$75,ACTUALS!$O$4:$O$75,$BM25,ACTUALS!$N$4:$N$75,GO$3)+SUMIFS(ACTUALS!$R$4:$R$75,ACTUALS!$N$4:$N$75,$BM25,ACTUALS!$O$4:$O$75,GO$3)</f>
        <v>0</v>
      </c>
      <c r="GP25" s="83">
        <f>SUMIFS(ACTUALS!$S$4:$S$75,ACTUALS!$O$4:$O$75,$BM25,ACTUALS!$N$4:$N$75,GP$3)+SUMIFS(ACTUALS!$R$4:$R$75,ACTUALS!$N$4:$N$75,$BM25,ACTUALS!$O$4:$O$75,GP$3)</f>
        <v>0</v>
      </c>
      <c r="GQ25" s="83">
        <f>SUMIFS(ACTUALS!$S$4:$S$75,ACTUALS!$O$4:$O$75,$BM25,ACTUALS!$N$4:$N$75,GQ$3)+SUMIFS(ACTUALS!$R$4:$R$75,ACTUALS!$N$4:$N$75,$BM25,ACTUALS!$O$4:$O$75,GQ$3)</f>
        <v>0</v>
      </c>
      <c r="GR25" s="83">
        <f>SUMIFS(ACTUALS!$S$4:$S$75,ACTUALS!$O$4:$O$75,$BM25,ACTUALS!$N$4:$N$75,GR$3)+SUMIFS(ACTUALS!$R$4:$R$75,ACTUALS!$N$4:$N$75,$BM25,ACTUALS!$O$4:$O$75,GR$3)</f>
        <v>0</v>
      </c>
      <c r="GS25" s="83">
        <f>SUMIFS(ACTUALS!$S$4:$S$75,ACTUALS!$O$4:$O$75,$BM25,ACTUALS!$N$4:$N$75,GS$3)+SUMIFS(ACTUALS!$R$4:$R$75,ACTUALS!$N$4:$N$75,$BM25,ACTUALS!$O$4:$O$75,GS$3)</f>
        <v>0</v>
      </c>
      <c r="GT25" s="83">
        <f>SUMIFS(ACTUALS!$S$4:$S$75,ACTUALS!$O$4:$O$75,$BM25,ACTUALS!$N$4:$N$75,GT$3)+SUMIFS(ACTUALS!$R$4:$R$75,ACTUALS!$N$4:$N$75,$BM25,ACTUALS!$O$4:$O$75,GT$3)</f>
        <v>0</v>
      </c>
      <c r="GU25" s="83">
        <f>SUMIFS(ACTUALS!$S$4:$S$75,ACTUALS!$O$4:$O$75,$BM25,ACTUALS!$N$4:$N$75,GU$3)+SUMIFS(ACTUALS!$R$4:$R$75,ACTUALS!$N$4:$N$75,$BM25,ACTUALS!$O$4:$O$75,GU$3)</f>
        <v>0</v>
      </c>
      <c r="GV25" s="83">
        <f>SUMIFS(ACTUALS!$S$4:$S$75,ACTUALS!$O$4:$O$75,$BM25,ACTUALS!$N$4:$N$75,GV$3)+SUMIFS(ACTUALS!$R$4:$R$75,ACTUALS!$N$4:$N$75,$BM25,ACTUALS!$O$4:$O$75,GV$3)</f>
        <v>0</v>
      </c>
      <c r="GW25" s="83">
        <f>SUMIFS(ACTUALS!$S$4:$S$75,ACTUALS!$O$4:$O$75,$BM25,ACTUALS!$N$4:$N$75,GW$3)+SUMIFS(ACTUALS!$R$4:$R$75,ACTUALS!$N$4:$N$75,$BM25,ACTUALS!$O$4:$O$75,GW$3)</f>
        <v>0</v>
      </c>
      <c r="GX25" s="83">
        <f>SUMIFS(ACTUALS!$S$4:$S$75,ACTUALS!$O$4:$O$75,$BM25,ACTUALS!$N$4:$N$75,GX$3)+SUMIFS(ACTUALS!$R$4:$R$75,ACTUALS!$N$4:$N$75,$BM25,ACTUALS!$O$4:$O$75,GX$3)</f>
        <v>0</v>
      </c>
      <c r="GY25" s="83">
        <f>SUMIFS(ACTUALS!$S$4:$S$75,ACTUALS!$O$4:$O$75,$BM25,ACTUALS!$N$4:$N$75,GY$3)+SUMIFS(ACTUALS!$R$4:$R$75,ACTUALS!$N$4:$N$75,$BM25,ACTUALS!$O$4:$O$75,GY$3)</f>
        <v>0</v>
      </c>
      <c r="GZ25" s="83">
        <f>SUMIFS(ACTUALS!$S$4:$S$75,ACTUALS!$O$4:$O$75,$BM25,ACTUALS!$N$4:$N$75,GZ$3)+SUMIFS(ACTUALS!$R$4:$R$75,ACTUALS!$N$4:$N$75,$BM25,ACTUALS!$O$4:$O$75,GZ$3)</f>
        <v>0</v>
      </c>
      <c r="HA25" s="83">
        <f>SUMIFS(ACTUALS!$S$4:$S$75,ACTUALS!$O$4:$O$75,$BM25,ACTUALS!$N$4:$N$75,HA$3)+SUMIFS(ACTUALS!$R$4:$R$75,ACTUALS!$N$4:$N$75,$BM25,ACTUALS!$O$4:$O$75,HA$3)</f>
        <v>0</v>
      </c>
      <c r="HB25" s="83">
        <f>SUMIFS(ACTUALS!$S$4:$S$75,ACTUALS!$O$4:$O$75,$BM25,ACTUALS!$N$4:$N$75,HB$3)+SUMIFS(ACTUALS!$R$4:$R$75,ACTUALS!$N$4:$N$75,$BM25,ACTUALS!$O$4:$O$75,HB$3)</f>
        <v>0</v>
      </c>
      <c r="HC25" s="83">
        <f>SUMIFS(ACTUALS!$S$4:$S$75,ACTUALS!$O$4:$O$75,$BM25,ACTUALS!$N$4:$N$75,HC$3)+SUMIFS(ACTUALS!$R$4:$R$75,ACTUALS!$N$4:$N$75,$BM25,ACTUALS!$O$4:$O$75,HC$3)</f>
        <v>0</v>
      </c>
      <c r="HD25" s="83">
        <f>SUMIFS(ACTUALS!$S$4:$S$75,ACTUALS!$O$4:$O$75,$BM25,ACTUALS!$N$4:$N$75,HD$3)+SUMIFS(ACTUALS!$R$4:$R$75,ACTUALS!$N$4:$N$75,$BM25,ACTUALS!$O$4:$O$75,HD$3)</f>
        <v>0</v>
      </c>
      <c r="HE25" s="83">
        <f>SUMIFS(ACTUALS!$S$4:$S$75,ACTUALS!$O$4:$O$75,$BM25,ACTUALS!$N$4:$N$75,HE$3)+SUMIFS(ACTUALS!$R$4:$R$75,ACTUALS!$N$4:$N$75,$BM25,ACTUALS!$O$4:$O$75,HE$3)</f>
        <v>0</v>
      </c>
      <c r="HF25" s="51"/>
      <c r="HG25" s="71"/>
      <c r="HH25" s="71"/>
      <c r="HI25" s="71"/>
      <c r="HJ25" s="71"/>
      <c r="HK25" s="71"/>
      <c r="HL25" s="71"/>
      <c r="HM25" s="71"/>
      <c r="HN25" s="71"/>
      <c r="HO25" s="71"/>
      <c r="HP25" s="71"/>
      <c r="HQ25" s="71"/>
      <c r="HR25" s="71"/>
      <c r="HS25" s="71"/>
      <c r="HT25" s="71"/>
      <c r="HU25" s="71"/>
      <c r="HV25" s="71"/>
      <c r="HW25" s="71"/>
      <c r="HX25" s="71"/>
      <c r="HY25" s="71"/>
      <c r="HZ25" s="71"/>
      <c r="IA25" s="71"/>
      <c r="IB25" s="71"/>
      <c r="IC25" s="71"/>
      <c r="ID25" s="71"/>
      <c r="IE25" s="71"/>
      <c r="IF25" s="71"/>
      <c r="IG25" s="71"/>
      <c r="IH25" s="71"/>
      <c r="II25" s="71"/>
      <c r="IJ25" s="71"/>
      <c r="IK25" s="71"/>
      <c r="IL25" s="71"/>
      <c r="IM25" s="71"/>
      <c r="IN25" s="71"/>
      <c r="IO25" s="71"/>
      <c r="IP25" s="71"/>
      <c r="IQ25" s="71"/>
      <c r="IR25" s="71"/>
      <c r="IS25" s="71"/>
      <c r="IT25" s="71"/>
      <c r="IU25" s="71"/>
      <c r="IV25" s="71"/>
      <c r="IW25" s="71"/>
      <c r="IX25" s="71"/>
      <c r="IY25" s="71"/>
      <c r="IZ25" s="71"/>
      <c r="JA25" s="71"/>
      <c r="JB25" s="71"/>
      <c r="JC25" s="71"/>
      <c r="JD25" s="71"/>
      <c r="JE25" s="71"/>
      <c r="JF25" s="71"/>
      <c r="JG25" s="71"/>
      <c r="JH25" s="71"/>
      <c r="JI25" s="71"/>
      <c r="JJ25" s="71"/>
      <c r="JK25" s="71"/>
      <c r="JL25" s="71"/>
      <c r="JM25" s="71"/>
    </row>
    <row r="26" spans="1:273" s="78" customFormat="1" ht="30" customHeight="1" x14ac:dyDescent="0.25">
      <c r="A26" s="193"/>
      <c r="B26" s="72">
        <f t="shared" si="6"/>
        <v>23</v>
      </c>
      <c r="C26" s="73" t="s">
        <v>14</v>
      </c>
      <c r="D26" s="74">
        <v>46190</v>
      </c>
      <c r="E26" s="73" t="s">
        <v>115</v>
      </c>
      <c r="F26" s="180">
        <v>0.79166666666666663</v>
      </c>
      <c r="G26" s="75">
        <f t="shared" si="0"/>
        <v>46190.791666666664</v>
      </c>
      <c r="H26" s="148" t="s">
        <v>148</v>
      </c>
      <c r="I26" s="149"/>
      <c r="J26" s="150"/>
      <c r="K26" s="151"/>
      <c r="L26" s="73" t="str">
        <f t="shared" si="1"/>
        <v/>
      </c>
      <c r="M26" s="76" t="s">
        <v>731</v>
      </c>
      <c r="N26" s="77" t="str">
        <f t="shared" si="2"/>
        <v>Ghana</v>
      </c>
      <c r="O26" s="78" t="str">
        <f t="shared" si="3"/>
        <v>Panama</v>
      </c>
      <c r="P26" s="78" t="str">
        <f>IF(ACTUALS!$R26&gt;ACTUALS!$S26,ACTUALS!$N26,IF(ACTUALS!$S26&gt;ACTUALS!$R26,ACTUALS!$O26,""))</f>
        <v/>
      </c>
      <c r="Q26" s="78" t="str">
        <f>IF(ACTUALS!$P26=ACTUALS!$N26,ACTUALS!$O26,IF(ACTUALS!$P26=ACTUALS!$O26,ACTUALS!$N26,""))</f>
        <v/>
      </c>
      <c r="R26" s="79">
        <f t="shared" si="4"/>
        <v>0</v>
      </c>
      <c r="S26" s="80">
        <f t="shared" si="5"/>
        <v>0</v>
      </c>
      <c r="T26" s="78">
        <f>IF(OR(ACTUALS!$R26="",ACTUALS!$S26=""),"",ACTUALS!$R26-ACTUALS!$S26)</f>
        <v>0</v>
      </c>
      <c r="U26" s="78">
        <f>IF(OR(ACTUALS!$R26="",ACTUALS!$S26=""),"",ACTUALS!$S26-ACTUALS!$R26)</f>
        <v>0</v>
      </c>
      <c r="V26" s="78" t="str">
        <f>IF(ACTUALS!$K26="","",IF(ACTUALS!$L26="Draw",1,IF(ACTUALS!$L26=ACTUALS!$N26,3,0)))</f>
        <v/>
      </c>
      <c r="W26" s="78" t="str">
        <f>IF(ACTUALS!$K26="","",IF(ACTUALS!$L26="Draw",1,IF(ACTUALS!$L26=ACTUALS!$O26,3,0)))</f>
        <v/>
      </c>
      <c r="AG26" s="78" t="s">
        <v>7</v>
      </c>
      <c r="AH26" s="51"/>
      <c r="AI26" s="90">
        <v>3</v>
      </c>
      <c r="AJ26" s="90" t="str">
        <f ca="1">IFERROR(INDEX(AT:AT,MATCH("3"&amp;AG26,BD:BD,0),1),"")</f>
        <v>Paraguay</v>
      </c>
      <c r="AK26" s="90" t="str">
        <f ca="1">IF(AJ26="","",VLOOKUP(AJ26,AT:AY,2,FALSE)&amp;"-"&amp;VLOOKUP(AJ26,AT:AY,3,FALSE)&amp;"-"&amp;VLOOKUP(AJ26,AT:AY,4,FALSE))</f>
        <v>0-0-0</v>
      </c>
      <c r="AL26" s="90">
        <f ca="1">IF(AJ26="","",VLOOKUP(AJ26,AT:BA,8,FALSE))</f>
        <v>0</v>
      </c>
      <c r="AM26" s="90">
        <f ca="1">IF(AJ26="","",VLOOKUP(AJ26,AT:BD,5,FALSE))</f>
        <v>0</v>
      </c>
      <c r="AN26" s="51"/>
      <c r="AO26" s="94"/>
      <c r="AP26" s="94"/>
      <c r="AQ26" s="51"/>
      <c r="AR26" s="51"/>
      <c r="AS26" s="51" t="s">
        <v>16</v>
      </c>
      <c r="AT26" s="51" t="s">
        <v>100</v>
      </c>
      <c r="AU26" s="51">
        <f>COUNTIF(ACTUALS!$P$4:$P$75,AT26)</f>
        <v>0</v>
      </c>
      <c r="AV26" s="51">
        <f>COUNTIFS(ACTUALS!$O$4:$O$75,AT26,ACTUALS!$L$4:$L$75,"Draw")+COUNTIFS(ACTUALS!$N$4:$N$75,AT26,ACTUALS!$L$4:$L$75,"Draw")</f>
        <v>0</v>
      </c>
      <c r="AW26" s="51">
        <f>COUNTIF(ACTUALS!$Q$4:$Q$75,AT26)</f>
        <v>0</v>
      </c>
      <c r="AX26" s="51">
        <f>AV26+(3*AU26)</f>
        <v>0</v>
      </c>
      <c r="AY26" s="51">
        <f>SUMIFS(ACTUALS!$R$4:$R$75,ACTUALS!$N$4:$N$75,AT26)+SUMIFS(ACTUALS!$S$4:$S$75,ACTUALS!$O$4:$O$75,AT26)</f>
        <v>0</v>
      </c>
      <c r="AZ26" s="51">
        <f>SUMIFS(ACTUALS!$S$4:$S$75,ACTUALS!$N$4:$N$75,AT26)+SUMIFS(ACTUALS!$R$4:$R$75,ACTUALS!$O$4:$O$75,AT26)</f>
        <v>0</v>
      </c>
      <c r="BA26" s="51">
        <f>AY26-AZ26</f>
        <v>0</v>
      </c>
      <c r="BB26" s="51">
        <f ca="1">RANK(BK26,BK24:BK27,1)</f>
        <v>2</v>
      </c>
      <c r="BC26" s="51" t="str">
        <f>IFERROR(VLOOKUP(AT26,AO:AP,2,FALSE),"")</f>
        <v/>
      </c>
      <c r="BD26" s="51" t="str">
        <f ca="1">IF(BC26="",BB26&amp;AS26,BC26&amp;AS26)</f>
        <v>2E</v>
      </c>
      <c r="BE26" s="51">
        <f>RANK(AX26,AX24:AX27)+(RANK(BA26,BA24:BA27)/10)+(RANK(AY26,AY24:AY27)/100)</f>
        <v>1.1100000000000001</v>
      </c>
      <c r="BF26" s="51">
        <f>RANK(BE26,BE24:BE27,1)</f>
        <v>1</v>
      </c>
      <c r="BG26" s="51" cm="1">
        <f t="array" aca="1" ref="BG26" ca="1">SUMPRODUCT((OFFSET($BN$3:$DI$3,MATCH($AT26,$BM$4:$BM$51,0),0))*((IF($BF25=$BF26,$BN$3:$DI$3=$AT25,0))+(IF($BF24=$BF26,$BN$3:$DI$3=$AT24,0))+(IF($BF27=$BF26,$BN$3:$DI$3=$AT27,0))))</f>
        <v>0</v>
      </c>
      <c r="BH26" s="51" cm="1">
        <f t="array" aca="1" ref="BH26" ca="1">SUMPRODUCT((OFFSET($DL$3:$FG$3,MATCH($AT26,$DK$4:$DK$51,0),0))*((IF($BF25=$BF26,$DL$3:$FG$3=$AT25,0))+(IF($BF24=$BF26,$DL$3:$FG$3=$AT24,0))+(IF($BF27=$BF26,$DL$3:$FG$3=$AT27,0))))</f>
        <v>0</v>
      </c>
      <c r="BI26" s="51" cm="1">
        <f t="array" aca="1" ref="BI26" ca="1">SUMPRODUCT((OFFSET($FJ$3:$HE$3,MATCH($AT26,$FI$4:$FI$51,0),0))*((IF($BF25=$BF26,$FJ$3:$HE$3=$AT25,0))+(IF($BF24=$BF26,$FJ$3:$HE$3=$AT24,0))+(IF($BF27=$BF26,$FJ$3:$HE$3=$AT27,0))))</f>
        <v>0</v>
      </c>
      <c r="BJ26" s="51">
        <f ca="1">(BG26/1000)+(BH26/10000)+(BI26/100000)+(ROW(BI29)/10000000)</f>
        <v>2.9000000000000002E-6</v>
      </c>
      <c r="BK26" s="51">
        <f ca="1">+BE26-BJ26</f>
        <v>1.1099971000000002</v>
      </c>
      <c r="BL26" s="51"/>
      <c r="BM26" s="51" t="s">
        <v>769</v>
      </c>
      <c r="BN26" s="83">
        <f>SUMIFS(ACTUALS!$W$4:$W$75,ACTUALS!$O$4:$O$75,$BM26,ACTUALS!$N$4:$N$75,BN$3)+SUMIFS(ACTUALS!$V$4:$V$75,ACTUALS!$N$4:$N$75,$BM26,ACTUALS!$O$4:$O$75,BN$3)</f>
        <v>0</v>
      </c>
      <c r="BO26" s="83">
        <f>SUMIFS(ACTUALS!$W$4:$W$75,ACTUALS!$O$4:$O$75,$BM26,ACTUALS!$N$4:$N$75,BO$3)+SUMIFS(ACTUALS!$V$4:$V$75,ACTUALS!$N$4:$N$75,$BM26,ACTUALS!$O$4:$O$75,BO$3)</f>
        <v>0</v>
      </c>
      <c r="BP26" s="83">
        <f>SUMIFS(ACTUALS!$W$4:$W$75,ACTUALS!$O$4:$O$75,$BM26,ACTUALS!$N$4:$N$75,BP$3)+SUMIFS(ACTUALS!$V$4:$V$75,ACTUALS!$N$4:$N$75,$BM26,ACTUALS!$O$4:$O$75,BP$3)</f>
        <v>0</v>
      </c>
      <c r="BQ26" s="83">
        <f>SUMIFS(ACTUALS!$W$4:$W$75,ACTUALS!$O$4:$O$75,$BM26,ACTUALS!$N$4:$N$75,BQ$3)+SUMIFS(ACTUALS!$V$4:$V$75,ACTUALS!$N$4:$N$75,$BM26,ACTUALS!$O$4:$O$75,BQ$3)</f>
        <v>0</v>
      </c>
      <c r="BR26" s="83">
        <f>SUMIFS(ACTUALS!$W$4:$W$75,ACTUALS!$O$4:$O$75,$BM26,ACTUALS!$N$4:$N$75,BR$3)+SUMIFS(ACTUALS!$V$4:$V$75,ACTUALS!$N$4:$N$75,$BM26,ACTUALS!$O$4:$O$75,BR$3)</f>
        <v>0</v>
      </c>
      <c r="BS26" s="83">
        <f>SUMIFS(ACTUALS!$W$4:$W$75,ACTUALS!$O$4:$O$75,$BM26,ACTUALS!$N$4:$N$75,BS$3)+SUMIFS(ACTUALS!$V$4:$V$75,ACTUALS!$N$4:$N$75,$BM26,ACTUALS!$O$4:$O$75,BS$3)</f>
        <v>0</v>
      </c>
      <c r="BT26" s="83">
        <f>SUMIFS(ACTUALS!$W$4:$W$75,ACTUALS!$O$4:$O$75,$BM26,ACTUALS!$N$4:$N$75,BT$3)+SUMIFS(ACTUALS!$V$4:$V$75,ACTUALS!$N$4:$N$75,$BM26,ACTUALS!$O$4:$O$75,BT$3)</f>
        <v>0</v>
      </c>
      <c r="BU26" s="83">
        <f>SUMIFS(ACTUALS!$W$4:$W$75,ACTUALS!$O$4:$O$75,$BM26,ACTUALS!$N$4:$N$75,BU$3)+SUMIFS(ACTUALS!$V$4:$V$75,ACTUALS!$N$4:$N$75,$BM26,ACTUALS!$O$4:$O$75,BU$3)</f>
        <v>0</v>
      </c>
      <c r="BV26" s="83">
        <f>SUMIFS(ACTUALS!$W$4:$W$75,ACTUALS!$O$4:$O$75,$BM26,ACTUALS!$N$4:$N$75,BV$3)+SUMIFS(ACTUALS!$V$4:$V$75,ACTUALS!$N$4:$N$75,$BM26,ACTUALS!$O$4:$O$75,BV$3)</f>
        <v>0</v>
      </c>
      <c r="BW26" s="83">
        <f>SUMIFS(ACTUALS!$W$4:$W$75,ACTUALS!$O$4:$O$75,$BM26,ACTUALS!$N$4:$N$75,BW$3)+SUMIFS(ACTUALS!$V$4:$V$75,ACTUALS!$N$4:$N$75,$BM26,ACTUALS!$O$4:$O$75,BW$3)</f>
        <v>0</v>
      </c>
      <c r="BX26" s="83">
        <f>SUMIFS(ACTUALS!$W$4:$W$75,ACTUALS!$O$4:$O$75,$BM26,ACTUALS!$N$4:$N$75,BX$3)+SUMIFS(ACTUALS!$V$4:$V$75,ACTUALS!$N$4:$N$75,$BM26,ACTUALS!$O$4:$O$75,BX$3)</f>
        <v>0</v>
      </c>
      <c r="BY26" s="83">
        <f>SUMIFS(ACTUALS!$W$4:$W$75,ACTUALS!$O$4:$O$75,$BM26,ACTUALS!$N$4:$N$75,BY$3)+SUMIFS(ACTUALS!$V$4:$V$75,ACTUALS!$N$4:$N$75,$BM26,ACTUALS!$O$4:$O$75,BY$3)</f>
        <v>0</v>
      </c>
      <c r="BZ26" s="83">
        <f>SUMIFS(ACTUALS!$W$4:$W$75,ACTUALS!$O$4:$O$75,$BM26,ACTUALS!$N$4:$N$75,BZ$3)+SUMIFS(ACTUALS!$V$4:$V$75,ACTUALS!$N$4:$N$75,$BM26,ACTUALS!$O$4:$O$75,BZ$3)</f>
        <v>0</v>
      </c>
      <c r="CA26" s="83">
        <f>SUMIFS(ACTUALS!$W$4:$W$75,ACTUALS!$O$4:$O$75,$BM26,ACTUALS!$N$4:$N$75,CA$3)+SUMIFS(ACTUALS!$V$4:$V$75,ACTUALS!$N$4:$N$75,$BM26,ACTUALS!$O$4:$O$75,CA$3)</f>
        <v>0</v>
      </c>
      <c r="CB26" s="83">
        <f>SUMIFS(ACTUALS!$W$4:$W$75,ACTUALS!$O$4:$O$75,$BM26,ACTUALS!$N$4:$N$75,CB$3)+SUMIFS(ACTUALS!$V$4:$V$75,ACTUALS!$N$4:$N$75,$BM26,ACTUALS!$O$4:$O$75,CB$3)</f>
        <v>0</v>
      </c>
      <c r="CC26" s="83">
        <f>SUMIFS(ACTUALS!$W$4:$W$75,ACTUALS!$O$4:$O$75,$BM26,ACTUALS!$N$4:$N$75,CC$3)+SUMIFS(ACTUALS!$V$4:$V$75,ACTUALS!$N$4:$N$75,$BM26,ACTUALS!$O$4:$O$75,CC$3)</f>
        <v>0</v>
      </c>
      <c r="CD26" s="83">
        <f>SUMIFS(ACTUALS!$W$4:$W$75,ACTUALS!$O$4:$O$75,$BM26,ACTUALS!$N$4:$N$75,CD$3)+SUMIFS(ACTUALS!$V$4:$V$75,ACTUALS!$N$4:$N$75,$BM26,ACTUALS!$O$4:$O$75,CD$3)</f>
        <v>0</v>
      </c>
      <c r="CE26" s="83">
        <f>SUMIFS(ACTUALS!$W$4:$W$75,ACTUALS!$O$4:$O$75,$BM26,ACTUALS!$N$4:$N$75,CE$3)+SUMIFS(ACTUALS!$V$4:$V$75,ACTUALS!$N$4:$N$75,$BM26,ACTUALS!$O$4:$O$75,CE$3)</f>
        <v>0</v>
      </c>
      <c r="CF26" s="83">
        <f>SUMIFS(ACTUALS!$W$4:$W$75,ACTUALS!$O$4:$O$75,$BM26,ACTUALS!$N$4:$N$75,CF$3)+SUMIFS(ACTUALS!$V$4:$V$75,ACTUALS!$N$4:$N$75,$BM26,ACTUALS!$O$4:$O$75,CF$3)</f>
        <v>0</v>
      </c>
      <c r="CG26" s="83">
        <f>SUMIFS(ACTUALS!$W$4:$W$75,ACTUALS!$O$4:$O$75,$BM26,ACTUALS!$N$4:$N$75,CG$3)+SUMIFS(ACTUALS!$V$4:$V$75,ACTUALS!$N$4:$N$75,$BM26,ACTUALS!$O$4:$O$75,CG$3)</f>
        <v>0</v>
      </c>
      <c r="CH26" s="83">
        <f>SUMIFS(ACTUALS!$W$4:$W$75,ACTUALS!$O$4:$O$75,$BM26,ACTUALS!$N$4:$N$75,CH$3)+SUMIFS(ACTUALS!$V$4:$V$75,ACTUALS!$N$4:$N$75,$BM26,ACTUALS!$O$4:$O$75,CH$3)</f>
        <v>0</v>
      </c>
      <c r="CI26" s="83">
        <f>SUMIFS(ACTUALS!$W$4:$W$75,ACTUALS!$O$4:$O$75,$BM26,ACTUALS!$N$4:$N$75,CI$3)+SUMIFS(ACTUALS!$V$4:$V$75,ACTUALS!$N$4:$N$75,$BM26,ACTUALS!$O$4:$O$75,CI$3)</f>
        <v>0</v>
      </c>
      <c r="CJ26" s="83">
        <f>SUMIFS(ACTUALS!$B$4:$B$75,ACTUALS!$P$4:$P$75,$BM26,ACTUALS!$O$4:$O$75,CJ$3)+SUMIFS(ACTUALS!$W$4:$W$75,ACTUALS!$O$4:$O$75,$BM26,ACTUALS!$P$4:$P$75,CJ$3)</f>
        <v>0</v>
      </c>
      <c r="CK26" s="83">
        <f>SUMIFS(ACTUALS!$C$4:$C$75,ACTUALS!$Q$4:$Q$75,$BM26,ACTUALS!$P$4:$P$75,CK$3)+SUMIFS(ACTUALS!$B$4:$B$75,ACTUALS!$P$4:$P$75,$BM26,ACTUALS!$Q$4:$Q$75,CK$3)</f>
        <v>0</v>
      </c>
      <c r="CL26" s="83">
        <f>SUMIFS(ACTUALS!$D$4:$D$75,ACTUALS!$R$4:$R$75,$BM26,ACTUALS!$Q$4:$Q$75,CL$3)+SUMIFS(ACTUALS!$C$4:$C$75,ACTUALS!$Q$4:$Q$75,$BM26,ACTUALS!$R$4:$R$75,CL$3)</f>
        <v>0</v>
      </c>
      <c r="CM26" s="83">
        <f>SUMIFS(ACTUALS!$E$4:$E$75,ACTUALS!$S$4:$S$75,$BM26,ACTUALS!$R$4:$R$75,CM$3)+SUMIFS(ACTUALS!$D$4:$D$75,ACTUALS!$R$4:$R$75,$BM26,ACTUALS!$S$4:$S$75,CM$3)</f>
        <v>0</v>
      </c>
      <c r="CN26" s="83">
        <f>SUMIFS(ACTUALS!$F$4:$F$75,ACTUALS!$T$4:$T$75,$BM26,ACTUALS!$S$4:$S$75,CN$3)+SUMIFS(ACTUALS!$E$4:$E$75,ACTUALS!$S$4:$S$75,$BM26,ACTUALS!$T$4:$T$75,CN$3)</f>
        <v>0</v>
      </c>
      <c r="CO26" s="83">
        <f>SUMIFS(ACTUALS!$G$4:$G$75,ACTUALS!$U$4:$U$75,$BM26,ACTUALS!$T$4:$T$75,CO$3)+SUMIFS(ACTUALS!$F$4:$F$75,ACTUALS!$T$4:$T$75,$BM26,ACTUALS!$U$4:$U$75,CO$3)</f>
        <v>0</v>
      </c>
      <c r="CP26" s="83">
        <f>SUMIFS(ACTUALS!$J$4:$J$75,ACTUALS!$V$4:$V$75,$BM26,ACTUALS!$U$4:$U$75,CP$3)+SUMIFS(ACTUALS!$G$4:$G$75,ACTUALS!$U$4:$U$75,$BM26,ACTUALS!$V$4:$V$75,CP$3)</f>
        <v>0</v>
      </c>
      <c r="CQ26" s="83">
        <f>SUMIFS(ACTUALS!$K$4:$K$75,ACTUALS!$W$4:$W$75,$BM26,ACTUALS!$V$4:$V$75,CQ$3)+SUMIFS(ACTUALS!$J$4:$J$75,ACTUALS!$V$4:$V$75,$BM26,ACTUALS!$W$4:$W$75,CQ$3)</f>
        <v>0</v>
      </c>
      <c r="CR26" s="83">
        <f>SUMIFS(ACTUALS!$L$4:$L$75,ACTUALS!$B$4:$B$75,$BM26,ACTUALS!$W$4:$W$75,CR$3)+SUMIFS(ACTUALS!$K$4:$K$75,ACTUALS!$W$4:$W$75,$BM26,ACTUALS!$B$4:$B$75,CR$3)</f>
        <v>0</v>
      </c>
      <c r="CS26" s="83">
        <f>SUMIFS(ACTUALS!$N$4:$N$75,ACTUALS!$C$4:$C$75,$BM26,ACTUALS!$B$4:$B$75,CS$3)+SUMIFS(ACTUALS!$L$4:$L$75,ACTUALS!$B$4:$B$75,$BM26,ACTUALS!$C$4:$C$75,CS$3)</f>
        <v>0</v>
      </c>
      <c r="CT26" s="83">
        <f>SUMIFS(ACTUALS!$O$4:$O$75,ACTUALS!$D$4:$D$75,$BM26,ACTUALS!$C$4:$C$75,CT$3)+SUMIFS(ACTUALS!$N$4:$N$75,ACTUALS!$C$4:$C$75,$BM26,ACTUALS!$D$4:$D$75,CT$3)</f>
        <v>0</v>
      </c>
      <c r="CU26" s="83">
        <f>SUMIFS(ACTUALS!$P$4:$P$75,ACTUALS!$E$4:$E$75,$BM26,ACTUALS!$D$4:$D$75,CU$3)+SUMIFS(ACTUALS!$O$4:$O$75,ACTUALS!$D$4:$D$75,$BM26,ACTUALS!$E$4:$E$75,CU$3)</f>
        <v>0</v>
      </c>
      <c r="CV26" s="83">
        <f>SUMIFS(ACTUALS!$Q$4:$Q$75,ACTUALS!$F$4:$F$75,$BM26,ACTUALS!$E$4:$E$75,CV$3)+SUMIFS(ACTUALS!$P$4:$P$75,ACTUALS!$E$4:$E$75,$BM26,ACTUALS!$F$4:$F$75,CV$3)</f>
        <v>0</v>
      </c>
      <c r="CW26" s="83">
        <f>SUMIFS(ACTUALS!$R$4:$R$75,ACTUALS!$G$4:$G$75,$BM26,ACTUALS!$F$4:$F$75,CW$3)+SUMIFS(ACTUALS!$Q$4:$Q$75,ACTUALS!$F$4:$F$75,$BM26,ACTUALS!$G$4:$G$75,CW$3)</f>
        <v>0</v>
      </c>
      <c r="CX26" s="83">
        <f>SUMIFS(ACTUALS!$S$4:$S$75,ACTUALS!$J$4:$J$75,$BM26,ACTUALS!$G$4:$G$75,CX$3)+SUMIFS(ACTUALS!$R$4:$R$75,ACTUALS!$G$4:$G$75,$BM26,ACTUALS!$J$4:$J$75,CX$3)</f>
        <v>0</v>
      </c>
      <c r="CY26" s="83">
        <f>SUMIFS(ACTUALS!$T$4:$T$75,ACTUALS!$K$4:$K$75,$BM26,ACTUALS!$J$4:$J$75,CY$3)+SUMIFS(ACTUALS!$S$4:$S$75,ACTUALS!$J$4:$J$75,$BM26,ACTUALS!$K$4:$K$75,CY$3)</f>
        <v>0</v>
      </c>
      <c r="CZ26" s="83">
        <f>SUMIFS(ACTUALS!$U$4:$U$75,ACTUALS!$L$4:$L$75,$BM26,ACTUALS!$K$4:$K$75,CZ$3)+SUMIFS(ACTUALS!$T$4:$T$75,ACTUALS!$K$4:$K$75,$BM26,ACTUALS!$L$4:$L$75,CZ$3)</f>
        <v>0</v>
      </c>
      <c r="DA26" s="83">
        <f>SUMIFS(ACTUALS!$V$4:$V$75,ACTUALS!$N$4:$N$75,$BM26,ACTUALS!$L$4:$L$75,DA$3)+SUMIFS(ACTUALS!$U$4:$U$75,ACTUALS!$L$4:$L$75,$BM26,ACTUALS!$N$4:$N$75,DA$3)</f>
        <v>0</v>
      </c>
      <c r="DB26" s="83">
        <f>SUMIFS(ACTUALS!$W$4:$W$75,ACTUALS!$O$4:$O$75,$BM26,ACTUALS!$N$4:$N$75,DB$3)+SUMIFS(ACTUALS!$V$4:$V$75,ACTUALS!$N$4:$N$75,$BM26,ACTUALS!$O$4:$O$75,DB$3)</f>
        <v>0</v>
      </c>
      <c r="DC26" s="83">
        <f>SUMIFS(ACTUALS!$B$4:$B$75,ACTUALS!$P$4:$P$75,$BM26,ACTUALS!$O$4:$O$75,DC$3)+SUMIFS(ACTUALS!$W$4:$W$75,ACTUALS!$O$4:$O$75,$BM26,ACTUALS!$P$4:$P$75,DC$3)</f>
        <v>0</v>
      </c>
      <c r="DD26" s="83">
        <f>SUMIFS(ACTUALS!$C$4:$C$75,ACTUALS!$Q$4:$Q$75,$BM26,ACTUALS!$P$4:$P$75,DD$3)+SUMIFS(ACTUALS!$B$4:$B$75,ACTUALS!$P$4:$P$75,$BM26,ACTUALS!$Q$4:$Q$75,DD$3)</f>
        <v>0</v>
      </c>
      <c r="DE26" s="83">
        <f>SUMIFS(ACTUALS!$D$4:$D$75,ACTUALS!$R$4:$R$75,$BM26,ACTUALS!$Q$4:$Q$75,DE$3)+SUMIFS(ACTUALS!$C$4:$C$75,ACTUALS!$Q$4:$Q$75,$BM26,ACTUALS!$R$4:$R$75,DE$3)</f>
        <v>0</v>
      </c>
      <c r="DF26" s="83">
        <f>SUMIFS(ACTUALS!$E$4:$E$75,ACTUALS!$S$4:$S$75,$BM26,ACTUALS!$R$4:$R$75,DF$3)+SUMIFS(ACTUALS!$D$4:$D$75,ACTUALS!$R$4:$R$75,$BM26,ACTUALS!$S$4:$S$75,DF$3)</f>
        <v>0</v>
      </c>
      <c r="DG26" s="83">
        <f>SUMIFS(ACTUALS!$W$4:$W$75,ACTUALS!$O$4:$O$75,$BM26,ACTUALS!$N$4:$N$75,DG$3)+SUMIFS(ACTUALS!$V$4:$V$75,ACTUALS!$N$4:$N$75,$BM26,ACTUALS!$O$4:$O$75,DG$3)</f>
        <v>0</v>
      </c>
      <c r="DH26" s="83">
        <f>SUMIFS(ACTUALS!$W$4:$W$75,ACTUALS!$O$4:$O$75,$BM26,ACTUALS!$N$4:$N$75,DH$3)+SUMIFS(ACTUALS!$V$4:$V$75,ACTUALS!$N$4:$N$75,$BM26,ACTUALS!$O$4:$O$75,DH$3)</f>
        <v>0</v>
      </c>
      <c r="DI26" s="83">
        <f>SUMIFS(ACTUALS!$W$4:$W$75,ACTUALS!$O$4:$O$75,$BM26,ACTUALS!$N$4:$N$75,DI$3)+SUMIFS(ACTUALS!$V$4:$V$75,ACTUALS!$N$4:$N$75,$BM26,ACTUALS!$O$4:$O$75,DI$3)</f>
        <v>0</v>
      </c>
      <c r="DJ26" s="51"/>
      <c r="DK26" s="51" t="s">
        <v>769</v>
      </c>
      <c r="DL26" s="83">
        <f>SUMIFS(ACTUALS!$U$4:$U$75,ACTUALS!$O$4:$O$75,$BM26,ACTUALS!$N$4:$N$75,DL$3)+SUMIFS(ACTUALS!$T$4:$T$75,ACTUALS!$N$4:$N$75,$BM26,ACTUALS!$O$4:$O$75,DL$3)</f>
        <v>0</v>
      </c>
      <c r="DM26" s="83">
        <f>SUMIFS(ACTUALS!$U$4:$U$75,ACTUALS!$O$4:$O$75,$BM26,ACTUALS!$N$4:$N$75,DM$3)+SUMIFS(ACTUALS!$T$4:$T$75,ACTUALS!$N$4:$N$75,$BM26,ACTUALS!$O$4:$O$75,DM$3)</f>
        <v>0</v>
      </c>
      <c r="DN26" s="83">
        <f>SUMIFS(ACTUALS!$U$4:$U$75,ACTUALS!$O$4:$O$75,$BM26,ACTUALS!$N$4:$N$75,DN$3)+SUMIFS(ACTUALS!$T$4:$T$75,ACTUALS!$N$4:$N$75,$BM26,ACTUALS!$O$4:$O$75,DN$3)</f>
        <v>0</v>
      </c>
      <c r="DO26" s="83">
        <f>SUMIFS(ACTUALS!$U$4:$U$75,ACTUALS!$O$4:$O$75,$BM26,ACTUALS!$N$4:$N$75,DO$3)+SUMIFS(ACTUALS!$T$4:$T$75,ACTUALS!$N$4:$N$75,$BM26,ACTUALS!$O$4:$O$75,DO$3)</f>
        <v>0</v>
      </c>
      <c r="DP26" s="83">
        <f>SUMIFS(ACTUALS!$U$4:$U$75,ACTUALS!$O$4:$O$75,$BM26,ACTUALS!$N$4:$N$75,DP$3)+SUMIFS(ACTUALS!$T$4:$T$75,ACTUALS!$N$4:$N$75,$BM26,ACTUALS!$O$4:$O$75,DP$3)</f>
        <v>0</v>
      </c>
      <c r="DQ26" s="83">
        <f>SUMIFS(ACTUALS!$U$4:$U$75,ACTUALS!$O$4:$O$75,$BM26,ACTUALS!$N$4:$N$75,DQ$3)+SUMIFS(ACTUALS!$T$4:$T$75,ACTUALS!$N$4:$N$75,$BM26,ACTUALS!$O$4:$O$75,DQ$3)</f>
        <v>0</v>
      </c>
      <c r="DR26" s="83">
        <f>SUMIFS(ACTUALS!$U$4:$U$75,ACTUALS!$O$4:$O$75,$BM26,ACTUALS!$N$4:$N$75,DR$3)+SUMIFS(ACTUALS!$T$4:$T$75,ACTUALS!$N$4:$N$75,$BM26,ACTUALS!$O$4:$O$75,DR$3)</f>
        <v>0</v>
      </c>
      <c r="DS26" s="83">
        <f>SUMIFS(ACTUALS!$U$4:$U$75,ACTUALS!$O$4:$O$75,$BM26,ACTUALS!$N$4:$N$75,DS$3)+SUMIFS(ACTUALS!$T$4:$T$75,ACTUALS!$N$4:$N$75,$BM26,ACTUALS!$O$4:$O$75,DS$3)</f>
        <v>0</v>
      </c>
      <c r="DT26" s="83">
        <f>SUMIFS(ACTUALS!$U$4:$U$75,ACTUALS!$O$4:$O$75,$BM26,ACTUALS!$N$4:$N$75,DT$3)+SUMIFS(ACTUALS!$T$4:$T$75,ACTUALS!$N$4:$N$75,$BM26,ACTUALS!$O$4:$O$75,DT$3)</f>
        <v>0</v>
      </c>
      <c r="DU26" s="83">
        <f>SUMIFS(ACTUALS!$V$4:$V$75,ACTUALS!$P$4:$P$75,$BM26,ACTUALS!$O$4:$O$75,DU$3)+SUMIFS(ACTUALS!$U$4:$U$75,ACTUALS!$O$4:$O$75,$BM26,ACTUALS!$P$4:$P$75,DU$3)</f>
        <v>0</v>
      </c>
      <c r="DV26" s="83">
        <f>SUMIFS(ACTUALS!$W$4:$W$75,ACTUALS!$Q$4:$Q$75,$BM26,ACTUALS!$P$4:$P$75,DV$3)+SUMIFS(ACTUALS!$V$4:$V$75,ACTUALS!$P$4:$P$75,$BM26,ACTUALS!$Q$4:$Q$75,DV$3)</f>
        <v>0</v>
      </c>
      <c r="DW26" s="83">
        <f>SUMIFS(ACTUALS!$B$4:$B$75,ACTUALS!$R$4:$R$75,$BM26,ACTUALS!$Q$4:$Q$75,DW$3)+SUMIFS(ACTUALS!$W$4:$W$75,ACTUALS!$Q$4:$Q$75,$BM26,ACTUALS!$R$4:$R$75,DW$3)</f>
        <v>0</v>
      </c>
      <c r="DX26" s="83">
        <f>SUMIFS(ACTUALS!$C$4:$C$75,ACTUALS!$S$4:$S$75,$BM26,ACTUALS!$R$4:$R$75,DX$3)+SUMIFS(ACTUALS!$B$4:$B$75,ACTUALS!$R$4:$R$75,$BM26,ACTUALS!$S$4:$S$75,DX$3)</f>
        <v>0</v>
      </c>
      <c r="DY26" s="83">
        <f>SUMIFS(ACTUALS!$D$4:$D$75,ACTUALS!$T$4:$T$75,$BM26,ACTUALS!$S$4:$S$75,DY$3)+SUMIFS(ACTUALS!$C$4:$C$75,ACTUALS!$S$4:$S$75,$BM26,ACTUALS!$T$4:$T$75,DY$3)</f>
        <v>0</v>
      </c>
      <c r="DZ26" s="83">
        <f>SUMIFS(ACTUALS!$E$4:$E$75,ACTUALS!$U$4:$U$75,$BM26,ACTUALS!$T$4:$T$75,DZ$3)+SUMIFS(ACTUALS!$D$4:$D$75,ACTUALS!$T$4:$T$75,$BM26,ACTUALS!$U$4:$U$75,DZ$3)</f>
        <v>0</v>
      </c>
      <c r="EA26" s="83">
        <f>SUMIFS(ACTUALS!$F$4:$F$75,ACTUALS!$V$4:$V$75,$BM26,ACTUALS!$U$4:$U$75,EA$3)+SUMIFS(ACTUALS!$E$4:$E$75,ACTUALS!$U$4:$U$75,$BM26,ACTUALS!$V$4:$V$75,EA$3)</f>
        <v>0</v>
      </c>
      <c r="EB26" s="83">
        <f>SUMIFS(ACTUALS!$G$4:$G$75,ACTUALS!$W$4:$W$75,$BM26,ACTUALS!$V$4:$V$75,EB$3)+SUMIFS(ACTUALS!$F$4:$F$75,ACTUALS!$V$4:$V$75,$BM26,ACTUALS!$W$4:$W$75,EB$3)</f>
        <v>0</v>
      </c>
      <c r="EC26" s="83">
        <f>SUMIFS(ACTUALS!$J$4:$J$75,ACTUALS!$B$4:$B$75,$BM26,ACTUALS!$W$4:$W$75,EC$3)+SUMIFS(ACTUALS!$G$4:$G$75,ACTUALS!$W$4:$W$75,$BM26,ACTUALS!$B$4:$B$75,EC$3)</f>
        <v>0</v>
      </c>
      <c r="ED26" s="83">
        <f>SUMIFS(ACTUALS!$K$4:$K$75,ACTUALS!$C$4:$C$75,$BM26,ACTUALS!$B$4:$B$75,ED$3)+SUMIFS(ACTUALS!$J$4:$J$75,ACTUALS!$B$4:$B$75,$BM26,ACTUALS!$C$4:$C$75,ED$3)</f>
        <v>0</v>
      </c>
      <c r="EE26" s="83">
        <f>SUMIFS(ACTUALS!$L$4:$L$75,ACTUALS!$D$4:$D$75,$BM26,ACTUALS!$C$4:$C$75,EE$3)+SUMIFS(ACTUALS!$K$4:$K$75,ACTUALS!$C$4:$C$75,$BM26,ACTUALS!$D$4:$D$75,EE$3)</f>
        <v>0</v>
      </c>
      <c r="EF26" s="83">
        <f>SUMIFS(ACTUALS!$N$4:$N$75,ACTUALS!$E$4:$E$75,$BM26,ACTUALS!$D$4:$D$75,EF$3)+SUMIFS(ACTUALS!$L$4:$L$75,ACTUALS!$D$4:$D$75,$BM26,ACTUALS!$E$4:$E$75,EF$3)</f>
        <v>0</v>
      </c>
      <c r="EG26" s="83">
        <f>SUMIFS(ACTUALS!$O$4:$O$75,ACTUALS!$F$4:$F$75,$BM26,ACTUALS!$E$4:$E$75,EG$3)+SUMIFS(ACTUALS!$N$4:$N$75,ACTUALS!$E$4:$E$75,$BM26,ACTUALS!$F$4:$F$75,EG$3)</f>
        <v>0</v>
      </c>
      <c r="EH26" s="83">
        <f>SUMIFS(ACTUALS!$P$4:$P$75,ACTUALS!$G$4:$G$75,$BM26,ACTUALS!$F$4:$F$75,EH$3)+SUMIFS(ACTUALS!$O$4:$O$75,ACTUALS!$F$4:$F$75,$BM26,ACTUALS!$G$4:$G$75,EH$3)</f>
        <v>0</v>
      </c>
      <c r="EI26" s="83">
        <f>SUMIFS(ACTUALS!$Q$4:$Q$75,ACTUALS!$J$4:$J$75,$BM26,ACTUALS!$G$4:$G$75,EI$3)+SUMIFS(ACTUALS!$P$4:$P$75,ACTUALS!$G$4:$G$75,$BM26,ACTUALS!$J$4:$J$75,EI$3)</f>
        <v>0</v>
      </c>
      <c r="EJ26" s="83">
        <f>SUMIFS(ACTUALS!$R$4:$R$75,ACTUALS!$K$4:$K$75,$BM26,ACTUALS!$J$4:$J$75,EJ$3)+SUMIFS(ACTUALS!$Q$4:$Q$75,ACTUALS!$J$4:$J$75,$BM26,ACTUALS!$K$4:$K$75,EJ$3)</f>
        <v>0</v>
      </c>
      <c r="EK26" s="83">
        <f>SUMIFS(ACTUALS!$S$4:$S$75,ACTUALS!$L$4:$L$75,$BM26,ACTUALS!$K$4:$K$75,EK$3)+SUMIFS(ACTUALS!$R$4:$R$75,ACTUALS!$K$4:$K$75,$BM26,ACTUALS!$L$4:$L$75,EK$3)</f>
        <v>0</v>
      </c>
      <c r="EL26" s="83">
        <f>SUMIFS(ACTUALS!$T$4:$T$75,ACTUALS!$N$4:$N$75,$BM26,ACTUALS!$L$4:$L$75,EL$3)+SUMIFS(ACTUALS!$S$4:$S$75,ACTUALS!$L$4:$L$75,$BM26,ACTUALS!$N$4:$N$75,EL$3)</f>
        <v>0</v>
      </c>
      <c r="EM26" s="83">
        <f>SUMIFS(ACTUALS!$U$4:$U$75,ACTUALS!$O$4:$O$75,$BM26,ACTUALS!$N$4:$N$75,EM$3)+SUMIFS(ACTUALS!$T$4:$T$75,ACTUALS!$N$4:$N$75,$BM26,ACTUALS!$O$4:$O$75,EM$3)</f>
        <v>0</v>
      </c>
      <c r="EN26" s="83">
        <f>SUMIFS(ACTUALS!$V$4:$V$75,ACTUALS!$P$4:$P$75,$BM26,ACTUALS!$O$4:$O$75,EN$3)+SUMIFS(ACTUALS!$U$4:$U$75,ACTUALS!$O$4:$O$75,$BM26,ACTUALS!$P$4:$P$75,EN$3)</f>
        <v>0</v>
      </c>
      <c r="EO26" s="83">
        <f>SUMIFS(ACTUALS!$W$4:$W$75,ACTUALS!$Q$4:$Q$75,$BM26,ACTUALS!$P$4:$P$75,EO$3)+SUMIFS(ACTUALS!$V$4:$V$75,ACTUALS!$P$4:$P$75,$BM26,ACTUALS!$Q$4:$Q$75,EO$3)</f>
        <v>0</v>
      </c>
      <c r="EP26" s="83">
        <f>SUMIFS(ACTUALS!$B$4:$B$75,ACTUALS!$R$4:$R$75,$BM26,ACTUALS!$Q$4:$Q$75,EP$3)+SUMIFS(ACTUALS!$W$4:$W$75,ACTUALS!$Q$4:$Q$75,$BM26,ACTUALS!$R$4:$R$75,EP$3)</f>
        <v>0</v>
      </c>
      <c r="EQ26" s="83">
        <f>SUMIFS(ACTUALS!$C$4:$C$75,ACTUALS!$S$4:$S$75,$BM26,ACTUALS!$R$4:$R$75,EQ$3)+SUMIFS(ACTUALS!$B$4:$B$75,ACTUALS!$R$4:$R$75,$BM26,ACTUALS!$S$4:$S$75,EQ$3)</f>
        <v>0</v>
      </c>
      <c r="ER26" s="83">
        <f>SUMIFS(ACTUALS!$D$4:$D$75,ACTUALS!$T$4:$T$75,$BM26,ACTUALS!$S$4:$S$75,ER$3)+SUMIFS(ACTUALS!$C$4:$C$75,ACTUALS!$S$4:$S$75,$BM26,ACTUALS!$T$4:$T$75,ER$3)</f>
        <v>0</v>
      </c>
      <c r="ES26" s="83">
        <f>SUMIFS(ACTUALS!$E$4:$E$75,ACTUALS!$U$4:$U$75,$BM26,ACTUALS!$T$4:$T$75,ES$3)+SUMIFS(ACTUALS!$D$4:$D$75,ACTUALS!$T$4:$T$75,$BM26,ACTUALS!$U$4:$U$75,ES$3)</f>
        <v>0</v>
      </c>
      <c r="ET26" s="83">
        <f>SUMIFS(ACTUALS!$F$4:$F$75,ACTUALS!$V$4:$V$75,$BM26,ACTUALS!$U$4:$U$75,ET$3)+SUMIFS(ACTUALS!$E$4:$E$75,ACTUALS!$U$4:$U$75,$BM26,ACTUALS!$V$4:$V$75,ET$3)</f>
        <v>0</v>
      </c>
      <c r="EU26" s="83">
        <f>SUMIFS(ACTUALS!$G$4:$G$75,ACTUALS!$W$4:$W$75,$BM26,ACTUALS!$V$4:$V$75,EU$3)+SUMIFS(ACTUALS!$F$4:$F$75,ACTUALS!$V$4:$V$75,$BM26,ACTUALS!$W$4:$W$75,EU$3)</f>
        <v>0</v>
      </c>
      <c r="EV26" s="83">
        <f>SUMIFS(ACTUALS!$U$4:$U$75,ACTUALS!$O$4:$O$75,$BM26,ACTUALS!$N$4:$N$75,EV$3)+SUMIFS(ACTUALS!$T$4:$T$75,ACTUALS!$N$4:$N$75,$BM26,ACTUALS!$O$4:$O$75,EV$3)</f>
        <v>0</v>
      </c>
      <c r="EW26" s="83">
        <f>SUMIFS(ACTUALS!$U$4:$U$75,ACTUALS!$O$4:$O$75,$BM26,ACTUALS!$N$4:$N$75,EW$3)+SUMIFS(ACTUALS!$T$4:$T$75,ACTUALS!$N$4:$N$75,$BM26,ACTUALS!$O$4:$O$75,EW$3)</f>
        <v>0</v>
      </c>
      <c r="EX26" s="83">
        <f>SUMIFS(ACTUALS!$U$4:$U$75,ACTUALS!$O$4:$O$75,$BM26,ACTUALS!$N$4:$N$75,EX$3)+SUMIFS(ACTUALS!$T$4:$T$75,ACTUALS!$N$4:$N$75,$BM26,ACTUALS!$O$4:$O$75,EX$3)</f>
        <v>0</v>
      </c>
      <c r="EY26" s="83">
        <f>SUMIFS(ACTUALS!$U$4:$U$75,ACTUALS!$O$4:$O$75,$BM26,ACTUALS!$N$4:$N$75,EY$3)+SUMIFS(ACTUALS!$T$4:$T$75,ACTUALS!$N$4:$N$75,$BM26,ACTUALS!$O$4:$O$75,EY$3)</f>
        <v>0</v>
      </c>
      <c r="EZ26" s="83">
        <f>SUMIFS(ACTUALS!$U$4:$U$75,ACTUALS!$O$4:$O$75,$BM26,ACTUALS!$N$4:$N$75,EZ$3)+SUMIFS(ACTUALS!$T$4:$T$75,ACTUALS!$N$4:$N$75,$BM26,ACTUALS!$O$4:$O$75,EZ$3)</f>
        <v>0</v>
      </c>
      <c r="FA26" s="83">
        <f>SUMIFS(ACTUALS!$U$4:$U$75,ACTUALS!$O$4:$O$75,$BM26,ACTUALS!$N$4:$N$75,FA$3)+SUMIFS(ACTUALS!$T$4:$T$75,ACTUALS!$N$4:$N$75,$BM26,ACTUALS!$O$4:$O$75,FA$3)</f>
        <v>0</v>
      </c>
      <c r="FB26" s="83">
        <f>SUMIFS(ACTUALS!$U$4:$U$75,ACTUALS!$O$4:$O$75,$BM26,ACTUALS!$N$4:$N$75,FB$3)+SUMIFS(ACTUALS!$T$4:$T$75,ACTUALS!$N$4:$N$75,$BM26,ACTUALS!$O$4:$O$75,FB$3)</f>
        <v>0</v>
      </c>
      <c r="FC26" s="83">
        <f>SUMIFS(ACTUALS!$U$4:$U$75,ACTUALS!$O$4:$O$75,$BM26,ACTUALS!$N$4:$N$75,FC$3)+SUMIFS(ACTUALS!$T$4:$T$75,ACTUALS!$N$4:$N$75,$BM26,ACTUALS!$O$4:$O$75,FC$3)</f>
        <v>0</v>
      </c>
      <c r="FD26" s="83">
        <f>SUMIFS(ACTUALS!$U$4:$U$75,ACTUALS!$O$4:$O$75,$BM26,ACTUALS!$N$4:$N$75,FD$3)+SUMIFS(ACTUALS!$T$4:$T$75,ACTUALS!$N$4:$N$75,$BM26,ACTUALS!$O$4:$O$75,FD$3)</f>
        <v>0</v>
      </c>
      <c r="FE26" s="83">
        <f>SUMIFS(ACTUALS!$U$4:$U$75,ACTUALS!$O$4:$O$75,$BM26,ACTUALS!$N$4:$N$75,FE$3)+SUMIFS(ACTUALS!$T$4:$T$75,ACTUALS!$N$4:$N$75,$BM26,ACTUALS!$O$4:$O$75,FE$3)</f>
        <v>0</v>
      </c>
      <c r="FF26" s="83">
        <f>SUMIFS(ACTUALS!$U$4:$U$75,ACTUALS!$O$4:$O$75,$BM26,ACTUALS!$N$4:$N$75,FF$3)+SUMIFS(ACTUALS!$T$4:$T$75,ACTUALS!$N$4:$N$75,$BM26,ACTUALS!$O$4:$O$75,FF$3)</f>
        <v>0</v>
      </c>
      <c r="FG26" s="83">
        <f>SUMIFS(ACTUALS!$U$4:$U$75,ACTUALS!$O$4:$O$75,$BM26,ACTUALS!$N$4:$N$75,FG$3)+SUMIFS(ACTUALS!$T$4:$T$75,ACTUALS!$N$4:$N$75,$BM26,ACTUALS!$O$4:$O$75,FG$3)</f>
        <v>0</v>
      </c>
      <c r="FH26" s="51"/>
      <c r="FI26" s="51" t="s">
        <v>769</v>
      </c>
      <c r="FJ26" s="83">
        <f>SUMIFS(ACTUALS!$S$4:$S$75,ACTUALS!$O$4:$O$75,$BM26,ACTUALS!$N$4:$N$75,FJ$3)+SUMIFS(ACTUALS!$R$4:$R$75,ACTUALS!$N$4:$N$75,$BM26,ACTUALS!$O$4:$O$75,FJ$3)</f>
        <v>0</v>
      </c>
      <c r="FK26" s="83">
        <f>SUMIFS(ACTUALS!$S$4:$S$75,ACTUALS!$O$4:$O$75,$BM26,ACTUALS!$N$4:$N$75,FK$3)+SUMIFS(ACTUALS!$R$4:$R$75,ACTUALS!$N$4:$N$75,$BM26,ACTUALS!$O$4:$O$75,FK$3)</f>
        <v>0</v>
      </c>
      <c r="FL26" s="83">
        <f>SUMIFS(ACTUALS!$S$4:$S$75,ACTUALS!$O$4:$O$75,$BM26,ACTUALS!$N$4:$N$75,FL$3)+SUMIFS(ACTUALS!$R$4:$R$75,ACTUALS!$N$4:$N$75,$BM26,ACTUALS!$O$4:$O$75,FL$3)</f>
        <v>0</v>
      </c>
      <c r="FM26" s="83">
        <f>SUMIFS(ACTUALS!$S$4:$S$75,ACTUALS!$O$4:$O$75,$BM26,ACTUALS!$N$4:$N$75,FM$3)+SUMIFS(ACTUALS!$R$4:$R$75,ACTUALS!$N$4:$N$75,$BM26,ACTUALS!$O$4:$O$75,FM$3)</f>
        <v>0</v>
      </c>
      <c r="FN26" s="83">
        <f>SUMIFS(ACTUALS!$S$4:$S$75,ACTUALS!$O$4:$O$75,$BM26,ACTUALS!$N$4:$N$75,FN$3)+SUMIFS(ACTUALS!$R$4:$R$75,ACTUALS!$N$4:$N$75,$BM26,ACTUALS!$O$4:$O$75,FN$3)</f>
        <v>0</v>
      </c>
      <c r="FO26" s="83">
        <f>SUMIFS(ACTUALS!$S$4:$S$75,ACTUALS!$O$4:$O$75,$BM26,ACTUALS!$N$4:$N$75,FO$3)+SUMIFS(ACTUALS!$R$4:$R$75,ACTUALS!$N$4:$N$75,$BM26,ACTUALS!$O$4:$O$75,FO$3)</f>
        <v>0</v>
      </c>
      <c r="FP26" s="83">
        <f>SUMIFS(ACTUALS!$T$4:$T$75,ACTUALS!$P$4:$P$75,$BM26,ACTUALS!$O$4:$O$75,FP$3)+SUMIFS(ACTUALS!$S$4:$S$75,ACTUALS!$O$4:$O$75,$BM26,ACTUALS!$P$4:$P$75,FP$3)</f>
        <v>0</v>
      </c>
      <c r="FQ26" s="83">
        <f>SUMIFS(ACTUALS!$U$4:$U$75,ACTUALS!$Q$4:$Q$75,$BM26,ACTUALS!$P$4:$P$75,FQ$3)+SUMIFS(ACTUALS!$T$4:$T$75,ACTUALS!$P$4:$P$75,$BM26,ACTUALS!$Q$4:$Q$75,FQ$3)</f>
        <v>0</v>
      </c>
      <c r="FR26" s="83">
        <f>SUMIFS(ACTUALS!$V$4:$V$75,ACTUALS!$R$4:$R$75,$BM26,ACTUALS!$Q$4:$Q$75,FR$3)+SUMIFS(ACTUALS!$U$4:$U$75,ACTUALS!$Q$4:$Q$75,$BM26,ACTUALS!$R$4:$R$75,FR$3)</f>
        <v>0</v>
      </c>
      <c r="FS26" s="83">
        <f>SUMIFS(ACTUALS!$W$4:$W$75,ACTUALS!$S$4:$S$75,$BM26,ACTUALS!$R$4:$R$75,FS$3)+SUMIFS(ACTUALS!$V$4:$V$75,ACTUALS!$R$4:$R$75,$BM26,ACTUALS!$S$4:$S$75,FS$3)</f>
        <v>0</v>
      </c>
      <c r="FT26" s="83">
        <f>SUMIFS(ACTUALS!$B$4:$B$75,ACTUALS!$T$4:$T$75,$BM26,ACTUALS!$S$4:$S$75,FT$3)+SUMIFS(ACTUALS!$W$4:$W$75,ACTUALS!$S$4:$S$75,$BM26,ACTUALS!$T$4:$T$75,FT$3)</f>
        <v>0</v>
      </c>
      <c r="FU26" s="83">
        <f>SUMIFS(ACTUALS!$C$4:$C$75,ACTUALS!$U$4:$U$75,$BM26,ACTUALS!$T$4:$T$75,FU$3)+SUMIFS(ACTUALS!$B$4:$B$75,ACTUALS!$T$4:$T$75,$BM26,ACTUALS!$U$4:$U$75,FU$3)</f>
        <v>0</v>
      </c>
      <c r="FV26" s="83">
        <f>SUMIFS(ACTUALS!$D$4:$D$75,ACTUALS!$V$4:$V$75,$BM26,ACTUALS!$U$4:$U$75,FV$3)+SUMIFS(ACTUALS!$C$4:$C$75,ACTUALS!$U$4:$U$75,$BM26,ACTUALS!$V$4:$V$75,FV$3)</f>
        <v>0</v>
      </c>
      <c r="FW26" s="83">
        <f>SUMIFS(ACTUALS!$E$4:$E$75,ACTUALS!$W$4:$W$75,$BM26,ACTUALS!$V$4:$V$75,FW$3)+SUMIFS(ACTUALS!$D$4:$D$75,ACTUALS!$V$4:$V$75,$BM26,ACTUALS!$W$4:$W$75,FW$3)</f>
        <v>0</v>
      </c>
      <c r="FX26" s="83">
        <f>SUMIFS(ACTUALS!$F$4:$F$75,ACTUALS!$B$4:$B$75,$BM26,ACTUALS!$W$4:$W$75,FX$3)+SUMIFS(ACTUALS!$E$4:$E$75,ACTUALS!$W$4:$W$75,$BM26,ACTUALS!$B$4:$B$75,FX$3)</f>
        <v>0</v>
      </c>
      <c r="FY26" s="83">
        <f>SUMIFS(ACTUALS!$G$4:$G$75,ACTUALS!$C$4:$C$75,$BM26,ACTUALS!$B$4:$B$75,FY$3)+SUMIFS(ACTUALS!$F$4:$F$75,ACTUALS!$B$4:$B$75,$BM26,ACTUALS!$C$4:$C$75,FY$3)</f>
        <v>0</v>
      </c>
      <c r="FZ26" s="83">
        <f>SUMIFS(ACTUALS!$J$4:$J$75,ACTUALS!$D$4:$D$75,$BM26,ACTUALS!$C$4:$C$75,FZ$3)+SUMIFS(ACTUALS!$G$4:$G$75,ACTUALS!$C$4:$C$75,$BM26,ACTUALS!$D$4:$D$75,FZ$3)</f>
        <v>0</v>
      </c>
      <c r="GA26" s="83">
        <f>SUMIFS(ACTUALS!$K$4:$K$75,ACTUALS!$E$4:$E$75,$BM26,ACTUALS!$D$4:$D$75,GA$3)+SUMIFS(ACTUALS!$J$4:$J$75,ACTUALS!$D$4:$D$75,$BM26,ACTUALS!$E$4:$E$75,GA$3)</f>
        <v>0</v>
      </c>
      <c r="GB26" s="83">
        <f>SUMIFS(ACTUALS!$L$4:$L$75,ACTUALS!$F$4:$F$75,$BM26,ACTUALS!$E$4:$E$75,GB$3)+SUMIFS(ACTUALS!$K$4:$K$75,ACTUALS!$E$4:$E$75,$BM26,ACTUALS!$F$4:$F$75,GB$3)</f>
        <v>0</v>
      </c>
      <c r="GC26" s="83">
        <f>SUMIFS(ACTUALS!$N$4:$N$75,ACTUALS!$G$4:$G$75,$BM26,ACTUALS!$F$4:$F$75,GC$3)+SUMIFS(ACTUALS!$L$4:$L$75,ACTUALS!$F$4:$F$75,$BM26,ACTUALS!$G$4:$G$75,GC$3)</f>
        <v>0</v>
      </c>
      <c r="GD26" s="83">
        <f>SUMIFS(ACTUALS!$O$4:$O$75,ACTUALS!$J$4:$J$75,$BM26,ACTUALS!$G$4:$G$75,GD$3)+SUMIFS(ACTUALS!$N$4:$N$75,ACTUALS!$G$4:$G$75,$BM26,ACTUALS!$J$4:$J$75,GD$3)</f>
        <v>0</v>
      </c>
      <c r="GE26" s="83">
        <f>SUMIFS(ACTUALS!$P$4:$P$75,ACTUALS!$K$4:$K$75,$BM26,ACTUALS!$J$4:$J$75,GE$3)+SUMIFS(ACTUALS!$O$4:$O$75,ACTUALS!$J$4:$J$75,$BM26,ACTUALS!$K$4:$K$75,GE$3)</f>
        <v>0</v>
      </c>
      <c r="GF26" s="83">
        <f>SUMIFS(ACTUALS!$Q$4:$Q$75,ACTUALS!$L$4:$L$75,$BM26,ACTUALS!$K$4:$K$75,GF$3)+SUMIFS(ACTUALS!$P$4:$P$75,ACTUALS!$K$4:$K$75,$BM26,ACTUALS!$L$4:$L$75,GF$3)</f>
        <v>0</v>
      </c>
      <c r="GG26" s="83">
        <f>SUMIFS(ACTUALS!$R$4:$R$75,ACTUALS!$N$4:$N$75,$BM26,ACTUALS!$L$4:$L$75,GG$3)+SUMIFS(ACTUALS!$Q$4:$Q$75,ACTUALS!$L$4:$L$75,$BM26,ACTUALS!$N$4:$N$75,GG$3)</f>
        <v>0</v>
      </c>
      <c r="GH26" s="83">
        <f>SUMIFS(ACTUALS!$S$4:$S$75,ACTUALS!$O$4:$O$75,$BM26,ACTUALS!$N$4:$N$75,GH$3)+SUMIFS(ACTUALS!$R$4:$R$75,ACTUALS!$N$4:$N$75,$BM26,ACTUALS!$O$4:$O$75,GH$3)</f>
        <v>0</v>
      </c>
      <c r="GI26" s="83">
        <f>SUMIFS(ACTUALS!$T$4:$T$75,ACTUALS!$P$4:$P$75,$BM26,ACTUALS!$O$4:$O$75,GI$3)+SUMIFS(ACTUALS!$S$4:$S$75,ACTUALS!$O$4:$O$75,$BM26,ACTUALS!$P$4:$P$75,GI$3)</f>
        <v>0</v>
      </c>
      <c r="GJ26" s="83">
        <f>SUMIFS(ACTUALS!$U$4:$U$75,ACTUALS!$Q$4:$Q$75,$BM26,ACTUALS!$P$4:$P$75,GJ$3)+SUMIFS(ACTUALS!$T$4:$T$75,ACTUALS!$P$4:$P$75,$BM26,ACTUALS!$Q$4:$Q$75,GJ$3)</f>
        <v>0</v>
      </c>
      <c r="GK26" s="83">
        <f>SUMIFS(ACTUALS!$V$4:$V$75,ACTUALS!$R$4:$R$75,$BM26,ACTUALS!$Q$4:$Q$75,GK$3)+SUMIFS(ACTUALS!$U$4:$U$75,ACTUALS!$Q$4:$Q$75,$BM26,ACTUALS!$R$4:$R$75,GK$3)</f>
        <v>0</v>
      </c>
      <c r="GL26" s="83">
        <f>SUMIFS(ACTUALS!$W$4:$W$75,ACTUALS!$S$4:$S$75,$BM26,ACTUALS!$R$4:$R$75,GL$3)+SUMIFS(ACTUALS!$V$4:$V$75,ACTUALS!$R$4:$R$75,$BM26,ACTUALS!$S$4:$S$75,GL$3)</f>
        <v>0</v>
      </c>
      <c r="GM26" s="83">
        <f>SUMIFS(ACTUALS!$B$4:$B$75,ACTUALS!$T$4:$T$75,$BM26,ACTUALS!$S$4:$S$75,GM$3)+SUMIFS(ACTUALS!$W$4:$W$75,ACTUALS!$S$4:$S$75,$BM26,ACTUALS!$T$4:$T$75,GM$3)</f>
        <v>0</v>
      </c>
      <c r="GN26" s="83">
        <f>SUMIFS(ACTUALS!$C$4:$C$75,ACTUALS!$U$4:$U$75,$BM26,ACTUALS!$T$4:$T$75,GN$3)+SUMIFS(ACTUALS!$B$4:$B$75,ACTUALS!$T$4:$T$75,$BM26,ACTUALS!$U$4:$U$75,GN$3)</f>
        <v>0</v>
      </c>
      <c r="GO26" s="83">
        <f>SUMIFS(ACTUALS!$S$4:$S$75,ACTUALS!$O$4:$O$75,$BM26,ACTUALS!$N$4:$N$75,GO$3)+SUMIFS(ACTUALS!$R$4:$R$75,ACTUALS!$N$4:$N$75,$BM26,ACTUALS!$O$4:$O$75,GO$3)</f>
        <v>0</v>
      </c>
      <c r="GP26" s="83">
        <f>SUMIFS(ACTUALS!$S$4:$S$75,ACTUALS!$O$4:$O$75,$BM26,ACTUALS!$N$4:$N$75,GP$3)+SUMIFS(ACTUALS!$R$4:$R$75,ACTUALS!$N$4:$N$75,$BM26,ACTUALS!$O$4:$O$75,GP$3)</f>
        <v>0</v>
      </c>
      <c r="GQ26" s="83">
        <f>SUMIFS(ACTUALS!$S$4:$S$75,ACTUALS!$O$4:$O$75,$BM26,ACTUALS!$N$4:$N$75,GQ$3)+SUMIFS(ACTUALS!$R$4:$R$75,ACTUALS!$N$4:$N$75,$BM26,ACTUALS!$O$4:$O$75,GQ$3)</f>
        <v>0</v>
      </c>
      <c r="GR26" s="83">
        <f>SUMIFS(ACTUALS!$S$4:$S$75,ACTUALS!$O$4:$O$75,$BM26,ACTUALS!$N$4:$N$75,GR$3)+SUMIFS(ACTUALS!$R$4:$R$75,ACTUALS!$N$4:$N$75,$BM26,ACTUALS!$O$4:$O$75,GR$3)</f>
        <v>0</v>
      </c>
      <c r="GS26" s="83">
        <f>SUMIFS(ACTUALS!$S$4:$S$75,ACTUALS!$O$4:$O$75,$BM26,ACTUALS!$N$4:$N$75,GS$3)+SUMIFS(ACTUALS!$R$4:$R$75,ACTUALS!$N$4:$N$75,$BM26,ACTUALS!$O$4:$O$75,GS$3)</f>
        <v>0</v>
      </c>
      <c r="GT26" s="83">
        <f>SUMIFS(ACTUALS!$S$4:$S$75,ACTUALS!$O$4:$O$75,$BM26,ACTUALS!$N$4:$N$75,GT$3)+SUMIFS(ACTUALS!$R$4:$R$75,ACTUALS!$N$4:$N$75,$BM26,ACTUALS!$O$4:$O$75,GT$3)</f>
        <v>0</v>
      </c>
      <c r="GU26" s="83">
        <f>SUMIFS(ACTUALS!$S$4:$S$75,ACTUALS!$O$4:$O$75,$BM26,ACTUALS!$N$4:$N$75,GU$3)+SUMIFS(ACTUALS!$R$4:$R$75,ACTUALS!$N$4:$N$75,$BM26,ACTUALS!$O$4:$O$75,GU$3)</f>
        <v>0</v>
      </c>
      <c r="GV26" s="83">
        <f>SUMIFS(ACTUALS!$S$4:$S$75,ACTUALS!$O$4:$O$75,$BM26,ACTUALS!$N$4:$N$75,GV$3)+SUMIFS(ACTUALS!$R$4:$R$75,ACTUALS!$N$4:$N$75,$BM26,ACTUALS!$O$4:$O$75,GV$3)</f>
        <v>0</v>
      </c>
      <c r="GW26" s="83">
        <f>SUMIFS(ACTUALS!$S$4:$S$75,ACTUALS!$O$4:$O$75,$BM26,ACTUALS!$N$4:$N$75,GW$3)+SUMIFS(ACTUALS!$R$4:$R$75,ACTUALS!$N$4:$N$75,$BM26,ACTUALS!$O$4:$O$75,GW$3)</f>
        <v>0</v>
      </c>
      <c r="GX26" s="83">
        <f>SUMIFS(ACTUALS!$S$4:$S$75,ACTUALS!$O$4:$O$75,$BM26,ACTUALS!$N$4:$N$75,GX$3)+SUMIFS(ACTUALS!$R$4:$R$75,ACTUALS!$N$4:$N$75,$BM26,ACTUALS!$O$4:$O$75,GX$3)</f>
        <v>0</v>
      </c>
      <c r="GY26" s="83">
        <f>SUMIFS(ACTUALS!$S$4:$S$75,ACTUALS!$O$4:$O$75,$BM26,ACTUALS!$N$4:$N$75,GY$3)+SUMIFS(ACTUALS!$R$4:$R$75,ACTUALS!$N$4:$N$75,$BM26,ACTUALS!$O$4:$O$75,GY$3)</f>
        <v>0</v>
      </c>
      <c r="GZ26" s="83">
        <f>SUMIFS(ACTUALS!$S$4:$S$75,ACTUALS!$O$4:$O$75,$BM26,ACTUALS!$N$4:$N$75,GZ$3)+SUMIFS(ACTUALS!$R$4:$R$75,ACTUALS!$N$4:$N$75,$BM26,ACTUALS!$O$4:$O$75,GZ$3)</f>
        <v>0</v>
      </c>
      <c r="HA26" s="83">
        <f>SUMIFS(ACTUALS!$S$4:$S$75,ACTUALS!$O$4:$O$75,$BM26,ACTUALS!$N$4:$N$75,HA$3)+SUMIFS(ACTUALS!$R$4:$R$75,ACTUALS!$N$4:$N$75,$BM26,ACTUALS!$O$4:$O$75,HA$3)</f>
        <v>0</v>
      </c>
      <c r="HB26" s="83">
        <f>SUMIFS(ACTUALS!$S$4:$S$75,ACTUALS!$O$4:$O$75,$BM26,ACTUALS!$N$4:$N$75,HB$3)+SUMIFS(ACTUALS!$R$4:$R$75,ACTUALS!$N$4:$N$75,$BM26,ACTUALS!$O$4:$O$75,HB$3)</f>
        <v>0</v>
      </c>
      <c r="HC26" s="83">
        <f>SUMIFS(ACTUALS!$S$4:$S$75,ACTUALS!$O$4:$O$75,$BM26,ACTUALS!$N$4:$N$75,HC$3)+SUMIFS(ACTUALS!$R$4:$R$75,ACTUALS!$N$4:$N$75,$BM26,ACTUALS!$O$4:$O$75,HC$3)</f>
        <v>0</v>
      </c>
      <c r="HD26" s="83">
        <f>SUMIFS(ACTUALS!$S$4:$S$75,ACTUALS!$O$4:$O$75,$BM26,ACTUALS!$N$4:$N$75,HD$3)+SUMIFS(ACTUALS!$R$4:$R$75,ACTUALS!$N$4:$N$75,$BM26,ACTUALS!$O$4:$O$75,HD$3)</f>
        <v>0</v>
      </c>
      <c r="HE26" s="83">
        <f>SUMIFS(ACTUALS!$S$4:$S$75,ACTUALS!$O$4:$O$75,$BM26,ACTUALS!$N$4:$N$75,HE$3)+SUMIFS(ACTUALS!$R$4:$R$75,ACTUALS!$N$4:$N$75,$BM26,ACTUALS!$O$4:$O$75,HE$3)</f>
        <v>0</v>
      </c>
      <c r="HF26" s="51"/>
      <c r="HG26" s="71"/>
      <c r="HH26" s="71"/>
      <c r="HI26" s="71"/>
      <c r="HJ26" s="71"/>
      <c r="HK26" s="71"/>
      <c r="HL26" s="71"/>
      <c r="HM26" s="71"/>
      <c r="HN26" s="71"/>
      <c r="HO26" s="71"/>
      <c r="HP26" s="71"/>
      <c r="HQ26" s="71"/>
      <c r="HR26" s="71"/>
      <c r="HS26" s="71"/>
      <c r="HT26" s="71"/>
      <c r="HU26" s="71"/>
      <c r="HV26" s="71"/>
      <c r="HW26" s="71"/>
      <c r="HX26" s="71"/>
      <c r="HY26" s="71"/>
      <c r="HZ26" s="71"/>
      <c r="IA26" s="71"/>
      <c r="IB26" s="71"/>
      <c r="IC26" s="71"/>
      <c r="ID26" s="71"/>
      <c r="IE26" s="71"/>
      <c r="IF26" s="71"/>
      <c r="IG26" s="71"/>
      <c r="IH26" s="71"/>
      <c r="II26" s="71"/>
      <c r="IJ26" s="71"/>
      <c r="IK26" s="71"/>
      <c r="IL26" s="71"/>
      <c r="IM26" s="71"/>
      <c r="IN26" s="71"/>
      <c r="IO26" s="71"/>
      <c r="IP26" s="71"/>
      <c r="IQ26" s="71"/>
      <c r="IR26" s="71"/>
      <c r="IS26" s="71"/>
      <c r="IT26" s="71"/>
      <c r="IU26" s="71"/>
      <c r="IV26" s="71"/>
      <c r="IW26" s="71"/>
      <c r="IX26" s="71"/>
      <c r="IY26" s="71"/>
      <c r="IZ26" s="71"/>
      <c r="JA26" s="71"/>
      <c r="JB26" s="71"/>
      <c r="JC26" s="71"/>
      <c r="JD26" s="71"/>
      <c r="JE26" s="71"/>
      <c r="JF26" s="71"/>
      <c r="JG26" s="71"/>
      <c r="JH26" s="71"/>
      <c r="JI26" s="71"/>
      <c r="JJ26" s="71"/>
      <c r="JK26" s="71"/>
      <c r="JL26" s="71"/>
      <c r="JM26" s="71"/>
    </row>
    <row r="27" spans="1:273" s="78" customFormat="1" ht="30" customHeight="1" x14ac:dyDescent="0.25">
      <c r="A27" s="71"/>
      <c r="B27" s="72">
        <f t="shared" si="6"/>
        <v>24</v>
      </c>
      <c r="C27" s="73" t="s">
        <v>109</v>
      </c>
      <c r="D27" s="74">
        <v>46190</v>
      </c>
      <c r="E27" s="73" t="s">
        <v>117</v>
      </c>
      <c r="F27" s="180">
        <v>0.91666666666666663</v>
      </c>
      <c r="G27" s="75">
        <f t="shared" si="0"/>
        <v>46190.916666666664</v>
      </c>
      <c r="H27" s="148" t="s">
        <v>149</v>
      </c>
      <c r="I27" s="149"/>
      <c r="J27" s="150"/>
      <c r="K27" s="151"/>
      <c r="L27" s="73" t="str">
        <f t="shared" si="1"/>
        <v/>
      </c>
      <c r="M27" s="76" t="s">
        <v>725</v>
      </c>
      <c r="N27" s="77" t="str">
        <f t="shared" si="2"/>
        <v>Uzbekistan</v>
      </c>
      <c r="O27" s="78" t="str">
        <f t="shared" si="3"/>
        <v>Colombia</v>
      </c>
      <c r="P27" s="78" t="str">
        <f>IF(ACTUALS!$R27&gt;ACTUALS!$S27,ACTUALS!$N27,IF(ACTUALS!$S27&gt;ACTUALS!$R27,ACTUALS!$O27,""))</f>
        <v/>
      </c>
      <c r="Q27" s="78" t="str">
        <f>IF(ACTUALS!$P27=ACTUALS!$N27,ACTUALS!$O27,IF(ACTUALS!$P27=ACTUALS!$O27,ACTUALS!$N27,""))</f>
        <v/>
      </c>
      <c r="R27" s="79">
        <f t="shared" si="4"/>
        <v>0</v>
      </c>
      <c r="S27" s="80">
        <f t="shared" si="5"/>
        <v>0</v>
      </c>
      <c r="T27" s="78">
        <f>IF(OR(ACTUALS!$R27="",ACTUALS!$S27=""),"",ACTUALS!$R27-ACTUALS!$S27)</f>
        <v>0</v>
      </c>
      <c r="U27" s="78">
        <f>IF(OR(ACTUALS!$R27="",ACTUALS!$S27=""),"",ACTUALS!$S27-ACTUALS!$R27)</f>
        <v>0</v>
      </c>
      <c r="V27" s="78" t="str">
        <f>IF(ACTUALS!$K27="","",IF(ACTUALS!$L27="Draw",1,IF(ACTUALS!$L27=ACTUALS!$N27,3,0)))</f>
        <v/>
      </c>
      <c r="W27" s="78" t="str">
        <f>IF(ACTUALS!$K27="","",IF(ACTUALS!$L27="Draw",1,IF(ACTUALS!$L27=ACTUALS!$O27,3,0)))</f>
        <v/>
      </c>
      <c r="AG27" s="78" t="s">
        <v>7</v>
      </c>
      <c r="AH27" s="51"/>
      <c r="AI27" s="90">
        <v>4</v>
      </c>
      <c r="AJ27" s="90" t="str">
        <f ca="1">IFERROR(INDEX(AT:AT,MATCH("4"&amp;AG27,BD:BD,0),1),"")</f>
        <v>USA</v>
      </c>
      <c r="AK27" s="90" t="str">
        <f ca="1">IF(AJ27="","",VLOOKUP(AJ27,AT:AY,2,FALSE)&amp;"-"&amp;VLOOKUP(AJ27,AT:AY,3,FALSE)&amp;"-"&amp;VLOOKUP(AJ27,AT:AY,4,FALSE))</f>
        <v>0-0-0</v>
      </c>
      <c r="AL27" s="90">
        <f ca="1">IF(AJ27="","",VLOOKUP(AJ27,AT:BA,8,FALSE))</f>
        <v>0</v>
      </c>
      <c r="AM27" s="90">
        <f ca="1">IF(AJ27="","",VLOOKUP(AJ27,AT:BD,5,FALSE))</f>
        <v>0</v>
      </c>
      <c r="AN27" s="51"/>
      <c r="AO27" s="94"/>
      <c r="AP27" s="94"/>
      <c r="AQ27" s="51"/>
      <c r="AR27" s="51"/>
      <c r="AS27" s="51" t="s">
        <v>16</v>
      </c>
      <c r="AT27" s="51" t="s">
        <v>10</v>
      </c>
      <c r="AU27" s="51">
        <f>COUNTIF(ACTUALS!$P$4:$P$75,AT27)</f>
        <v>0</v>
      </c>
      <c r="AV27" s="51">
        <f>COUNTIFS(ACTUALS!$O$4:$O$75,AT27,ACTUALS!$L$4:$L$75,"Draw")+COUNTIFS(ACTUALS!$N$4:$N$75,AT27,ACTUALS!$L$4:$L$75,"Draw")</f>
        <v>0</v>
      </c>
      <c r="AW27" s="51">
        <f>COUNTIF(ACTUALS!$Q$4:$Q$75,AT27)</f>
        <v>0</v>
      </c>
      <c r="AX27" s="51">
        <f>AV27+(3*AU27)</f>
        <v>0</v>
      </c>
      <c r="AY27" s="51">
        <f>SUMIFS(ACTUALS!$R$4:$R$75,ACTUALS!$N$4:$N$75,AT27)+SUMIFS(ACTUALS!$S$4:$S$75,ACTUALS!$O$4:$O$75,AT27)</f>
        <v>0</v>
      </c>
      <c r="AZ27" s="51">
        <f>SUMIFS(ACTUALS!$S$4:$S$75,ACTUALS!$N$4:$N$75,AT27)+SUMIFS(ACTUALS!$R$4:$R$75,ACTUALS!$O$4:$O$75,AT27)</f>
        <v>0</v>
      </c>
      <c r="BA27" s="51">
        <f>AY27-AZ27</f>
        <v>0</v>
      </c>
      <c r="BB27" s="51">
        <f ca="1">RANK(BK27,BK24:BK27,1)</f>
        <v>1</v>
      </c>
      <c r="BC27" s="51" t="str">
        <f>IFERROR(VLOOKUP(AT27,AO:AP,2,FALSE),"")</f>
        <v/>
      </c>
      <c r="BD27" s="51" t="str">
        <f ca="1">IF(BC27="",BB27&amp;AS27,BC27&amp;AS27)</f>
        <v>1E</v>
      </c>
      <c r="BE27" s="51">
        <f>RANK(AX27,AX24:AX27)+(RANK(BA27,BA24:BA27)/10)+(RANK(AY27,AY24:AY27)/100)</f>
        <v>1.1100000000000001</v>
      </c>
      <c r="BF27" s="51">
        <f>RANK(BE27,BE24:BE27,1)</f>
        <v>1</v>
      </c>
      <c r="BG27" s="51" cm="1">
        <f t="array" aca="1" ref="BG27" ca="1">SUMPRODUCT((OFFSET($BN$3:$DI$3,MATCH($AT27,$BM$4:$BM$51,0),0))*((IF($BF25=$BF27,$BN$3:$DI$3=$AT25,0))+(IF($BF24=$BF27,$BN$3:$DI$3=$AT24,0))+(IF($BF26=$BF27,$BN$3:$DI$3=$AT26,0))))</f>
        <v>0</v>
      </c>
      <c r="BH27" s="51" cm="1">
        <f t="array" aca="1" ref="BH27" ca="1">SUMPRODUCT((OFFSET($DL$3:$FG$3,MATCH($AT27,$DK$4:$DK$51,0),0))*((IF($BF25=$BF27,$DL$3:$FG$3=$AT25,0))+(IF($BF24=$BF27,$DL$3:$FG$3=$AT24,0))+(IF($BF26=$BF27,$DL$3:$FG$3=$AT26,0))))</f>
        <v>0</v>
      </c>
      <c r="BI27" s="51" cm="1">
        <f t="array" aca="1" ref="BI27" ca="1">SUMPRODUCT((OFFSET($FJ$3:$HE$3,MATCH($AT27,$FI$4:$FI$51,0),0))*((IF($BF25=$BF27,$FJ$3:$HE$3=$AT25,0))+(IF($BF24=$BF27,$FJ$3:$HE$3=$AT24,0))+(IF($BF26=$BF27,$FJ$3:$HE$3=$AT26,0))))</f>
        <v>0</v>
      </c>
      <c r="BJ27" s="51">
        <f ca="1">(BG27/1000)+(BH27/10000)+(BI27/100000)+(ROW(BI30)/10000000)</f>
        <v>3.0000000000000001E-6</v>
      </c>
      <c r="BK27" s="51">
        <f ca="1">+BE27-BJ27</f>
        <v>1.1099970000000001</v>
      </c>
      <c r="BL27" s="51"/>
      <c r="BM27" s="51" t="s">
        <v>33</v>
      </c>
      <c r="BN27" s="83">
        <f>SUMIFS(ACTUALS!$W$4:$W$75,ACTUALS!$O$4:$O$75,$BM27,ACTUALS!$N$4:$N$75,BN$3)+SUMIFS(ACTUALS!$V$4:$V$75,ACTUALS!$N$4:$N$75,$BM27,ACTUALS!$O$4:$O$75,BN$3)</f>
        <v>0</v>
      </c>
      <c r="BO27" s="83">
        <f>SUMIFS(ACTUALS!$W$4:$W$75,ACTUALS!$O$4:$O$75,$BM27,ACTUALS!$N$4:$N$75,BO$3)+SUMIFS(ACTUALS!$V$4:$V$75,ACTUALS!$N$4:$N$75,$BM27,ACTUALS!$O$4:$O$75,BO$3)</f>
        <v>0</v>
      </c>
      <c r="BP27" s="83">
        <f>SUMIFS(ACTUALS!$W$4:$W$75,ACTUALS!$O$4:$O$75,$BM27,ACTUALS!$N$4:$N$75,BP$3)+SUMIFS(ACTUALS!$V$4:$V$75,ACTUALS!$N$4:$N$75,$BM27,ACTUALS!$O$4:$O$75,BP$3)</f>
        <v>0</v>
      </c>
      <c r="BQ27" s="83">
        <f>SUMIFS(ACTUALS!$W$4:$W$75,ACTUALS!$O$4:$O$75,$BM27,ACTUALS!$N$4:$N$75,BQ$3)+SUMIFS(ACTUALS!$V$4:$V$75,ACTUALS!$N$4:$N$75,$BM27,ACTUALS!$O$4:$O$75,BQ$3)</f>
        <v>0</v>
      </c>
      <c r="BR27" s="83">
        <f>SUMIFS(ACTUALS!$W$4:$W$75,ACTUALS!$O$4:$O$75,$BM27,ACTUALS!$N$4:$N$75,BR$3)+SUMIFS(ACTUALS!$V$4:$V$75,ACTUALS!$N$4:$N$75,$BM27,ACTUALS!$O$4:$O$75,BR$3)</f>
        <v>0</v>
      </c>
      <c r="BS27" s="83">
        <f>SUMIFS(ACTUALS!$W$4:$W$75,ACTUALS!$O$4:$O$75,$BM27,ACTUALS!$N$4:$N$75,BS$3)+SUMIFS(ACTUALS!$V$4:$V$75,ACTUALS!$N$4:$N$75,$BM27,ACTUALS!$O$4:$O$75,BS$3)</f>
        <v>0</v>
      </c>
      <c r="BT27" s="83">
        <f>SUMIFS(ACTUALS!$W$4:$W$75,ACTUALS!$O$4:$O$75,$BM27,ACTUALS!$N$4:$N$75,BT$3)+SUMIFS(ACTUALS!$V$4:$V$75,ACTUALS!$N$4:$N$75,$BM27,ACTUALS!$O$4:$O$75,BT$3)</f>
        <v>0</v>
      </c>
      <c r="BU27" s="83">
        <f>SUMIFS(ACTUALS!$W$4:$W$75,ACTUALS!$O$4:$O$75,$BM27,ACTUALS!$N$4:$N$75,BU$3)+SUMIFS(ACTUALS!$V$4:$V$75,ACTUALS!$N$4:$N$75,$BM27,ACTUALS!$O$4:$O$75,BU$3)</f>
        <v>0</v>
      </c>
      <c r="BV27" s="83">
        <f>SUMIFS(ACTUALS!$W$4:$W$75,ACTUALS!$O$4:$O$75,$BM27,ACTUALS!$N$4:$N$75,BV$3)+SUMIFS(ACTUALS!$V$4:$V$75,ACTUALS!$N$4:$N$75,$BM27,ACTUALS!$O$4:$O$75,BV$3)</f>
        <v>0</v>
      </c>
      <c r="BW27" s="83">
        <f>SUMIFS(ACTUALS!$W$4:$W$75,ACTUALS!$O$4:$O$75,$BM27,ACTUALS!$N$4:$N$75,BW$3)+SUMIFS(ACTUALS!$V$4:$V$75,ACTUALS!$N$4:$N$75,$BM27,ACTUALS!$O$4:$O$75,BW$3)</f>
        <v>0</v>
      </c>
      <c r="BX27" s="83">
        <f>SUMIFS(ACTUALS!$W$4:$W$75,ACTUALS!$O$4:$O$75,$BM27,ACTUALS!$N$4:$N$75,BX$3)+SUMIFS(ACTUALS!$V$4:$V$75,ACTUALS!$N$4:$N$75,$BM27,ACTUALS!$O$4:$O$75,BX$3)</f>
        <v>0</v>
      </c>
      <c r="BY27" s="83">
        <f>SUMIFS(ACTUALS!$W$4:$W$75,ACTUALS!$O$4:$O$75,$BM27,ACTUALS!$N$4:$N$75,BY$3)+SUMIFS(ACTUALS!$V$4:$V$75,ACTUALS!$N$4:$N$75,$BM27,ACTUALS!$O$4:$O$75,BY$3)</f>
        <v>0</v>
      </c>
      <c r="BZ27" s="83">
        <f>SUMIFS(ACTUALS!$W$4:$W$75,ACTUALS!$O$4:$O$75,$BM27,ACTUALS!$N$4:$N$75,BZ$3)+SUMIFS(ACTUALS!$V$4:$V$75,ACTUALS!$N$4:$N$75,$BM27,ACTUALS!$O$4:$O$75,BZ$3)</f>
        <v>0</v>
      </c>
      <c r="CA27" s="83">
        <f>SUMIFS(ACTUALS!$W$4:$W$75,ACTUALS!$O$4:$O$75,$BM27,ACTUALS!$N$4:$N$75,CA$3)+SUMIFS(ACTUALS!$V$4:$V$75,ACTUALS!$N$4:$N$75,$BM27,ACTUALS!$O$4:$O$75,CA$3)</f>
        <v>0</v>
      </c>
      <c r="CB27" s="83">
        <f>SUMIFS(ACTUALS!$W$4:$W$75,ACTUALS!$O$4:$O$75,$BM27,ACTUALS!$N$4:$N$75,CB$3)+SUMIFS(ACTUALS!$V$4:$V$75,ACTUALS!$N$4:$N$75,$BM27,ACTUALS!$O$4:$O$75,CB$3)</f>
        <v>0</v>
      </c>
      <c r="CC27" s="83">
        <f>SUMIFS(ACTUALS!$W$4:$W$75,ACTUALS!$O$4:$O$75,$BM27,ACTUALS!$N$4:$N$75,CC$3)+SUMIFS(ACTUALS!$V$4:$V$75,ACTUALS!$N$4:$N$75,$BM27,ACTUALS!$O$4:$O$75,CC$3)</f>
        <v>0</v>
      </c>
      <c r="CD27" s="83">
        <f>SUMIFS(ACTUALS!$W$4:$W$75,ACTUALS!$O$4:$O$75,$BM27,ACTUALS!$N$4:$N$75,CD$3)+SUMIFS(ACTUALS!$V$4:$V$75,ACTUALS!$N$4:$N$75,$BM27,ACTUALS!$O$4:$O$75,CD$3)</f>
        <v>0</v>
      </c>
      <c r="CE27" s="83">
        <f>SUMIFS(ACTUALS!$W$4:$W$75,ACTUALS!$O$4:$O$75,$BM27,ACTUALS!$N$4:$N$75,CE$3)+SUMIFS(ACTUALS!$V$4:$V$75,ACTUALS!$N$4:$N$75,$BM27,ACTUALS!$O$4:$O$75,CE$3)</f>
        <v>0</v>
      </c>
      <c r="CF27" s="83">
        <f>SUMIFS(ACTUALS!$W$4:$W$75,ACTUALS!$O$4:$O$75,$BM27,ACTUALS!$N$4:$N$75,CF$3)+SUMIFS(ACTUALS!$V$4:$V$75,ACTUALS!$N$4:$N$75,$BM27,ACTUALS!$O$4:$O$75,CF$3)</f>
        <v>0</v>
      </c>
      <c r="CG27" s="83">
        <f>SUMIFS(ACTUALS!$W$4:$W$75,ACTUALS!$O$4:$O$75,$BM27,ACTUALS!$N$4:$N$75,CG$3)+SUMIFS(ACTUALS!$V$4:$V$75,ACTUALS!$N$4:$N$75,$BM27,ACTUALS!$O$4:$O$75,CG$3)</f>
        <v>0</v>
      </c>
      <c r="CH27" s="83">
        <f>SUMIFS(ACTUALS!$W$4:$W$75,ACTUALS!$O$4:$O$75,$BM27,ACTUALS!$N$4:$N$75,CH$3)+SUMIFS(ACTUALS!$V$4:$V$75,ACTUALS!$N$4:$N$75,$BM27,ACTUALS!$O$4:$O$75,CH$3)</f>
        <v>0</v>
      </c>
      <c r="CI27" s="83">
        <f>SUMIFS(ACTUALS!$W$4:$W$75,ACTUALS!$O$4:$O$75,$BM27,ACTUALS!$N$4:$N$75,CI$3)+SUMIFS(ACTUALS!$V$4:$V$75,ACTUALS!$N$4:$N$75,$BM27,ACTUALS!$O$4:$O$75,CI$3)</f>
        <v>0</v>
      </c>
      <c r="CJ27" s="83">
        <f>SUMIFS(ACTUALS!$B$4:$B$75,ACTUALS!$P$4:$P$75,$BM27,ACTUALS!$O$4:$O$75,CJ$3)+SUMIFS(ACTUALS!$W$4:$W$75,ACTUALS!$O$4:$O$75,$BM27,ACTUALS!$P$4:$P$75,CJ$3)</f>
        <v>0</v>
      </c>
      <c r="CK27" s="83">
        <f>SUMIFS(ACTUALS!$C$4:$C$75,ACTUALS!$Q$4:$Q$75,$BM27,ACTUALS!$P$4:$P$75,CK$3)+SUMIFS(ACTUALS!$B$4:$B$75,ACTUALS!$P$4:$P$75,$BM27,ACTUALS!$Q$4:$Q$75,CK$3)</f>
        <v>0</v>
      </c>
      <c r="CL27" s="83">
        <f>SUMIFS(ACTUALS!$D$4:$D$75,ACTUALS!$R$4:$R$75,$BM27,ACTUALS!$Q$4:$Q$75,CL$3)+SUMIFS(ACTUALS!$C$4:$C$75,ACTUALS!$Q$4:$Q$75,$BM27,ACTUALS!$R$4:$R$75,CL$3)</f>
        <v>0</v>
      </c>
      <c r="CM27" s="83">
        <f>SUMIFS(ACTUALS!$E$4:$E$75,ACTUALS!$S$4:$S$75,$BM27,ACTUALS!$R$4:$R$75,CM$3)+SUMIFS(ACTUALS!$D$4:$D$75,ACTUALS!$R$4:$R$75,$BM27,ACTUALS!$S$4:$S$75,CM$3)</f>
        <v>0</v>
      </c>
      <c r="CN27" s="83">
        <f>SUMIFS(ACTUALS!$F$4:$F$75,ACTUALS!$T$4:$T$75,$BM27,ACTUALS!$S$4:$S$75,CN$3)+SUMIFS(ACTUALS!$E$4:$E$75,ACTUALS!$S$4:$S$75,$BM27,ACTUALS!$T$4:$T$75,CN$3)</f>
        <v>0</v>
      </c>
      <c r="CO27" s="83">
        <f>SUMIFS(ACTUALS!$G$4:$G$75,ACTUALS!$U$4:$U$75,$BM27,ACTUALS!$T$4:$T$75,CO$3)+SUMIFS(ACTUALS!$F$4:$F$75,ACTUALS!$T$4:$T$75,$BM27,ACTUALS!$U$4:$U$75,CO$3)</f>
        <v>0</v>
      </c>
      <c r="CP27" s="83">
        <f>SUMIFS(ACTUALS!$J$4:$J$75,ACTUALS!$V$4:$V$75,$BM27,ACTUALS!$U$4:$U$75,CP$3)+SUMIFS(ACTUALS!$G$4:$G$75,ACTUALS!$U$4:$U$75,$BM27,ACTUALS!$V$4:$V$75,CP$3)</f>
        <v>0</v>
      </c>
      <c r="CQ27" s="83">
        <f>SUMIFS(ACTUALS!$K$4:$K$75,ACTUALS!$W$4:$W$75,$BM27,ACTUALS!$V$4:$V$75,CQ$3)+SUMIFS(ACTUALS!$J$4:$J$75,ACTUALS!$V$4:$V$75,$BM27,ACTUALS!$W$4:$W$75,CQ$3)</f>
        <v>0</v>
      </c>
      <c r="CR27" s="83">
        <f>SUMIFS(ACTUALS!$L$4:$L$75,ACTUALS!$B$4:$B$75,$BM27,ACTUALS!$W$4:$W$75,CR$3)+SUMIFS(ACTUALS!$K$4:$K$75,ACTUALS!$W$4:$W$75,$BM27,ACTUALS!$B$4:$B$75,CR$3)</f>
        <v>0</v>
      </c>
      <c r="CS27" s="83">
        <f>SUMIFS(ACTUALS!$N$4:$N$75,ACTUALS!$C$4:$C$75,$BM27,ACTUALS!$B$4:$B$75,CS$3)+SUMIFS(ACTUALS!$L$4:$L$75,ACTUALS!$B$4:$B$75,$BM27,ACTUALS!$C$4:$C$75,CS$3)</f>
        <v>0</v>
      </c>
      <c r="CT27" s="83">
        <f>SUMIFS(ACTUALS!$O$4:$O$75,ACTUALS!$D$4:$D$75,$BM27,ACTUALS!$C$4:$C$75,CT$3)+SUMIFS(ACTUALS!$N$4:$N$75,ACTUALS!$C$4:$C$75,$BM27,ACTUALS!$D$4:$D$75,CT$3)</f>
        <v>0</v>
      </c>
      <c r="CU27" s="83">
        <f>SUMIFS(ACTUALS!$P$4:$P$75,ACTUALS!$E$4:$E$75,$BM27,ACTUALS!$D$4:$D$75,CU$3)+SUMIFS(ACTUALS!$O$4:$O$75,ACTUALS!$D$4:$D$75,$BM27,ACTUALS!$E$4:$E$75,CU$3)</f>
        <v>0</v>
      </c>
      <c r="CV27" s="83">
        <f>SUMIFS(ACTUALS!$Q$4:$Q$75,ACTUALS!$F$4:$F$75,$BM27,ACTUALS!$E$4:$E$75,CV$3)+SUMIFS(ACTUALS!$P$4:$P$75,ACTUALS!$E$4:$E$75,$BM27,ACTUALS!$F$4:$F$75,CV$3)</f>
        <v>0</v>
      </c>
      <c r="CW27" s="83">
        <f>SUMIFS(ACTUALS!$R$4:$R$75,ACTUALS!$G$4:$G$75,$BM27,ACTUALS!$F$4:$F$75,CW$3)+SUMIFS(ACTUALS!$Q$4:$Q$75,ACTUALS!$F$4:$F$75,$BM27,ACTUALS!$G$4:$G$75,CW$3)</f>
        <v>0</v>
      </c>
      <c r="CX27" s="83">
        <f>SUMIFS(ACTUALS!$S$4:$S$75,ACTUALS!$J$4:$J$75,$BM27,ACTUALS!$G$4:$G$75,CX$3)+SUMIFS(ACTUALS!$R$4:$R$75,ACTUALS!$G$4:$G$75,$BM27,ACTUALS!$J$4:$J$75,CX$3)</f>
        <v>0</v>
      </c>
      <c r="CY27" s="83">
        <f>SUMIFS(ACTUALS!$T$4:$T$75,ACTUALS!$K$4:$K$75,$BM27,ACTUALS!$J$4:$J$75,CY$3)+SUMIFS(ACTUALS!$S$4:$S$75,ACTUALS!$J$4:$J$75,$BM27,ACTUALS!$K$4:$K$75,CY$3)</f>
        <v>0</v>
      </c>
      <c r="CZ27" s="83">
        <f>SUMIFS(ACTUALS!$U$4:$U$75,ACTUALS!$L$4:$L$75,$BM27,ACTUALS!$K$4:$K$75,CZ$3)+SUMIFS(ACTUALS!$T$4:$T$75,ACTUALS!$K$4:$K$75,$BM27,ACTUALS!$L$4:$L$75,CZ$3)</f>
        <v>0</v>
      </c>
      <c r="DA27" s="83">
        <f>SUMIFS(ACTUALS!$V$4:$V$75,ACTUALS!$N$4:$N$75,$BM27,ACTUALS!$L$4:$L$75,DA$3)+SUMIFS(ACTUALS!$U$4:$U$75,ACTUALS!$L$4:$L$75,$BM27,ACTUALS!$N$4:$N$75,DA$3)</f>
        <v>0</v>
      </c>
      <c r="DB27" s="83">
        <f>SUMIFS(ACTUALS!$W$4:$W$75,ACTUALS!$O$4:$O$75,$BM27,ACTUALS!$N$4:$N$75,DB$3)+SUMIFS(ACTUALS!$V$4:$V$75,ACTUALS!$N$4:$N$75,$BM27,ACTUALS!$O$4:$O$75,DB$3)</f>
        <v>0</v>
      </c>
      <c r="DC27" s="83">
        <f>SUMIFS(ACTUALS!$B$4:$B$75,ACTUALS!$P$4:$P$75,$BM27,ACTUALS!$O$4:$O$75,DC$3)+SUMIFS(ACTUALS!$W$4:$W$75,ACTUALS!$O$4:$O$75,$BM27,ACTUALS!$P$4:$P$75,DC$3)</f>
        <v>0</v>
      </c>
      <c r="DD27" s="83">
        <f>SUMIFS(ACTUALS!$C$4:$C$75,ACTUALS!$Q$4:$Q$75,$BM27,ACTUALS!$P$4:$P$75,DD$3)+SUMIFS(ACTUALS!$B$4:$B$75,ACTUALS!$P$4:$P$75,$BM27,ACTUALS!$Q$4:$Q$75,DD$3)</f>
        <v>0</v>
      </c>
      <c r="DE27" s="83">
        <f>SUMIFS(ACTUALS!$D$4:$D$75,ACTUALS!$R$4:$R$75,$BM27,ACTUALS!$Q$4:$Q$75,DE$3)+SUMIFS(ACTUALS!$C$4:$C$75,ACTUALS!$Q$4:$Q$75,$BM27,ACTUALS!$R$4:$R$75,DE$3)</f>
        <v>0</v>
      </c>
      <c r="DF27" s="83">
        <f>SUMIFS(ACTUALS!$E$4:$E$75,ACTUALS!$S$4:$S$75,$BM27,ACTUALS!$R$4:$R$75,DF$3)+SUMIFS(ACTUALS!$D$4:$D$75,ACTUALS!$R$4:$R$75,$BM27,ACTUALS!$S$4:$S$75,DF$3)</f>
        <v>0</v>
      </c>
      <c r="DG27" s="83">
        <f>SUMIFS(ACTUALS!$W$4:$W$75,ACTUALS!$O$4:$O$75,$BM27,ACTUALS!$N$4:$N$75,DG$3)+SUMIFS(ACTUALS!$V$4:$V$75,ACTUALS!$N$4:$N$75,$BM27,ACTUALS!$O$4:$O$75,DG$3)</f>
        <v>0</v>
      </c>
      <c r="DH27" s="83">
        <f>SUMIFS(ACTUALS!$W$4:$W$75,ACTUALS!$O$4:$O$75,$BM27,ACTUALS!$N$4:$N$75,DH$3)+SUMIFS(ACTUALS!$V$4:$V$75,ACTUALS!$N$4:$N$75,$BM27,ACTUALS!$O$4:$O$75,DH$3)</f>
        <v>0</v>
      </c>
      <c r="DI27" s="83">
        <f>SUMIFS(ACTUALS!$W$4:$W$75,ACTUALS!$O$4:$O$75,$BM27,ACTUALS!$N$4:$N$75,DI$3)+SUMIFS(ACTUALS!$V$4:$V$75,ACTUALS!$N$4:$N$75,$BM27,ACTUALS!$O$4:$O$75,DI$3)</f>
        <v>0</v>
      </c>
      <c r="DJ27" s="51"/>
      <c r="DK27" s="51" t="s">
        <v>33</v>
      </c>
      <c r="DL27" s="83">
        <f>SUMIFS(ACTUALS!$U$4:$U$75,ACTUALS!$O$4:$O$75,$BM27,ACTUALS!$N$4:$N$75,DL$3)+SUMIFS(ACTUALS!$T$4:$T$75,ACTUALS!$N$4:$N$75,$BM27,ACTUALS!$O$4:$O$75,DL$3)</f>
        <v>0</v>
      </c>
      <c r="DM27" s="83">
        <f>SUMIFS(ACTUALS!$U$4:$U$75,ACTUALS!$O$4:$O$75,$BM27,ACTUALS!$N$4:$N$75,DM$3)+SUMIFS(ACTUALS!$T$4:$T$75,ACTUALS!$N$4:$N$75,$BM27,ACTUALS!$O$4:$O$75,DM$3)</f>
        <v>0</v>
      </c>
      <c r="DN27" s="83">
        <f>SUMIFS(ACTUALS!$U$4:$U$75,ACTUALS!$O$4:$O$75,$BM27,ACTUALS!$N$4:$N$75,DN$3)+SUMIFS(ACTUALS!$T$4:$T$75,ACTUALS!$N$4:$N$75,$BM27,ACTUALS!$O$4:$O$75,DN$3)</f>
        <v>0</v>
      </c>
      <c r="DO27" s="83">
        <f>SUMIFS(ACTUALS!$U$4:$U$75,ACTUALS!$O$4:$O$75,$BM27,ACTUALS!$N$4:$N$75,DO$3)+SUMIFS(ACTUALS!$T$4:$T$75,ACTUALS!$N$4:$N$75,$BM27,ACTUALS!$O$4:$O$75,DO$3)</f>
        <v>0</v>
      </c>
      <c r="DP27" s="83">
        <f>SUMIFS(ACTUALS!$U$4:$U$75,ACTUALS!$O$4:$O$75,$BM27,ACTUALS!$N$4:$N$75,DP$3)+SUMIFS(ACTUALS!$T$4:$T$75,ACTUALS!$N$4:$N$75,$BM27,ACTUALS!$O$4:$O$75,DP$3)</f>
        <v>0</v>
      </c>
      <c r="DQ27" s="83">
        <f>SUMIFS(ACTUALS!$U$4:$U$75,ACTUALS!$O$4:$O$75,$BM27,ACTUALS!$N$4:$N$75,DQ$3)+SUMIFS(ACTUALS!$T$4:$T$75,ACTUALS!$N$4:$N$75,$BM27,ACTUALS!$O$4:$O$75,DQ$3)</f>
        <v>0</v>
      </c>
      <c r="DR27" s="83">
        <f>SUMIFS(ACTUALS!$U$4:$U$75,ACTUALS!$O$4:$O$75,$BM27,ACTUALS!$N$4:$N$75,DR$3)+SUMIFS(ACTUALS!$T$4:$T$75,ACTUALS!$N$4:$N$75,$BM27,ACTUALS!$O$4:$O$75,DR$3)</f>
        <v>0</v>
      </c>
      <c r="DS27" s="83">
        <f>SUMIFS(ACTUALS!$U$4:$U$75,ACTUALS!$O$4:$O$75,$BM27,ACTUALS!$N$4:$N$75,DS$3)+SUMIFS(ACTUALS!$T$4:$T$75,ACTUALS!$N$4:$N$75,$BM27,ACTUALS!$O$4:$O$75,DS$3)</f>
        <v>0</v>
      </c>
      <c r="DT27" s="83">
        <f>SUMIFS(ACTUALS!$U$4:$U$75,ACTUALS!$O$4:$O$75,$BM27,ACTUALS!$N$4:$N$75,DT$3)+SUMIFS(ACTUALS!$T$4:$T$75,ACTUALS!$N$4:$N$75,$BM27,ACTUALS!$O$4:$O$75,DT$3)</f>
        <v>0</v>
      </c>
      <c r="DU27" s="83">
        <f>SUMIFS(ACTUALS!$V$4:$V$75,ACTUALS!$P$4:$P$75,$BM27,ACTUALS!$O$4:$O$75,DU$3)+SUMIFS(ACTUALS!$U$4:$U$75,ACTUALS!$O$4:$O$75,$BM27,ACTUALS!$P$4:$P$75,DU$3)</f>
        <v>0</v>
      </c>
      <c r="DV27" s="83">
        <f>SUMIFS(ACTUALS!$W$4:$W$75,ACTUALS!$Q$4:$Q$75,$BM27,ACTUALS!$P$4:$P$75,DV$3)+SUMIFS(ACTUALS!$V$4:$V$75,ACTUALS!$P$4:$P$75,$BM27,ACTUALS!$Q$4:$Q$75,DV$3)</f>
        <v>0</v>
      </c>
      <c r="DW27" s="83">
        <f>SUMIFS(ACTUALS!$B$4:$B$75,ACTUALS!$R$4:$R$75,$BM27,ACTUALS!$Q$4:$Q$75,DW$3)+SUMIFS(ACTUALS!$W$4:$W$75,ACTUALS!$Q$4:$Q$75,$BM27,ACTUALS!$R$4:$R$75,DW$3)</f>
        <v>0</v>
      </c>
      <c r="DX27" s="83">
        <f>SUMIFS(ACTUALS!$C$4:$C$75,ACTUALS!$S$4:$S$75,$BM27,ACTUALS!$R$4:$R$75,DX$3)+SUMIFS(ACTUALS!$B$4:$B$75,ACTUALS!$R$4:$R$75,$BM27,ACTUALS!$S$4:$S$75,DX$3)</f>
        <v>0</v>
      </c>
      <c r="DY27" s="83">
        <f>SUMIFS(ACTUALS!$D$4:$D$75,ACTUALS!$T$4:$T$75,$BM27,ACTUALS!$S$4:$S$75,DY$3)+SUMIFS(ACTUALS!$C$4:$C$75,ACTUALS!$S$4:$S$75,$BM27,ACTUALS!$T$4:$T$75,DY$3)</f>
        <v>0</v>
      </c>
      <c r="DZ27" s="83">
        <f>SUMIFS(ACTUALS!$E$4:$E$75,ACTUALS!$U$4:$U$75,$BM27,ACTUALS!$T$4:$T$75,DZ$3)+SUMIFS(ACTUALS!$D$4:$D$75,ACTUALS!$T$4:$T$75,$BM27,ACTUALS!$U$4:$U$75,DZ$3)</f>
        <v>0</v>
      </c>
      <c r="EA27" s="83">
        <f>SUMIFS(ACTUALS!$F$4:$F$75,ACTUALS!$V$4:$V$75,$BM27,ACTUALS!$U$4:$U$75,EA$3)+SUMIFS(ACTUALS!$E$4:$E$75,ACTUALS!$U$4:$U$75,$BM27,ACTUALS!$V$4:$V$75,EA$3)</f>
        <v>0</v>
      </c>
      <c r="EB27" s="83">
        <f>SUMIFS(ACTUALS!$G$4:$G$75,ACTUALS!$W$4:$W$75,$BM27,ACTUALS!$V$4:$V$75,EB$3)+SUMIFS(ACTUALS!$F$4:$F$75,ACTUALS!$V$4:$V$75,$BM27,ACTUALS!$W$4:$W$75,EB$3)</f>
        <v>0</v>
      </c>
      <c r="EC27" s="83">
        <f>SUMIFS(ACTUALS!$J$4:$J$75,ACTUALS!$B$4:$B$75,$BM27,ACTUALS!$W$4:$W$75,EC$3)+SUMIFS(ACTUALS!$G$4:$G$75,ACTUALS!$W$4:$W$75,$BM27,ACTUALS!$B$4:$B$75,EC$3)</f>
        <v>0</v>
      </c>
      <c r="ED27" s="83">
        <f>SUMIFS(ACTUALS!$K$4:$K$75,ACTUALS!$C$4:$C$75,$BM27,ACTUALS!$B$4:$B$75,ED$3)+SUMIFS(ACTUALS!$J$4:$J$75,ACTUALS!$B$4:$B$75,$BM27,ACTUALS!$C$4:$C$75,ED$3)</f>
        <v>0</v>
      </c>
      <c r="EE27" s="83">
        <f>SUMIFS(ACTUALS!$L$4:$L$75,ACTUALS!$D$4:$D$75,$BM27,ACTUALS!$C$4:$C$75,EE$3)+SUMIFS(ACTUALS!$K$4:$K$75,ACTUALS!$C$4:$C$75,$BM27,ACTUALS!$D$4:$D$75,EE$3)</f>
        <v>0</v>
      </c>
      <c r="EF27" s="83">
        <f>SUMIFS(ACTUALS!$N$4:$N$75,ACTUALS!$E$4:$E$75,$BM27,ACTUALS!$D$4:$D$75,EF$3)+SUMIFS(ACTUALS!$L$4:$L$75,ACTUALS!$D$4:$D$75,$BM27,ACTUALS!$E$4:$E$75,EF$3)</f>
        <v>0</v>
      </c>
      <c r="EG27" s="83">
        <f>SUMIFS(ACTUALS!$O$4:$O$75,ACTUALS!$F$4:$F$75,$BM27,ACTUALS!$E$4:$E$75,EG$3)+SUMIFS(ACTUALS!$N$4:$N$75,ACTUALS!$E$4:$E$75,$BM27,ACTUALS!$F$4:$F$75,EG$3)</f>
        <v>0</v>
      </c>
      <c r="EH27" s="83">
        <f>SUMIFS(ACTUALS!$P$4:$P$75,ACTUALS!$G$4:$G$75,$BM27,ACTUALS!$F$4:$F$75,EH$3)+SUMIFS(ACTUALS!$O$4:$O$75,ACTUALS!$F$4:$F$75,$BM27,ACTUALS!$G$4:$G$75,EH$3)</f>
        <v>0</v>
      </c>
      <c r="EI27" s="83">
        <f>SUMIFS(ACTUALS!$Q$4:$Q$75,ACTUALS!$J$4:$J$75,$BM27,ACTUALS!$G$4:$G$75,EI$3)+SUMIFS(ACTUALS!$P$4:$P$75,ACTUALS!$G$4:$G$75,$BM27,ACTUALS!$J$4:$J$75,EI$3)</f>
        <v>0</v>
      </c>
      <c r="EJ27" s="83">
        <f>SUMIFS(ACTUALS!$R$4:$R$75,ACTUALS!$K$4:$K$75,$BM27,ACTUALS!$J$4:$J$75,EJ$3)+SUMIFS(ACTUALS!$Q$4:$Q$75,ACTUALS!$J$4:$J$75,$BM27,ACTUALS!$K$4:$K$75,EJ$3)</f>
        <v>0</v>
      </c>
      <c r="EK27" s="83">
        <f>SUMIFS(ACTUALS!$S$4:$S$75,ACTUALS!$L$4:$L$75,$BM27,ACTUALS!$K$4:$K$75,EK$3)+SUMIFS(ACTUALS!$R$4:$R$75,ACTUALS!$K$4:$K$75,$BM27,ACTUALS!$L$4:$L$75,EK$3)</f>
        <v>0</v>
      </c>
      <c r="EL27" s="83">
        <f>SUMIFS(ACTUALS!$T$4:$T$75,ACTUALS!$N$4:$N$75,$BM27,ACTUALS!$L$4:$L$75,EL$3)+SUMIFS(ACTUALS!$S$4:$S$75,ACTUALS!$L$4:$L$75,$BM27,ACTUALS!$N$4:$N$75,EL$3)</f>
        <v>0</v>
      </c>
      <c r="EM27" s="83">
        <f>SUMIFS(ACTUALS!$U$4:$U$75,ACTUALS!$O$4:$O$75,$BM27,ACTUALS!$N$4:$N$75,EM$3)+SUMIFS(ACTUALS!$T$4:$T$75,ACTUALS!$N$4:$N$75,$BM27,ACTUALS!$O$4:$O$75,EM$3)</f>
        <v>0</v>
      </c>
      <c r="EN27" s="83">
        <f>SUMIFS(ACTUALS!$V$4:$V$75,ACTUALS!$P$4:$P$75,$BM27,ACTUALS!$O$4:$O$75,EN$3)+SUMIFS(ACTUALS!$U$4:$U$75,ACTUALS!$O$4:$O$75,$BM27,ACTUALS!$P$4:$P$75,EN$3)</f>
        <v>0</v>
      </c>
      <c r="EO27" s="83">
        <f>SUMIFS(ACTUALS!$W$4:$W$75,ACTUALS!$Q$4:$Q$75,$BM27,ACTUALS!$P$4:$P$75,EO$3)+SUMIFS(ACTUALS!$V$4:$V$75,ACTUALS!$P$4:$P$75,$BM27,ACTUALS!$Q$4:$Q$75,EO$3)</f>
        <v>0</v>
      </c>
      <c r="EP27" s="83">
        <f>SUMIFS(ACTUALS!$B$4:$B$75,ACTUALS!$R$4:$R$75,$BM27,ACTUALS!$Q$4:$Q$75,EP$3)+SUMIFS(ACTUALS!$W$4:$W$75,ACTUALS!$Q$4:$Q$75,$BM27,ACTUALS!$R$4:$R$75,EP$3)</f>
        <v>0</v>
      </c>
      <c r="EQ27" s="83">
        <f>SUMIFS(ACTUALS!$C$4:$C$75,ACTUALS!$S$4:$S$75,$BM27,ACTUALS!$R$4:$R$75,EQ$3)+SUMIFS(ACTUALS!$B$4:$B$75,ACTUALS!$R$4:$R$75,$BM27,ACTUALS!$S$4:$S$75,EQ$3)</f>
        <v>0</v>
      </c>
      <c r="ER27" s="83">
        <f>SUMIFS(ACTUALS!$D$4:$D$75,ACTUALS!$T$4:$T$75,$BM27,ACTUALS!$S$4:$S$75,ER$3)+SUMIFS(ACTUALS!$C$4:$C$75,ACTUALS!$S$4:$S$75,$BM27,ACTUALS!$T$4:$T$75,ER$3)</f>
        <v>0</v>
      </c>
      <c r="ES27" s="83">
        <f>SUMIFS(ACTUALS!$E$4:$E$75,ACTUALS!$U$4:$U$75,$BM27,ACTUALS!$T$4:$T$75,ES$3)+SUMIFS(ACTUALS!$D$4:$D$75,ACTUALS!$T$4:$T$75,$BM27,ACTUALS!$U$4:$U$75,ES$3)</f>
        <v>0</v>
      </c>
      <c r="ET27" s="83">
        <f>SUMIFS(ACTUALS!$F$4:$F$75,ACTUALS!$V$4:$V$75,$BM27,ACTUALS!$U$4:$U$75,ET$3)+SUMIFS(ACTUALS!$E$4:$E$75,ACTUALS!$U$4:$U$75,$BM27,ACTUALS!$V$4:$V$75,ET$3)</f>
        <v>0</v>
      </c>
      <c r="EU27" s="83">
        <f>SUMIFS(ACTUALS!$G$4:$G$75,ACTUALS!$W$4:$W$75,$BM27,ACTUALS!$V$4:$V$75,EU$3)+SUMIFS(ACTUALS!$F$4:$F$75,ACTUALS!$V$4:$V$75,$BM27,ACTUALS!$W$4:$W$75,EU$3)</f>
        <v>0</v>
      </c>
      <c r="EV27" s="83">
        <f>SUMIFS(ACTUALS!$U$4:$U$75,ACTUALS!$O$4:$O$75,$BM27,ACTUALS!$N$4:$N$75,EV$3)+SUMIFS(ACTUALS!$T$4:$T$75,ACTUALS!$N$4:$N$75,$BM27,ACTUALS!$O$4:$O$75,EV$3)</f>
        <v>0</v>
      </c>
      <c r="EW27" s="83">
        <f>SUMIFS(ACTUALS!$U$4:$U$75,ACTUALS!$O$4:$O$75,$BM27,ACTUALS!$N$4:$N$75,EW$3)+SUMIFS(ACTUALS!$T$4:$T$75,ACTUALS!$N$4:$N$75,$BM27,ACTUALS!$O$4:$O$75,EW$3)</f>
        <v>0</v>
      </c>
      <c r="EX27" s="83">
        <f>SUMIFS(ACTUALS!$U$4:$U$75,ACTUALS!$O$4:$O$75,$BM27,ACTUALS!$N$4:$N$75,EX$3)+SUMIFS(ACTUALS!$T$4:$T$75,ACTUALS!$N$4:$N$75,$BM27,ACTUALS!$O$4:$O$75,EX$3)</f>
        <v>0</v>
      </c>
      <c r="EY27" s="83">
        <f>SUMIFS(ACTUALS!$U$4:$U$75,ACTUALS!$O$4:$O$75,$BM27,ACTUALS!$N$4:$N$75,EY$3)+SUMIFS(ACTUALS!$T$4:$T$75,ACTUALS!$N$4:$N$75,$BM27,ACTUALS!$O$4:$O$75,EY$3)</f>
        <v>0</v>
      </c>
      <c r="EZ27" s="83">
        <f>SUMIFS(ACTUALS!$U$4:$U$75,ACTUALS!$O$4:$O$75,$BM27,ACTUALS!$N$4:$N$75,EZ$3)+SUMIFS(ACTUALS!$T$4:$T$75,ACTUALS!$N$4:$N$75,$BM27,ACTUALS!$O$4:$O$75,EZ$3)</f>
        <v>0</v>
      </c>
      <c r="FA27" s="83">
        <f>SUMIFS(ACTUALS!$U$4:$U$75,ACTUALS!$O$4:$O$75,$BM27,ACTUALS!$N$4:$N$75,FA$3)+SUMIFS(ACTUALS!$T$4:$T$75,ACTUALS!$N$4:$N$75,$BM27,ACTUALS!$O$4:$O$75,FA$3)</f>
        <v>0</v>
      </c>
      <c r="FB27" s="83">
        <f>SUMIFS(ACTUALS!$U$4:$U$75,ACTUALS!$O$4:$O$75,$BM27,ACTUALS!$N$4:$N$75,FB$3)+SUMIFS(ACTUALS!$T$4:$T$75,ACTUALS!$N$4:$N$75,$BM27,ACTUALS!$O$4:$O$75,FB$3)</f>
        <v>0</v>
      </c>
      <c r="FC27" s="83">
        <f>SUMIFS(ACTUALS!$U$4:$U$75,ACTUALS!$O$4:$O$75,$BM27,ACTUALS!$N$4:$N$75,FC$3)+SUMIFS(ACTUALS!$T$4:$T$75,ACTUALS!$N$4:$N$75,$BM27,ACTUALS!$O$4:$O$75,FC$3)</f>
        <v>0</v>
      </c>
      <c r="FD27" s="83">
        <f>SUMIFS(ACTUALS!$U$4:$U$75,ACTUALS!$O$4:$O$75,$BM27,ACTUALS!$N$4:$N$75,FD$3)+SUMIFS(ACTUALS!$T$4:$T$75,ACTUALS!$N$4:$N$75,$BM27,ACTUALS!$O$4:$O$75,FD$3)</f>
        <v>0</v>
      </c>
      <c r="FE27" s="83">
        <f>SUMIFS(ACTUALS!$U$4:$U$75,ACTUALS!$O$4:$O$75,$BM27,ACTUALS!$N$4:$N$75,FE$3)+SUMIFS(ACTUALS!$T$4:$T$75,ACTUALS!$N$4:$N$75,$BM27,ACTUALS!$O$4:$O$75,FE$3)</f>
        <v>0</v>
      </c>
      <c r="FF27" s="83">
        <f>SUMIFS(ACTUALS!$U$4:$U$75,ACTUALS!$O$4:$O$75,$BM27,ACTUALS!$N$4:$N$75,FF$3)+SUMIFS(ACTUALS!$T$4:$T$75,ACTUALS!$N$4:$N$75,$BM27,ACTUALS!$O$4:$O$75,FF$3)</f>
        <v>0</v>
      </c>
      <c r="FG27" s="83">
        <f>SUMIFS(ACTUALS!$U$4:$U$75,ACTUALS!$O$4:$O$75,$BM27,ACTUALS!$N$4:$N$75,FG$3)+SUMIFS(ACTUALS!$T$4:$T$75,ACTUALS!$N$4:$N$75,$BM27,ACTUALS!$O$4:$O$75,FG$3)</f>
        <v>0</v>
      </c>
      <c r="FH27" s="51"/>
      <c r="FI27" s="51" t="s">
        <v>33</v>
      </c>
      <c r="FJ27" s="83">
        <f>SUMIFS(ACTUALS!$S$4:$S$75,ACTUALS!$O$4:$O$75,$BM27,ACTUALS!$N$4:$N$75,FJ$3)+SUMIFS(ACTUALS!$R$4:$R$75,ACTUALS!$N$4:$N$75,$BM27,ACTUALS!$O$4:$O$75,FJ$3)</f>
        <v>0</v>
      </c>
      <c r="FK27" s="83">
        <f>SUMIFS(ACTUALS!$S$4:$S$75,ACTUALS!$O$4:$O$75,$BM27,ACTUALS!$N$4:$N$75,FK$3)+SUMIFS(ACTUALS!$R$4:$R$75,ACTUALS!$N$4:$N$75,$BM27,ACTUALS!$O$4:$O$75,FK$3)</f>
        <v>0</v>
      </c>
      <c r="FL27" s="83">
        <f>SUMIFS(ACTUALS!$S$4:$S$75,ACTUALS!$O$4:$O$75,$BM27,ACTUALS!$N$4:$N$75,FL$3)+SUMIFS(ACTUALS!$R$4:$R$75,ACTUALS!$N$4:$N$75,$BM27,ACTUALS!$O$4:$O$75,FL$3)</f>
        <v>0</v>
      </c>
      <c r="FM27" s="83">
        <f>SUMIFS(ACTUALS!$S$4:$S$75,ACTUALS!$O$4:$O$75,$BM27,ACTUALS!$N$4:$N$75,FM$3)+SUMIFS(ACTUALS!$R$4:$R$75,ACTUALS!$N$4:$N$75,$BM27,ACTUALS!$O$4:$O$75,FM$3)</f>
        <v>0</v>
      </c>
      <c r="FN27" s="83">
        <f>SUMIFS(ACTUALS!$S$4:$S$75,ACTUALS!$O$4:$O$75,$BM27,ACTUALS!$N$4:$N$75,FN$3)+SUMIFS(ACTUALS!$R$4:$R$75,ACTUALS!$N$4:$N$75,$BM27,ACTUALS!$O$4:$O$75,FN$3)</f>
        <v>0</v>
      </c>
      <c r="FO27" s="83">
        <f>SUMIFS(ACTUALS!$S$4:$S$75,ACTUALS!$O$4:$O$75,$BM27,ACTUALS!$N$4:$N$75,FO$3)+SUMIFS(ACTUALS!$R$4:$R$75,ACTUALS!$N$4:$N$75,$BM27,ACTUALS!$O$4:$O$75,FO$3)</f>
        <v>0</v>
      </c>
      <c r="FP27" s="83">
        <f>SUMIFS(ACTUALS!$T$4:$T$75,ACTUALS!$P$4:$P$75,$BM27,ACTUALS!$O$4:$O$75,FP$3)+SUMIFS(ACTUALS!$S$4:$S$75,ACTUALS!$O$4:$O$75,$BM27,ACTUALS!$P$4:$P$75,FP$3)</f>
        <v>0</v>
      </c>
      <c r="FQ27" s="83">
        <f>SUMIFS(ACTUALS!$U$4:$U$75,ACTUALS!$Q$4:$Q$75,$BM27,ACTUALS!$P$4:$P$75,FQ$3)+SUMIFS(ACTUALS!$T$4:$T$75,ACTUALS!$P$4:$P$75,$BM27,ACTUALS!$Q$4:$Q$75,FQ$3)</f>
        <v>0</v>
      </c>
      <c r="FR27" s="83">
        <f>SUMIFS(ACTUALS!$V$4:$V$75,ACTUALS!$R$4:$R$75,$BM27,ACTUALS!$Q$4:$Q$75,FR$3)+SUMIFS(ACTUALS!$U$4:$U$75,ACTUALS!$Q$4:$Q$75,$BM27,ACTUALS!$R$4:$R$75,FR$3)</f>
        <v>0</v>
      </c>
      <c r="FS27" s="83">
        <f>SUMIFS(ACTUALS!$W$4:$W$75,ACTUALS!$S$4:$S$75,$BM27,ACTUALS!$R$4:$R$75,FS$3)+SUMIFS(ACTUALS!$V$4:$V$75,ACTUALS!$R$4:$R$75,$BM27,ACTUALS!$S$4:$S$75,FS$3)</f>
        <v>0</v>
      </c>
      <c r="FT27" s="83">
        <f>SUMIFS(ACTUALS!$B$4:$B$75,ACTUALS!$T$4:$T$75,$BM27,ACTUALS!$S$4:$S$75,FT$3)+SUMIFS(ACTUALS!$W$4:$W$75,ACTUALS!$S$4:$S$75,$BM27,ACTUALS!$T$4:$T$75,FT$3)</f>
        <v>0</v>
      </c>
      <c r="FU27" s="83">
        <f>SUMIFS(ACTUALS!$C$4:$C$75,ACTUALS!$U$4:$U$75,$BM27,ACTUALS!$T$4:$T$75,FU$3)+SUMIFS(ACTUALS!$B$4:$B$75,ACTUALS!$T$4:$T$75,$BM27,ACTUALS!$U$4:$U$75,FU$3)</f>
        <v>0</v>
      </c>
      <c r="FV27" s="83">
        <f>SUMIFS(ACTUALS!$D$4:$D$75,ACTUALS!$V$4:$V$75,$BM27,ACTUALS!$U$4:$U$75,FV$3)+SUMIFS(ACTUALS!$C$4:$C$75,ACTUALS!$U$4:$U$75,$BM27,ACTUALS!$V$4:$V$75,FV$3)</f>
        <v>0</v>
      </c>
      <c r="FW27" s="83">
        <f>SUMIFS(ACTUALS!$E$4:$E$75,ACTUALS!$W$4:$W$75,$BM27,ACTUALS!$V$4:$V$75,FW$3)+SUMIFS(ACTUALS!$D$4:$D$75,ACTUALS!$V$4:$V$75,$BM27,ACTUALS!$W$4:$W$75,FW$3)</f>
        <v>0</v>
      </c>
      <c r="FX27" s="83">
        <f>SUMIFS(ACTUALS!$F$4:$F$75,ACTUALS!$B$4:$B$75,$BM27,ACTUALS!$W$4:$W$75,FX$3)+SUMIFS(ACTUALS!$E$4:$E$75,ACTUALS!$W$4:$W$75,$BM27,ACTUALS!$B$4:$B$75,FX$3)</f>
        <v>0</v>
      </c>
      <c r="FY27" s="83">
        <f>SUMIFS(ACTUALS!$G$4:$G$75,ACTUALS!$C$4:$C$75,$BM27,ACTUALS!$B$4:$B$75,FY$3)+SUMIFS(ACTUALS!$F$4:$F$75,ACTUALS!$B$4:$B$75,$BM27,ACTUALS!$C$4:$C$75,FY$3)</f>
        <v>0</v>
      </c>
      <c r="FZ27" s="83">
        <f>SUMIFS(ACTUALS!$J$4:$J$75,ACTUALS!$D$4:$D$75,$BM27,ACTUALS!$C$4:$C$75,FZ$3)+SUMIFS(ACTUALS!$G$4:$G$75,ACTUALS!$C$4:$C$75,$BM27,ACTUALS!$D$4:$D$75,FZ$3)</f>
        <v>0</v>
      </c>
      <c r="GA27" s="83">
        <f>SUMIFS(ACTUALS!$K$4:$K$75,ACTUALS!$E$4:$E$75,$BM27,ACTUALS!$D$4:$D$75,GA$3)+SUMIFS(ACTUALS!$J$4:$J$75,ACTUALS!$D$4:$D$75,$BM27,ACTUALS!$E$4:$E$75,GA$3)</f>
        <v>0</v>
      </c>
      <c r="GB27" s="83">
        <f>SUMIFS(ACTUALS!$L$4:$L$75,ACTUALS!$F$4:$F$75,$BM27,ACTUALS!$E$4:$E$75,GB$3)+SUMIFS(ACTUALS!$K$4:$K$75,ACTUALS!$E$4:$E$75,$BM27,ACTUALS!$F$4:$F$75,GB$3)</f>
        <v>0</v>
      </c>
      <c r="GC27" s="83">
        <f>SUMIFS(ACTUALS!$N$4:$N$75,ACTUALS!$G$4:$G$75,$BM27,ACTUALS!$F$4:$F$75,GC$3)+SUMIFS(ACTUALS!$L$4:$L$75,ACTUALS!$F$4:$F$75,$BM27,ACTUALS!$G$4:$G$75,GC$3)</f>
        <v>0</v>
      </c>
      <c r="GD27" s="83">
        <f>SUMIFS(ACTUALS!$O$4:$O$75,ACTUALS!$J$4:$J$75,$BM27,ACTUALS!$G$4:$G$75,GD$3)+SUMIFS(ACTUALS!$N$4:$N$75,ACTUALS!$G$4:$G$75,$BM27,ACTUALS!$J$4:$J$75,GD$3)</f>
        <v>0</v>
      </c>
      <c r="GE27" s="83">
        <f>SUMIFS(ACTUALS!$P$4:$P$75,ACTUALS!$K$4:$K$75,$BM27,ACTUALS!$J$4:$J$75,GE$3)+SUMIFS(ACTUALS!$O$4:$O$75,ACTUALS!$J$4:$J$75,$BM27,ACTUALS!$K$4:$K$75,GE$3)</f>
        <v>0</v>
      </c>
      <c r="GF27" s="83">
        <f>SUMIFS(ACTUALS!$Q$4:$Q$75,ACTUALS!$L$4:$L$75,$BM27,ACTUALS!$K$4:$K$75,GF$3)+SUMIFS(ACTUALS!$P$4:$P$75,ACTUALS!$K$4:$K$75,$BM27,ACTUALS!$L$4:$L$75,GF$3)</f>
        <v>0</v>
      </c>
      <c r="GG27" s="83">
        <f>SUMIFS(ACTUALS!$R$4:$R$75,ACTUALS!$N$4:$N$75,$BM27,ACTUALS!$L$4:$L$75,GG$3)+SUMIFS(ACTUALS!$Q$4:$Q$75,ACTUALS!$L$4:$L$75,$BM27,ACTUALS!$N$4:$N$75,GG$3)</f>
        <v>0</v>
      </c>
      <c r="GH27" s="83">
        <f>SUMIFS(ACTUALS!$S$4:$S$75,ACTUALS!$O$4:$O$75,$BM27,ACTUALS!$N$4:$N$75,GH$3)+SUMIFS(ACTUALS!$R$4:$R$75,ACTUALS!$N$4:$N$75,$BM27,ACTUALS!$O$4:$O$75,GH$3)</f>
        <v>0</v>
      </c>
      <c r="GI27" s="83">
        <f>SUMIFS(ACTUALS!$T$4:$T$75,ACTUALS!$P$4:$P$75,$BM27,ACTUALS!$O$4:$O$75,GI$3)+SUMIFS(ACTUALS!$S$4:$S$75,ACTUALS!$O$4:$O$75,$BM27,ACTUALS!$P$4:$P$75,GI$3)</f>
        <v>0</v>
      </c>
      <c r="GJ27" s="83">
        <f>SUMIFS(ACTUALS!$U$4:$U$75,ACTUALS!$Q$4:$Q$75,$BM27,ACTUALS!$P$4:$P$75,GJ$3)+SUMIFS(ACTUALS!$T$4:$T$75,ACTUALS!$P$4:$P$75,$BM27,ACTUALS!$Q$4:$Q$75,GJ$3)</f>
        <v>0</v>
      </c>
      <c r="GK27" s="83">
        <f>SUMIFS(ACTUALS!$V$4:$V$75,ACTUALS!$R$4:$R$75,$BM27,ACTUALS!$Q$4:$Q$75,GK$3)+SUMIFS(ACTUALS!$U$4:$U$75,ACTUALS!$Q$4:$Q$75,$BM27,ACTUALS!$R$4:$R$75,GK$3)</f>
        <v>0</v>
      </c>
      <c r="GL27" s="83">
        <f>SUMIFS(ACTUALS!$W$4:$W$75,ACTUALS!$S$4:$S$75,$BM27,ACTUALS!$R$4:$R$75,GL$3)+SUMIFS(ACTUALS!$V$4:$V$75,ACTUALS!$R$4:$R$75,$BM27,ACTUALS!$S$4:$S$75,GL$3)</f>
        <v>0</v>
      </c>
      <c r="GM27" s="83">
        <f>SUMIFS(ACTUALS!$B$4:$B$75,ACTUALS!$T$4:$T$75,$BM27,ACTUALS!$S$4:$S$75,GM$3)+SUMIFS(ACTUALS!$W$4:$W$75,ACTUALS!$S$4:$S$75,$BM27,ACTUALS!$T$4:$T$75,GM$3)</f>
        <v>0</v>
      </c>
      <c r="GN27" s="83">
        <f>SUMIFS(ACTUALS!$C$4:$C$75,ACTUALS!$U$4:$U$75,$BM27,ACTUALS!$T$4:$T$75,GN$3)+SUMIFS(ACTUALS!$B$4:$B$75,ACTUALS!$T$4:$T$75,$BM27,ACTUALS!$U$4:$U$75,GN$3)</f>
        <v>0</v>
      </c>
      <c r="GO27" s="83">
        <f>SUMIFS(ACTUALS!$S$4:$S$75,ACTUALS!$O$4:$O$75,$BM27,ACTUALS!$N$4:$N$75,GO$3)+SUMIFS(ACTUALS!$R$4:$R$75,ACTUALS!$N$4:$N$75,$BM27,ACTUALS!$O$4:$O$75,GO$3)</f>
        <v>0</v>
      </c>
      <c r="GP27" s="83">
        <f>SUMIFS(ACTUALS!$S$4:$S$75,ACTUALS!$O$4:$O$75,$BM27,ACTUALS!$N$4:$N$75,GP$3)+SUMIFS(ACTUALS!$R$4:$R$75,ACTUALS!$N$4:$N$75,$BM27,ACTUALS!$O$4:$O$75,GP$3)</f>
        <v>0</v>
      </c>
      <c r="GQ27" s="83">
        <f>SUMIFS(ACTUALS!$S$4:$S$75,ACTUALS!$O$4:$O$75,$BM27,ACTUALS!$N$4:$N$75,GQ$3)+SUMIFS(ACTUALS!$R$4:$R$75,ACTUALS!$N$4:$N$75,$BM27,ACTUALS!$O$4:$O$75,GQ$3)</f>
        <v>0</v>
      </c>
      <c r="GR27" s="83">
        <f>SUMIFS(ACTUALS!$S$4:$S$75,ACTUALS!$O$4:$O$75,$BM27,ACTUALS!$N$4:$N$75,GR$3)+SUMIFS(ACTUALS!$R$4:$R$75,ACTUALS!$N$4:$N$75,$BM27,ACTUALS!$O$4:$O$75,GR$3)</f>
        <v>0</v>
      </c>
      <c r="GS27" s="83">
        <f>SUMIFS(ACTUALS!$S$4:$S$75,ACTUALS!$O$4:$O$75,$BM27,ACTUALS!$N$4:$N$75,GS$3)+SUMIFS(ACTUALS!$R$4:$R$75,ACTUALS!$N$4:$N$75,$BM27,ACTUALS!$O$4:$O$75,GS$3)</f>
        <v>0</v>
      </c>
      <c r="GT27" s="83">
        <f>SUMIFS(ACTUALS!$S$4:$S$75,ACTUALS!$O$4:$O$75,$BM27,ACTUALS!$N$4:$N$75,GT$3)+SUMIFS(ACTUALS!$R$4:$R$75,ACTUALS!$N$4:$N$75,$BM27,ACTUALS!$O$4:$O$75,GT$3)</f>
        <v>0</v>
      </c>
      <c r="GU27" s="83">
        <f>SUMIFS(ACTUALS!$S$4:$S$75,ACTUALS!$O$4:$O$75,$BM27,ACTUALS!$N$4:$N$75,GU$3)+SUMIFS(ACTUALS!$R$4:$R$75,ACTUALS!$N$4:$N$75,$BM27,ACTUALS!$O$4:$O$75,GU$3)</f>
        <v>0</v>
      </c>
      <c r="GV27" s="83">
        <f>SUMIFS(ACTUALS!$S$4:$S$75,ACTUALS!$O$4:$O$75,$BM27,ACTUALS!$N$4:$N$75,GV$3)+SUMIFS(ACTUALS!$R$4:$R$75,ACTUALS!$N$4:$N$75,$BM27,ACTUALS!$O$4:$O$75,GV$3)</f>
        <v>0</v>
      </c>
      <c r="GW27" s="83">
        <f>SUMIFS(ACTUALS!$S$4:$S$75,ACTUALS!$O$4:$O$75,$BM27,ACTUALS!$N$4:$N$75,GW$3)+SUMIFS(ACTUALS!$R$4:$R$75,ACTUALS!$N$4:$N$75,$BM27,ACTUALS!$O$4:$O$75,GW$3)</f>
        <v>0</v>
      </c>
      <c r="GX27" s="83">
        <f>SUMIFS(ACTUALS!$S$4:$S$75,ACTUALS!$O$4:$O$75,$BM27,ACTUALS!$N$4:$N$75,GX$3)+SUMIFS(ACTUALS!$R$4:$R$75,ACTUALS!$N$4:$N$75,$BM27,ACTUALS!$O$4:$O$75,GX$3)</f>
        <v>0</v>
      </c>
      <c r="GY27" s="83">
        <f>SUMIFS(ACTUALS!$S$4:$S$75,ACTUALS!$O$4:$O$75,$BM27,ACTUALS!$N$4:$N$75,GY$3)+SUMIFS(ACTUALS!$R$4:$R$75,ACTUALS!$N$4:$N$75,$BM27,ACTUALS!$O$4:$O$75,GY$3)</f>
        <v>0</v>
      </c>
      <c r="GZ27" s="83">
        <f>SUMIFS(ACTUALS!$S$4:$S$75,ACTUALS!$O$4:$O$75,$BM27,ACTUALS!$N$4:$N$75,GZ$3)+SUMIFS(ACTUALS!$R$4:$R$75,ACTUALS!$N$4:$N$75,$BM27,ACTUALS!$O$4:$O$75,GZ$3)</f>
        <v>0</v>
      </c>
      <c r="HA27" s="83">
        <f>SUMIFS(ACTUALS!$S$4:$S$75,ACTUALS!$O$4:$O$75,$BM27,ACTUALS!$N$4:$N$75,HA$3)+SUMIFS(ACTUALS!$R$4:$R$75,ACTUALS!$N$4:$N$75,$BM27,ACTUALS!$O$4:$O$75,HA$3)</f>
        <v>0</v>
      </c>
      <c r="HB27" s="83">
        <f>SUMIFS(ACTUALS!$S$4:$S$75,ACTUALS!$O$4:$O$75,$BM27,ACTUALS!$N$4:$N$75,HB$3)+SUMIFS(ACTUALS!$R$4:$R$75,ACTUALS!$N$4:$N$75,$BM27,ACTUALS!$O$4:$O$75,HB$3)</f>
        <v>0</v>
      </c>
      <c r="HC27" s="83">
        <f>SUMIFS(ACTUALS!$S$4:$S$75,ACTUALS!$O$4:$O$75,$BM27,ACTUALS!$N$4:$N$75,HC$3)+SUMIFS(ACTUALS!$R$4:$R$75,ACTUALS!$N$4:$N$75,$BM27,ACTUALS!$O$4:$O$75,HC$3)</f>
        <v>0</v>
      </c>
      <c r="HD27" s="83">
        <f>SUMIFS(ACTUALS!$S$4:$S$75,ACTUALS!$O$4:$O$75,$BM27,ACTUALS!$N$4:$N$75,HD$3)+SUMIFS(ACTUALS!$R$4:$R$75,ACTUALS!$N$4:$N$75,$BM27,ACTUALS!$O$4:$O$75,HD$3)</f>
        <v>0</v>
      </c>
      <c r="HE27" s="83">
        <f>SUMIFS(ACTUALS!$S$4:$S$75,ACTUALS!$O$4:$O$75,$BM27,ACTUALS!$N$4:$N$75,HE$3)+SUMIFS(ACTUALS!$R$4:$R$75,ACTUALS!$N$4:$N$75,$BM27,ACTUALS!$O$4:$O$75,HE$3)</f>
        <v>0</v>
      </c>
      <c r="HF27" s="51"/>
      <c r="HG27" s="71"/>
      <c r="HH27" s="71"/>
      <c r="HI27" s="71"/>
      <c r="HJ27" s="71"/>
      <c r="HK27" s="71"/>
      <c r="HL27" s="71"/>
      <c r="HM27" s="71"/>
      <c r="HN27" s="71"/>
      <c r="HO27" s="71"/>
      <c r="HP27" s="71"/>
      <c r="HQ27" s="71"/>
      <c r="HR27" s="71"/>
      <c r="HS27" s="71"/>
      <c r="HT27" s="71"/>
      <c r="HU27" s="71"/>
      <c r="HV27" s="71"/>
      <c r="HW27" s="71"/>
      <c r="HX27" s="71"/>
      <c r="HY27" s="71"/>
      <c r="HZ27" s="71"/>
      <c r="IA27" s="71"/>
      <c r="IB27" s="71"/>
      <c r="IC27" s="71"/>
      <c r="ID27" s="71"/>
      <c r="IE27" s="71"/>
      <c r="IF27" s="71"/>
      <c r="IG27" s="71"/>
      <c r="IH27" s="71"/>
      <c r="II27" s="71"/>
      <c r="IJ27" s="71"/>
      <c r="IK27" s="71"/>
      <c r="IL27" s="71"/>
      <c r="IM27" s="71"/>
      <c r="IN27" s="71"/>
      <c r="IO27" s="71"/>
      <c r="IP27" s="71"/>
      <c r="IQ27" s="71"/>
      <c r="IR27" s="71"/>
      <c r="IS27" s="71"/>
      <c r="IT27" s="71"/>
      <c r="IU27" s="71"/>
      <c r="IV27" s="71"/>
      <c r="IW27" s="71"/>
      <c r="IX27" s="71"/>
      <c r="IY27" s="71"/>
      <c r="IZ27" s="71"/>
      <c r="JA27" s="71"/>
      <c r="JB27" s="71"/>
      <c r="JC27" s="71"/>
      <c r="JD27" s="71"/>
      <c r="JE27" s="71"/>
      <c r="JF27" s="71"/>
      <c r="JG27" s="71"/>
      <c r="JH27" s="71"/>
      <c r="JI27" s="71"/>
      <c r="JJ27" s="71"/>
      <c r="JK27" s="71"/>
      <c r="JL27" s="71"/>
      <c r="JM27" s="71"/>
    </row>
    <row r="28" spans="1:273" s="78" customFormat="1" ht="30" customHeight="1" x14ac:dyDescent="0.25">
      <c r="A28" s="71"/>
      <c r="B28" s="72">
        <f t="shared" si="6"/>
        <v>25</v>
      </c>
      <c r="C28" s="73" t="s">
        <v>1</v>
      </c>
      <c r="D28" s="74">
        <v>46191</v>
      </c>
      <c r="E28" s="73" t="s">
        <v>125</v>
      </c>
      <c r="F28" s="180">
        <v>0.5</v>
      </c>
      <c r="G28" s="75">
        <f t="shared" si="0"/>
        <v>46191.5</v>
      </c>
      <c r="H28" s="148" t="s">
        <v>753</v>
      </c>
      <c r="I28" s="149"/>
      <c r="J28" s="150"/>
      <c r="K28" s="151"/>
      <c r="L28" s="73" t="str">
        <f t="shared" si="1"/>
        <v/>
      </c>
      <c r="M28" s="76" t="s">
        <v>718</v>
      </c>
      <c r="N28" s="77" t="str">
        <f t="shared" si="2"/>
        <v>Czechia</v>
      </c>
      <c r="O28" s="78" t="str">
        <f t="shared" si="3"/>
        <v>South Africa</v>
      </c>
      <c r="P28" s="78" t="str">
        <f>IF(ACTUALS!$R28&gt;ACTUALS!$S28,ACTUALS!$N28,IF(ACTUALS!$S28&gt;ACTUALS!$R28,ACTUALS!$O28,""))</f>
        <v/>
      </c>
      <c r="Q28" s="78" t="str">
        <f>IF(ACTUALS!$P28=ACTUALS!$N28,ACTUALS!$O28,IF(ACTUALS!$P28=ACTUALS!$O28,ACTUALS!$N28,""))</f>
        <v/>
      </c>
      <c r="R28" s="79">
        <f t="shared" si="4"/>
        <v>0</v>
      </c>
      <c r="S28" s="80">
        <f t="shared" si="5"/>
        <v>0</v>
      </c>
      <c r="T28" s="78">
        <f>IF(OR(ACTUALS!$R28="",ACTUALS!$S28=""),"",ACTUALS!$R28-ACTUALS!$S28)</f>
        <v>0</v>
      </c>
      <c r="U28" s="78">
        <f>IF(OR(ACTUALS!$R28="",ACTUALS!$S28=""),"",ACTUALS!$S28-ACTUALS!$R28)</f>
        <v>0</v>
      </c>
      <c r="V28" s="78" t="str">
        <f>IF(ACTUALS!$K28="","",IF(ACTUALS!$L28="Draw",1,IF(ACTUALS!$L28=ACTUALS!$N28,3,0)))</f>
        <v/>
      </c>
      <c r="W28" s="78" t="str">
        <f>IF(ACTUALS!$K28="","",IF(ACTUALS!$L28="Draw",1,IF(ACTUALS!$L28=ACTUALS!$O28,3,0)))</f>
        <v/>
      </c>
      <c r="AH28" s="51"/>
      <c r="AI28" s="51"/>
      <c r="AJ28" s="51"/>
      <c r="AK28" s="51"/>
      <c r="AL28" s="51"/>
      <c r="AM28" s="51"/>
      <c r="AN28" s="51"/>
      <c r="AO28" s="94"/>
      <c r="AP28" s="94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 t="s">
        <v>35</v>
      </c>
      <c r="BN28" s="83">
        <f>SUMIFS(ACTUALS!$W$4:$W$75,ACTUALS!$O$4:$O$75,$BM28,ACTUALS!$N$4:$N$75,BN$3)+SUMIFS(ACTUALS!$V$4:$V$75,ACTUALS!$N$4:$N$75,$BM28,ACTUALS!$O$4:$O$75,BN$3)</f>
        <v>0</v>
      </c>
      <c r="BO28" s="83">
        <f>SUMIFS(ACTUALS!$W$4:$W$75,ACTUALS!$O$4:$O$75,$BM28,ACTUALS!$N$4:$N$75,BO$3)+SUMIFS(ACTUALS!$V$4:$V$75,ACTUALS!$N$4:$N$75,$BM28,ACTUALS!$O$4:$O$75,BO$3)</f>
        <v>0</v>
      </c>
      <c r="BP28" s="83">
        <f>SUMIFS(ACTUALS!$W$4:$W$75,ACTUALS!$O$4:$O$75,$BM28,ACTUALS!$N$4:$N$75,BP$3)+SUMIFS(ACTUALS!$V$4:$V$75,ACTUALS!$N$4:$N$75,$BM28,ACTUALS!$O$4:$O$75,BP$3)</f>
        <v>0</v>
      </c>
      <c r="BQ28" s="83">
        <f>SUMIFS(ACTUALS!$W$4:$W$75,ACTUALS!$O$4:$O$75,$BM28,ACTUALS!$N$4:$N$75,BQ$3)+SUMIFS(ACTUALS!$V$4:$V$75,ACTUALS!$N$4:$N$75,$BM28,ACTUALS!$O$4:$O$75,BQ$3)</f>
        <v>0</v>
      </c>
      <c r="BR28" s="83">
        <f>SUMIFS(ACTUALS!$W$4:$W$75,ACTUALS!$O$4:$O$75,$BM28,ACTUALS!$N$4:$N$75,BR$3)+SUMIFS(ACTUALS!$V$4:$V$75,ACTUALS!$N$4:$N$75,$BM28,ACTUALS!$O$4:$O$75,BR$3)</f>
        <v>0</v>
      </c>
      <c r="BS28" s="83">
        <f>SUMIFS(ACTUALS!$W$4:$W$75,ACTUALS!$O$4:$O$75,$BM28,ACTUALS!$N$4:$N$75,BS$3)+SUMIFS(ACTUALS!$V$4:$V$75,ACTUALS!$N$4:$N$75,$BM28,ACTUALS!$O$4:$O$75,BS$3)</f>
        <v>0</v>
      </c>
      <c r="BT28" s="83">
        <f>SUMIFS(ACTUALS!$W$4:$W$75,ACTUALS!$O$4:$O$75,$BM28,ACTUALS!$N$4:$N$75,BT$3)+SUMIFS(ACTUALS!$V$4:$V$75,ACTUALS!$N$4:$N$75,$BM28,ACTUALS!$O$4:$O$75,BT$3)</f>
        <v>0</v>
      </c>
      <c r="BU28" s="83">
        <f>SUMIFS(ACTUALS!$W$4:$W$75,ACTUALS!$O$4:$O$75,$BM28,ACTUALS!$N$4:$N$75,BU$3)+SUMIFS(ACTUALS!$V$4:$V$75,ACTUALS!$N$4:$N$75,$BM28,ACTUALS!$O$4:$O$75,BU$3)</f>
        <v>0</v>
      </c>
      <c r="BV28" s="83">
        <f>SUMIFS(ACTUALS!$W$4:$W$75,ACTUALS!$O$4:$O$75,$BM28,ACTUALS!$N$4:$N$75,BV$3)+SUMIFS(ACTUALS!$V$4:$V$75,ACTUALS!$N$4:$N$75,$BM28,ACTUALS!$O$4:$O$75,BV$3)</f>
        <v>0</v>
      </c>
      <c r="BW28" s="83">
        <f>SUMIFS(ACTUALS!$W$4:$W$75,ACTUALS!$O$4:$O$75,$BM28,ACTUALS!$N$4:$N$75,BW$3)+SUMIFS(ACTUALS!$V$4:$V$75,ACTUALS!$N$4:$N$75,$BM28,ACTUALS!$O$4:$O$75,BW$3)</f>
        <v>0</v>
      </c>
      <c r="BX28" s="83">
        <f>SUMIFS(ACTUALS!$W$4:$W$75,ACTUALS!$O$4:$O$75,$BM28,ACTUALS!$N$4:$N$75,BX$3)+SUMIFS(ACTUALS!$V$4:$V$75,ACTUALS!$N$4:$N$75,$BM28,ACTUALS!$O$4:$O$75,BX$3)</f>
        <v>0</v>
      </c>
      <c r="BY28" s="83">
        <f>SUMIFS(ACTUALS!$W$4:$W$75,ACTUALS!$O$4:$O$75,$BM28,ACTUALS!$N$4:$N$75,BY$3)+SUMIFS(ACTUALS!$V$4:$V$75,ACTUALS!$N$4:$N$75,$BM28,ACTUALS!$O$4:$O$75,BY$3)</f>
        <v>0</v>
      </c>
      <c r="BZ28" s="83">
        <f>SUMIFS(ACTUALS!$W$4:$W$75,ACTUALS!$O$4:$O$75,$BM28,ACTUALS!$N$4:$N$75,BZ$3)+SUMIFS(ACTUALS!$V$4:$V$75,ACTUALS!$N$4:$N$75,$BM28,ACTUALS!$O$4:$O$75,BZ$3)</f>
        <v>0</v>
      </c>
      <c r="CA28" s="83">
        <f>SUMIFS(ACTUALS!$W$4:$W$75,ACTUALS!$O$4:$O$75,$BM28,ACTUALS!$N$4:$N$75,CA$3)+SUMIFS(ACTUALS!$V$4:$V$75,ACTUALS!$N$4:$N$75,$BM28,ACTUALS!$O$4:$O$75,CA$3)</f>
        <v>0</v>
      </c>
      <c r="CB28" s="83">
        <f>SUMIFS(ACTUALS!$W$4:$W$75,ACTUALS!$O$4:$O$75,$BM28,ACTUALS!$N$4:$N$75,CB$3)+SUMIFS(ACTUALS!$V$4:$V$75,ACTUALS!$N$4:$N$75,$BM28,ACTUALS!$O$4:$O$75,CB$3)</f>
        <v>0</v>
      </c>
      <c r="CC28" s="83">
        <f>SUMIFS(ACTUALS!$W$4:$W$75,ACTUALS!$O$4:$O$75,$BM28,ACTUALS!$N$4:$N$75,CC$3)+SUMIFS(ACTUALS!$V$4:$V$75,ACTUALS!$N$4:$N$75,$BM28,ACTUALS!$O$4:$O$75,CC$3)</f>
        <v>0</v>
      </c>
      <c r="CD28" s="83">
        <f>SUMIFS(ACTUALS!$W$4:$W$75,ACTUALS!$O$4:$O$75,$BM28,ACTUALS!$N$4:$N$75,CD$3)+SUMIFS(ACTUALS!$V$4:$V$75,ACTUALS!$N$4:$N$75,$BM28,ACTUALS!$O$4:$O$75,CD$3)</f>
        <v>0</v>
      </c>
      <c r="CE28" s="83">
        <f>SUMIFS(ACTUALS!$W$4:$W$75,ACTUALS!$O$4:$O$75,$BM28,ACTUALS!$N$4:$N$75,CE$3)+SUMIFS(ACTUALS!$V$4:$V$75,ACTUALS!$N$4:$N$75,$BM28,ACTUALS!$O$4:$O$75,CE$3)</f>
        <v>0</v>
      </c>
      <c r="CF28" s="83">
        <f>SUMIFS(ACTUALS!$W$4:$W$75,ACTUALS!$O$4:$O$75,$BM28,ACTUALS!$N$4:$N$75,CF$3)+SUMIFS(ACTUALS!$V$4:$V$75,ACTUALS!$N$4:$N$75,$BM28,ACTUALS!$O$4:$O$75,CF$3)</f>
        <v>0</v>
      </c>
      <c r="CG28" s="83">
        <f>SUMIFS(ACTUALS!$W$4:$W$75,ACTUALS!$O$4:$O$75,$BM28,ACTUALS!$N$4:$N$75,CG$3)+SUMIFS(ACTUALS!$V$4:$V$75,ACTUALS!$N$4:$N$75,$BM28,ACTUALS!$O$4:$O$75,CG$3)</f>
        <v>0</v>
      </c>
      <c r="CH28" s="83">
        <f>SUMIFS(ACTUALS!$W$4:$W$75,ACTUALS!$O$4:$O$75,$BM28,ACTUALS!$N$4:$N$75,CH$3)+SUMIFS(ACTUALS!$V$4:$V$75,ACTUALS!$N$4:$N$75,$BM28,ACTUALS!$O$4:$O$75,CH$3)</f>
        <v>0</v>
      </c>
      <c r="CI28" s="83">
        <f>SUMIFS(ACTUALS!$W$4:$W$75,ACTUALS!$O$4:$O$75,$BM28,ACTUALS!$N$4:$N$75,CI$3)+SUMIFS(ACTUALS!$V$4:$V$75,ACTUALS!$N$4:$N$75,$BM28,ACTUALS!$O$4:$O$75,CI$3)</f>
        <v>0</v>
      </c>
      <c r="CJ28" s="83">
        <f>SUMIFS(ACTUALS!$B$4:$B$75,ACTUALS!$P$4:$P$75,$BM28,ACTUALS!$O$4:$O$75,CJ$3)+SUMIFS(ACTUALS!$W$4:$W$75,ACTUALS!$O$4:$O$75,$BM28,ACTUALS!$P$4:$P$75,CJ$3)</f>
        <v>0</v>
      </c>
      <c r="CK28" s="83">
        <f>SUMIFS(ACTUALS!$C$4:$C$75,ACTUALS!$Q$4:$Q$75,$BM28,ACTUALS!$P$4:$P$75,CK$3)+SUMIFS(ACTUALS!$B$4:$B$75,ACTUALS!$P$4:$P$75,$BM28,ACTUALS!$Q$4:$Q$75,CK$3)</f>
        <v>0</v>
      </c>
      <c r="CL28" s="83">
        <f>SUMIFS(ACTUALS!$D$4:$D$75,ACTUALS!$R$4:$R$75,$BM28,ACTUALS!$Q$4:$Q$75,CL$3)+SUMIFS(ACTUALS!$C$4:$C$75,ACTUALS!$Q$4:$Q$75,$BM28,ACTUALS!$R$4:$R$75,CL$3)</f>
        <v>0</v>
      </c>
      <c r="CM28" s="83">
        <f>SUMIFS(ACTUALS!$E$4:$E$75,ACTUALS!$S$4:$S$75,$BM28,ACTUALS!$R$4:$R$75,CM$3)+SUMIFS(ACTUALS!$D$4:$D$75,ACTUALS!$R$4:$R$75,$BM28,ACTUALS!$S$4:$S$75,CM$3)</f>
        <v>0</v>
      </c>
      <c r="CN28" s="83">
        <f>SUMIFS(ACTUALS!$F$4:$F$75,ACTUALS!$T$4:$T$75,$BM28,ACTUALS!$S$4:$S$75,CN$3)+SUMIFS(ACTUALS!$E$4:$E$75,ACTUALS!$S$4:$S$75,$BM28,ACTUALS!$T$4:$T$75,CN$3)</f>
        <v>0</v>
      </c>
      <c r="CO28" s="83">
        <f>SUMIFS(ACTUALS!$G$4:$G$75,ACTUALS!$U$4:$U$75,$BM28,ACTUALS!$T$4:$T$75,CO$3)+SUMIFS(ACTUALS!$F$4:$F$75,ACTUALS!$T$4:$T$75,$BM28,ACTUALS!$U$4:$U$75,CO$3)</f>
        <v>0</v>
      </c>
      <c r="CP28" s="83">
        <f>SUMIFS(ACTUALS!$J$4:$J$75,ACTUALS!$V$4:$V$75,$BM28,ACTUALS!$U$4:$U$75,CP$3)+SUMIFS(ACTUALS!$G$4:$G$75,ACTUALS!$U$4:$U$75,$BM28,ACTUALS!$V$4:$V$75,CP$3)</f>
        <v>0</v>
      </c>
      <c r="CQ28" s="83">
        <f>SUMIFS(ACTUALS!$K$4:$K$75,ACTUALS!$W$4:$W$75,$BM28,ACTUALS!$V$4:$V$75,CQ$3)+SUMIFS(ACTUALS!$J$4:$J$75,ACTUALS!$V$4:$V$75,$BM28,ACTUALS!$W$4:$W$75,CQ$3)</f>
        <v>0</v>
      </c>
      <c r="CR28" s="83">
        <f>SUMIFS(ACTUALS!$L$4:$L$75,ACTUALS!$B$4:$B$75,$BM28,ACTUALS!$W$4:$W$75,CR$3)+SUMIFS(ACTUALS!$K$4:$K$75,ACTUALS!$W$4:$W$75,$BM28,ACTUALS!$B$4:$B$75,CR$3)</f>
        <v>0</v>
      </c>
      <c r="CS28" s="83">
        <f>SUMIFS(ACTUALS!$N$4:$N$75,ACTUALS!$C$4:$C$75,$BM28,ACTUALS!$B$4:$B$75,CS$3)+SUMIFS(ACTUALS!$L$4:$L$75,ACTUALS!$B$4:$B$75,$BM28,ACTUALS!$C$4:$C$75,CS$3)</f>
        <v>0</v>
      </c>
      <c r="CT28" s="83">
        <f>SUMIFS(ACTUALS!$O$4:$O$75,ACTUALS!$D$4:$D$75,$BM28,ACTUALS!$C$4:$C$75,CT$3)+SUMIFS(ACTUALS!$N$4:$N$75,ACTUALS!$C$4:$C$75,$BM28,ACTUALS!$D$4:$D$75,CT$3)</f>
        <v>0</v>
      </c>
      <c r="CU28" s="83">
        <f>SUMIFS(ACTUALS!$P$4:$P$75,ACTUALS!$E$4:$E$75,$BM28,ACTUALS!$D$4:$D$75,CU$3)+SUMIFS(ACTUALS!$O$4:$O$75,ACTUALS!$D$4:$D$75,$BM28,ACTUALS!$E$4:$E$75,CU$3)</f>
        <v>0</v>
      </c>
      <c r="CV28" s="83">
        <f>SUMIFS(ACTUALS!$Q$4:$Q$75,ACTUALS!$F$4:$F$75,$BM28,ACTUALS!$E$4:$E$75,CV$3)+SUMIFS(ACTUALS!$P$4:$P$75,ACTUALS!$E$4:$E$75,$BM28,ACTUALS!$F$4:$F$75,CV$3)</f>
        <v>0</v>
      </c>
      <c r="CW28" s="83">
        <f>SUMIFS(ACTUALS!$R$4:$R$75,ACTUALS!$G$4:$G$75,$BM28,ACTUALS!$F$4:$F$75,CW$3)+SUMIFS(ACTUALS!$Q$4:$Q$75,ACTUALS!$F$4:$F$75,$BM28,ACTUALS!$G$4:$G$75,CW$3)</f>
        <v>0</v>
      </c>
      <c r="CX28" s="83">
        <f>SUMIFS(ACTUALS!$S$4:$S$75,ACTUALS!$J$4:$J$75,$BM28,ACTUALS!$G$4:$G$75,CX$3)+SUMIFS(ACTUALS!$R$4:$R$75,ACTUALS!$G$4:$G$75,$BM28,ACTUALS!$J$4:$J$75,CX$3)</f>
        <v>0</v>
      </c>
      <c r="CY28" s="83">
        <f>SUMIFS(ACTUALS!$T$4:$T$75,ACTUALS!$K$4:$K$75,$BM28,ACTUALS!$J$4:$J$75,CY$3)+SUMIFS(ACTUALS!$S$4:$S$75,ACTUALS!$J$4:$J$75,$BM28,ACTUALS!$K$4:$K$75,CY$3)</f>
        <v>0</v>
      </c>
      <c r="CZ28" s="83">
        <f>SUMIFS(ACTUALS!$U$4:$U$75,ACTUALS!$L$4:$L$75,$BM28,ACTUALS!$K$4:$K$75,CZ$3)+SUMIFS(ACTUALS!$T$4:$T$75,ACTUALS!$K$4:$K$75,$BM28,ACTUALS!$L$4:$L$75,CZ$3)</f>
        <v>0</v>
      </c>
      <c r="DA28" s="83">
        <f>SUMIFS(ACTUALS!$V$4:$V$75,ACTUALS!$N$4:$N$75,$BM28,ACTUALS!$L$4:$L$75,DA$3)+SUMIFS(ACTUALS!$U$4:$U$75,ACTUALS!$L$4:$L$75,$BM28,ACTUALS!$N$4:$N$75,DA$3)</f>
        <v>0</v>
      </c>
      <c r="DB28" s="83">
        <f>SUMIFS(ACTUALS!$W$4:$W$75,ACTUALS!$O$4:$O$75,$BM28,ACTUALS!$N$4:$N$75,DB$3)+SUMIFS(ACTUALS!$V$4:$V$75,ACTUALS!$N$4:$N$75,$BM28,ACTUALS!$O$4:$O$75,DB$3)</f>
        <v>0</v>
      </c>
      <c r="DC28" s="83">
        <f>SUMIFS(ACTUALS!$B$4:$B$75,ACTUALS!$P$4:$P$75,$BM28,ACTUALS!$O$4:$O$75,DC$3)+SUMIFS(ACTUALS!$W$4:$W$75,ACTUALS!$O$4:$O$75,$BM28,ACTUALS!$P$4:$P$75,DC$3)</f>
        <v>0</v>
      </c>
      <c r="DD28" s="83">
        <f>SUMIFS(ACTUALS!$C$4:$C$75,ACTUALS!$Q$4:$Q$75,$BM28,ACTUALS!$P$4:$P$75,DD$3)+SUMIFS(ACTUALS!$B$4:$B$75,ACTUALS!$P$4:$P$75,$BM28,ACTUALS!$Q$4:$Q$75,DD$3)</f>
        <v>0</v>
      </c>
      <c r="DE28" s="83">
        <f>SUMIFS(ACTUALS!$D$4:$D$75,ACTUALS!$R$4:$R$75,$BM28,ACTUALS!$Q$4:$Q$75,DE$3)+SUMIFS(ACTUALS!$C$4:$C$75,ACTUALS!$Q$4:$Q$75,$BM28,ACTUALS!$R$4:$R$75,DE$3)</f>
        <v>0</v>
      </c>
      <c r="DF28" s="83">
        <f>SUMIFS(ACTUALS!$E$4:$E$75,ACTUALS!$S$4:$S$75,$BM28,ACTUALS!$R$4:$R$75,DF$3)+SUMIFS(ACTUALS!$D$4:$D$75,ACTUALS!$R$4:$R$75,$BM28,ACTUALS!$S$4:$S$75,DF$3)</f>
        <v>0</v>
      </c>
      <c r="DG28" s="83">
        <f>SUMIFS(ACTUALS!$W$4:$W$75,ACTUALS!$O$4:$O$75,$BM28,ACTUALS!$N$4:$N$75,DG$3)+SUMIFS(ACTUALS!$V$4:$V$75,ACTUALS!$N$4:$N$75,$BM28,ACTUALS!$O$4:$O$75,DG$3)</f>
        <v>0</v>
      </c>
      <c r="DH28" s="83">
        <f>SUMIFS(ACTUALS!$W$4:$W$75,ACTUALS!$O$4:$O$75,$BM28,ACTUALS!$N$4:$N$75,DH$3)+SUMIFS(ACTUALS!$V$4:$V$75,ACTUALS!$N$4:$N$75,$BM28,ACTUALS!$O$4:$O$75,DH$3)</f>
        <v>0</v>
      </c>
      <c r="DI28" s="83">
        <f>SUMIFS(ACTUALS!$W$4:$W$75,ACTUALS!$O$4:$O$75,$BM28,ACTUALS!$N$4:$N$75,DI$3)+SUMIFS(ACTUALS!$V$4:$V$75,ACTUALS!$N$4:$N$75,$BM28,ACTUALS!$O$4:$O$75,DI$3)</f>
        <v>0</v>
      </c>
      <c r="DJ28" s="51"/>
      <c r="DK28" s="51" t="s">
        <v>35</v>
      </c>
      <c r="DL28" s="83">
        <f>SUMIFS(ACTUALS!$U$4:$U$75,ACTUALS!$O$4:$O$75,$BM28,ACTUALS!$N$4:$N$75,DL$3)+SUMIFS(ACTUALS!$T$4:$T$75,ACTUALS!$N$4:$N$75,$BM28,ACTUALS!$O$4:$O$75,DL$3)</f>
        <v>0</v>
      </c>
      <c r="DM28" s="83">
        <f>SUMIFS(ACTUALS!$U$4:$U$75,ACTUALS!$O$4:$O$75,$BM28,ACTUALS!$N$4:$N$75,DM$3)+SUMIFS(ACTUALS!$T$4:$T$75,ACTUALS!$N$4:$N$75,$BM28,ACTUALS!$O$4:$O$75,DM$3)</f>
        <v>0</v>
      </c>
      <c r="DN28" s="83">
        <f>SUMIFS(ACTUALS!$U$4:$U$75,ACTUALS!$O$4:$O$75,$BM28,ACTUALS!$N$4:$N$75,DN$3)+SUMIFS(ACTUALS!$T$4:$T$75,ACTUALS!$N$4:$N$75,$BM28,ACTUALS!$O$4:$O$75,DN$3)</f>
        <v>0</v>
      </c>
      <c r="DO28" s="83">
        <f>SUMIFS(ACTUALS!$U$4:$U$75,ACTUALS!$O$4:$O$75,$BM28,ACTUALS!$N$4:$N$75,DO$3)+SUMIFS(ACTUALS!$T$4:$T$75,ACTUALS!$N$4:$N$75,$BM28,ACTUALS!$O$4:$O$75,DO$3)</f>
        <v>0</v>
      </c>
      <c r="DP28" s="83">
        <f>SUMIFS(ACTUALS!$U$4:$U$75,ACTUALS!$O$4:$O$75,$BM28,ACTUALS!$N$4:$N$75,DP$3)+SUMIFS(ACTUALS!$T$4:$T$75,ACTUALS!$N$4:$N$75,$BM28,ACTUALS!$O$4:$O$75,DP$3)</f>
        <v>0</v>
      </c>
      <c r="DQ28" s="83">
        <f>SUMIFS(ACTUALS!$U$4:$U$75,ACTUALS!$O$4:$O$75,$BM28,ACTUALS!$N$4:$N$75,DQ$3)+SUMIFS(ACTUALS!$T$4:$T$75,ACTUALS!$N$4:$N$75,$BM28,ACTUALS!$O$4:$O$75,DQ$3)</f>
        <v>0</v>
      </c>
      <c r="DR28" s="83">
        <f>SUMIFS(ACTUALS!$U$4:$U$75,ACTUALS!$O$4:$O$75,$BM28,ACTUALS!$N$4:$N$75,DR$3)+SUMIFS(ACTUALS!$T$4:$T$75,ACTUALS!$N$4:$N$75,$BM28,ACTUALS!$O$4:$O$75,DR$3)</f>
        <v>0</v>
      </c>
      <c r="DS28" s="83">
        <f>SUMIFS(ACTUALS!$U$4:$U$75,ACTUALS!$O$4:$O$75,$BM28,ACTUALS!$N$4:$N$75,DS$3)+SUMIFS(ACTUALS!$T$4:$T$75,ACTUALS!$N$4:$N$75,$BM28,ACTUALS!$O$4:$O$75,DS$3)</f>
        <v>0</v>
      </c>
      <c r="DT28" s="83">
        <f>SUMIFS(ACTUALS!$U$4:$U$75,ACTUALS!$O$4:$O$75,$BM28,ACTUALS!$N$4:$N$75,DT$3)+SUMIFS(ACTUALS!$T$4:$T$75,ACTUALS!$N$4:$N$75,$BM28,ACTUALS!$O$4:$O$75,DT$3)</f>
        <v>0</v>
      </c>
      <c r="DU28" s="83">
        <f>SUMIFS(ACTUALS!$V$4:$V$75,ACTUALS!$P$4:$P$75,$BM28,ACTUALS!$O$4:$O$75,DU$3)+SUMIFS(ACTUALS!$U$4:$U$75,ACTUALS!$O$4:$O$75,$BM28,ACTUALS!$P$4:$P$75,DU$3)</f>
        <v>0</v>
      </c>
      <c r="DV28" s="83">
        <f>SUMIFS(ACTUALS!$W$4:$W$75,ACTUALS!$Q$4:$Q$75,$BM28,ACTUALS!$P$4:$P$75,DV$3)+SUMIFS(ACTUALS!$V$4:$V$75,ACTUALS!$P$4:$P$75,$BM28,ACTUALS!$Q$4:$Q$75,DV$3)</f>
        <v>0</v>
      </c>
      <c r="DW28" s="83">
        <f>SUMIFS(ACTUALS!$B$4:$B$75,ACTUALS!$R$4:$R$75,$BM28,ACTUALS!$Q$4:$Q$75,DW$3)+SUMIFS(ACTUALS!$W$4:$W$75,ACTUALS!$Q$4:$Q$75,$BM28,ACTUALS!$R$4:$R$75,DW$3)</f>
        <v>0</v>
      </c>
      <c r="DX28" s="83">
        <f>SUMIFS(ACTUALS!$C$4:$C$75,ACTUALS!$S$4:$S$75,$BM28,ACTUALS!$R$4:$R$75,DX$3)+SUMIFS(ACTUALS!$B$4:$B$75,ACTUALS!$R$4:$R$75,$BM28,ACTUALS!$S$4:$S$75,DX$3)</f>
        <v>0</v>
      </c>
      <c r="DY28" s="83">
        <f>SUMIFS(ACTUALS!$D$4:$D$75,ACTUALS!$T$4:$T$75,$BM28,ACTUALS!$S$4:$S$75,DY$3)+SUMIFS(ACTUALS!$C$4:$C$75,ACTUALS!$S$4:$S$75,$BM28,ACTUALS!$T$4:$T$75,DY$3)</f>
        <v>0</v>
      </c>
      <c r="DZ28" s="83">
        <f>SUMIFS(ACTUALS!$E$4:$E$75,ACTUALS!$U$4:$U$75,$BM28,ACTUALS!$T$4:$T$75,DZ$3)+SUMIFS(ACTUALS!$D$4:$D$75,ACTUALS!$T$4:$T$75,$BM28,ACTUALS!$U$4:$U$75,DZ$3)</f>
        <v>0</v>
      </c>
      <c r="EA28" s="83">
        <f>SUMIFS(ACTUALS!$F$4:$F$75,ACTUALS!$V$4:$V$75,$BM28,ACTUALS!$U$4:$U$75,EA$3)+SUMIFS(ACTUALS!$E$4:$E$75,ACTUALS!$U$4:$U$75,$BM28,ACTUALS!$V$4:$V$75,EA$3)</f>
        <v>0</v>
      </c>
      <c r="EB28" s="83">
        <f>SUMIFS(ACTUALS!$G$4:$G$75,ACTUALS!$W$4:$W$75,$BM28,ACTUALS!$V$4:$V$75,EB$3)+SUMIFS(ACTUALS!$F$4:$F$75,ACTUALS!$V$4:$V$75,$BM28,ACTUALS!$W$4:$W$75,EB$3)</f>
        <v>0</v>
      </c>
      <c r="EC28" s="83">
        <f>SUMIFS(ACTUALS!$J$4:$J$75,ACTUALS!$B$4:$B$75,$BM28,ACTUALS!$W$4:$W$75,EC$3)+SUMIFS(ACTUALS!$G$4:$G$75,ACTUALS!$W$4:$W$75,$BM28,ACTUALS!$B$4:$B$75,EC$3)</f>
        <v>0</v>
      </c>
      <c r="ED28" s="83">
        <f>SUMIFS(ACTUALS!$K$4:$K$75,ACTUALS!$C$4:$C$75,$BM28,ACTUALS!$B$4:$B$75,ED$3)+SUMIFS(ACTUALS!$J$4:$J$75,ACTUALS!$B$4:$B$75,$BM28,ACTUALS!$C$4:$C$75,ED$3)</f>
        <v>0</v>
      </c>
      <c r="EE28" s="83">
        <f>SUMIFS(ACTUALS!$L$4:$L$75,ACTUALS!$D$4:$D$75,$BM28,ACTUALS!$C$4:$C$75,EE$3)+SUMIFS(ACTUALS!$K$4:$K$75,ACTUALS!$C$4:$C$75,$BM28,ACTUALS!$D$4:$D$75,EE$3)</f>
        <v>0</v>
      </c>
      <c r="EF28" s="83">
        <f>SUMIFS(ACTUALS!$N$4:$N$75,ACTUALS!$E$4:$E$75,$BM28,ACTUALS!$D$4:$D$75,EF$3)+SUMIFS(ACTUALS!$L$4:$L$75,ACTUALS!$D$4:$D$75,$BM28,ACTUALS!$E$4:$E$75,EF$3)</f>
        <v>0</v>
      </c>
      <c r="EG28" s="83">
        <f>SUMIFS(ACTUALS!$O$4:$O$75,ACTUALS!$F$4:$F$75,$BM28,ACTUALS!$E$4:$E$75,EG$3)+SUMIFS(ACTUALS!$N$4:$N$75,ACTUALS!$E$4:$E$75,$BM28,ACTUALS!$F$4:$F$75,EG$3)</f>
        <v>0</v>
      </c>
      <c r="EH28" s="83">
        <f>SUMIFS(ACTUALS!$P$4:$P$75,ACTUALS!$G$4:$G$75,$BM28,ACTUALS!$F$4:$F$75,EH$3)+SUMIFS(ACTUALS!$O$4:$O$75,ACTUALS!$F$4:$F$75,$BM28,ACTUALS!$G$4:$G$75,EH$3)</f>
        <v>0</v>
      </c>
      <c r="EI28" s="83">
        <f>SUMIFS(ACTUALS!$Q$4:$Q$75,ACTUALS!$J$4:$J$75,$BM28,ACTUALS!$G$4:$G$75,EI$3)+SUMIFS(ACTUALS!$P$4:$P$75,ACTUALS!$G$4:$G$75,$BM28,ACTUALS!$J$4:$J$75,EI$3)</f>
        <v>0</v>
      </c>
      <c r="EJ28" s="83">
        <f>SUMIFS(ACTUALS!$R$4:$R$75,ACTUALS!$K$4:$K$75,$BM28,ACTUALS!$J$4:$J$75,EJ$3)+SUMIFS(ACTUALS!$Q$4:$Q$75,ACTUALS!$J$4:$J$75,$BM28,ACTUALS!$K$4:$K$75,EJ$3)</f>
        <v>0</v>
      </c>
      <c r="EK28" s="83">
        <f>SUMIFS(ACTUALS!$S$4:$S$75,ACTUALS!$L$4:$L$75,$BM28,ACTUALS!$K$4:$K$75,EK$3)+SUMIFS(ACTUALS!$R$4:$R$75,ACTUALS!$K$4:$K$75,$BM28,ACTUALS!$L$4:$L$75,EK$3)</f>
        <v>0</v>
      </c>
      <c r="EL28" s="83">
        <f>SUMIFS(ACTUALS!$T$4:$T$75,ACTUALS!$N$4:$N$75,$BM28,ACTUALS!$L$4:$L$75,EL$3)+SUMIFS(ACTUALS!$S$4:$S$75,ACTUALS!$L$4:$L$75,$BM28,ACTUALS!$N$4:$N$75,EL$3)</f>
        <v>0</v>
      </c>
      <c r="EM28" s="83">
        <f>SUMIFS(ACTUALS!$U$4:$U$75,ACTUALS!$O$4:$O$75,$BM28,ACTUALS!$N$4:$N$75,EM$3)+SUMIFS(ACTUALS!$T$4:$T$75,ACTUALS!$N$4:$N$75,$BM28,ACTUALS!$O$4:$O$75,EM$3)</f>
        <v>0</v>
      </c>
      <c r="EN28" s="83">
        <f>SUMIFS(ACTUALS!$V$4:$V$75,ACTUALS!$P$4:$P$75,$BM28,ACTUALS!$O$4:$O$75,EN$3)+SUMIFS(ACTUALS!$U$4:$U$75,ACTUALS!$O$4:$O$75,$BM28,ACTUALS!$P$4:$P$75,EN$3)</f>
        <v>0</v>
      </c>
      <c r="EO28" s="83">
        <f>SUMIFS(ACTUALS!$W$4:$W$75,ACTUALS!$Q$4:$Q$75,$BM28,ACTUALS!$P$4:$P$75,EO$3)+SUMIFS(ACTUALS!$V$4:$V$75,ACTUALS!$P$4:$P$75,$BM28,ACTUALS!$Q$4:$Q$75,EO$3)</f>
        <v>0</v>
      </c>
      <c r="EP28" s="83">
        <f>SUMIFS(ACTUALS!$B$4:$B$75,ACTUALS!$R$4:$R$75,$BM28,ACTUALS!$Q$4:$Q$75,EP$3)+SUMIFS(ACTUALS!$W$4:$W$75,ACTUALS!$Q$4:$Q$75,$BM28,ACTUALS!$R$4:$R$75,EP$3)</f>
        <v>0</v>
      </c>
      <c r="EQ28" s="83">
        <f>SUMIFS(ACTUALS!$C$4:$C$75,ACTUALS!$S$4:$S$75,$BM28,ACTUALS!$R$4:$R$75,EQ$3)+SUMIFS(ACTUALS!$B$4:$B$75,ACTUALS!$R$4:$R$75,$BM28,ACTUALS!$S$4:$S$75,EQ$3)</f>
        <v>0</v>
      </c>
      <c r="ER28" s="83">
        <f>SUMIFS(ACTUALS!$D$4:$D$75,ACTUALS!$T$4:$T$75,$BM28,ACTUALS!$S$4:$S$75,ER$3)+SUMIFS(ACTUALS!$C$4:$C$75,ACTUALS!$S$4:$S$75,$BM28,ACTUALS!$T$4:$T$75,ER$3)</f>
        <v>0</v>
      </c>
      <c r="ES28" s="83">
        <f>SUMIFS(ACTUALS!$E$4:$E$75,ACTUALS!$U$4:$U$75,$BM28,ACTUALS!$T$4:$T$75,ES$3)+SUMIFS(ACTUALS!$D$4:$D$75,ACTUALS!$T$4:$T$75,$BM28,ACTUALS!$U$4:$U$75,ES$3)</f>
        <v>0</v>
      </c>
      <c r="ET28" s="83">
        <f>SUMIFS(ACTUALS!$F$4:$F$75,ACTUALS!$V$4:$V$75,$BM28,ACTUALS!$U$4:$U$75,ET$3)+SUMIFS(ACTUALS!$E$4:$E$75,ACTUALS!$U$4:$U$75,$BM28,ACTUALS!$V$4:$V$75,ET$3)</f>
        <v>0</v>
      </c>
      <c r="EU28" s="83">
        <f>SUMIFS(ACTUALS!$G$4:$G$75,ACTUALS!$W$4:$W$75,$BM28,ACTUALS!$V$4:$V$75,EU$3)+SUMIFS(ACTUALS!$F$4:$F$75,ACTUALS!$V$4:$V$75,$BM28,ACTUALS!$W$4:$W$75,EU$3)</f>
        <v>0</v>
      </c>
      <c r="EV28" s="83">
        <f>SUMIFS(ACTUALS!$U$4:$U$75,ACTUALS!$O$4:$O$75,$BM28,ACTUALS!$N$4:$N$75,EV$3)+SUMIFS(ACTUALS!$T$4:$T$75,ACTUALS!$N$4:$N$75,$BM28,ACTUALS!$O$4:$O$75,EV$3)</f>
        <v>0</v>
      </c>
      <c r="EW28" s="83">
        <f>SUMIFS(ACTUALS!$U$4:$U$75,ACTUALS!$O$4:$O$75,$BM28,ACTUALS!$N$4:$N$75,EW$3)+SUMIFS(ACTUALS!$T$4:$T$75,ACTUALS!$N$4:$N$75,$BM28,ACTUALS!$O$4:$O$75,EW$3)</f>
        <v>0</v>
      </c>
      <c r="EX28" s="83">
        <f>SUMIFS(ACTUALS!$U$4:$U$75,ACTUALS!$O$4:$O$75,$BM28,ACTUALS!$N$4:$N$75,EX$3)+SUMIFS(ACTUALS!$T$4:$T$75,ACTUALS!$N$4:$N$75,$BM28,ACTUALS!$O$4:$O$75,EX$3)</f>
        <v>0</v>
      </c>
      <c r="EY28" s="83">
        <f>SUMIFS(ACTUALS!$U$4:$U$75,ACTUALS!$O$4:$O$75,$BM28,ACTUALS!$N$4:$N$75,EY$3)+SUMIFS(ACTUALS!$T$4:$T$75,ACTUALS!$N$4:$N$75,$BM28,ACTUALS!$O$4:$O$75,EY$3)</f>
        <v>0</v>
      </c>
      <c r="EZ28" s="83">
        <f>SUMIFS(ACTUALS!$U$4:$U$75,ACTUALS!$O$4:$O$75,$BM28,ACTUALS!$N$4:$N$75,EZ$3)+SUMIFS(ACTUALS!$T$4:$T$75,ACTUALS!$N$4:$N$75,$BM28,ACTUALS!$O$4:$O$75,EZ$3)</f>
        <v>0</v>
      </c>
      <c r="FA28" s="83">
        <f>SUMIFS(ACTUALS!$U$4:$U$75,ACTUALS!$O$4:$O$75,$BM28,ACTUALS!$N$4:$N$75,FA$3)+SUMIFS(ACTUALS!$T$4:$T$75,ACTUALS!$N$4:$N$75,$BM28,ACTUALS!$O$4:$O$75,FA$3)</f>
        <v>0</v>
      </c>
      <c r="FB28" s="83">
        <f>SUMIFS(ACTUALS!$U$4:$U$75,ACTUALS!$O$4:$O$75,$BM28,ACTUALS!$N$4:$N$75,FB$3)+SUMIFS(ACTUALS!$T$4:$T$75,ACTUALS!$N$4:$N$75,$BM28,ACTUALS!$O$4:$O$75,FB$3)</f>
        <v>0</v>
      </c>
      <c r="FC28" s="83">
        <f>SUMIFS(ACTUALS!$U$4:$U$75,ACTUALS!$O$4:$O$75,$BM28,ACTUALS!$N$4:$N$75,FC$3)+SUMIFS(ACTUALS!$T$4:$T$75,ACTUALS!$N$4:$N$75,$BM28,ACTUALS!$O$4:$O$75,FC$3)</f>
        <v>0</v>
      </c>
      <c r="FD28" s="83">
        <f>SUMIFS(ACTUALS!$U$4:$U$75,ACTUALS!$O$4:$O$75,$BM28,ACTUALS!$N$4:$N$75,FD$3)+SUMIFS(ACTUALS!$T$4:$T$75,ACTUALS!$N$4:$N$75,$BM28,ACTUALS!$O$4:$O$75,FD$3)</f>
        <v>0</v>
      </c>
      <c r="FE28" s="83">
        <f>SUMIFS(ACTUALS!$U$4:$U$75,ACTUALS!$O$4:$O$75,$BM28,ACTUALS!$N$4:$N$75,FE$3)+SUMIFS(ACTUALS!$T$4:$T$75,ACTUALS!$N$4:$N$75,$BM28,ACTUALS!$O$4:$O$75,FE$3)</f>
        <v>0</v>
      </c>
      <c r="FF28" s="83">
        <f>SUMIFS(ACTUALS!$U$4:$U$75,ACTUALS!$O$4:$O$75,$BM28,ACTUALS!$N$4:$N$75,FF$3)+SUMIFS(ACTUALS!$T$4:$T$75,ACTUALS!$N$4:$N$75,$BM28,ACTUALS!$O$4:$O$75,FF$3)</f>
        <v>0</v>
      </c>
      <c r="FG28" s="83">
        <f>SUMIFS(ACTUALS!$U$4:$U$75,ACTUALS!$O$4:$O$75,$BM28,ACTUALS!$N$4:$N$75,FG$3)+SUMIFS(ACTUALS!$T$4:$T$75,ACTUALS!$N$4:$N$75,$BM28,ACTUALS!$O$4:$O$75,FG$3)</f>
        <v>0</v>
      </c>
      <c r="FH28" s="51"/>
      <c r="FI28" s="51" t="s">
        <v>35</v>
      </c>
      <c r="FJ28" s="83">
        <f>SUMIFS(ACTUALS!$S$4:$S$75,ACTUALS!$O$4:$O$75,$BM28,ACTUALS!$N$4:$N$75,FJ$3)+SUMIFS(ACTUALS!$R$4:$R$75,ACTUALS!$N$4:$N$75,$BM28,ACTUALS!$O$4:$O$75,FJ$3)</f>
        <v>0</v>
      </c>
      <c r="FK28" s="83">
        <f>SUMIFS(ACTUALS!$S$4:$S$75,ACTUALS!$O$4:$O$75,$BM28,ACTUALS!$N$4:$N$75,FK$3)+SUMIFS(ACTUALS!$R$4:$R$75,ACTUALS!$N$4:$N$75,$BM28,ACTUALS!$O$4:$O$75,FK$3)</f>
        <v>0</v>
      </c>
      <c r="FL28" s="83">
        <f>SUMIFS(ACTUALS!$S$4:$S$75,ACTUALS!$O$4:$O$75,$BM28,ACTUALS!$N$4:$N$75,FL$3)+SUMIFS(ACTUALS!$R$4:$R$75,ACTUALS!$N$4:$N$75,$BM28,ACTUALS!$O$4:$O$75,FL$3)</f>
        <v>0</v>
      </c>
      <c r="FM28" s="83">
        <f>SUMIFS(ACTUALS!$S$4:$S$75,ACTUALS!$O$4:$O$75,$BM28,ACTUALS!$N$4:$N$75,FM$3)+SUMIFS(ACTUALS!$R$4:$R$75,ACTUALS!$N$4:$N$75,$BM28,ACTUALS!$O$4:$O$75,FM$3)</f>
        <v>0</v>
      </c>
      <c r="FN28" s="83">
        <f>SUMIFS(ACTUALS!$S$4:$S$75,ACTUALS!$O$4:$O$75,$BM28,ACTUALS!$N$4:$N$75,FN$3)+SUMIFS(ACTUALS!$R$4:$R$75,ACTUALS!$N$4:$N$75,$BM28,ACTUALS!$O$4:$O$75,FN$3)</f>
        <v>0</v>
      </c>
      <c r="FO28" s="83">
        <f>SUMIFS(ACTUALS!$S$4:$S$75,ACTUALS!$O$4:$O$75,$BM28,ACTUALS!$N$4:$N$75,FO$3)+SUMIFS(ACTUALS!$R$4:$R$75,ACTUALS!$N$4:$N$75,$BM28,ACTUALS!$O$4:$O$75,FO$3)</f>
        <v>0</v>
      </c>
      <c r="FP28" s="83">
        <f>SUMIFS(ACTUALS!$T$4:$T$75,ACTUALS!$P$4:$P$75,$BM28,ACTUALS!$O$4:$O$75,FP$3)+SUMIFS(ACTUALS!$S$4:$S$75,ACTUALS!$O$4:$O$75,$BM28,ACTUALS!$P$4:$P$75,FP$3)</f>
        <v>0</v>
      </c>
      <c r="FQ28" s="83">
        <f>SUMIFS(ACTUALS!$U$4:$U$75,ACTUALS!$Q$4:$Q$75,$BM28,ACTUALS!$P$4:$P$75,FQ$3)+SUMIFS(ACTUALS!$T$4:$T$75,ACTUALS!$P$4:$P$75,$BM28,ACTUALS!$Q$4:$Q$75,FQ$3)</f>
        <v>0</v>
      </c>
      <c r="FR28" s="83">
        <f>SUMIFS(ACTUALS!$V$4:$V$75,ACTUALS!$R$4:$R$75,$BM28,ACTUALS!$Q$4:$Q$75,FR$3)+SUMIFS(ACTUALS!$U$4:$U$75,ACTUALS!$Q$4:$Q$75,$BM28,ACTUALS!$R$4:$R$75,FR$3)</f>
        <v>0</v>
      </c>
      <c r="FS28" s="83">
        <f>SUMIFS(ACTUALS!$W$4:$W$75,ACTUALS!$S$4:$S$75,$BM28,ACTUALS!$R$4:$R$75,FS$3)+SUMIFS(ACTUALS!$V$4:$V$75,ACTUALS!$R$4:$R$75,$BM28,ACTUALS!$S$4:$S$75,FS$3)</f>
        <v>0</v>
      </c>
      <c r="FT28" s="83">
        <f>SUMIFS(ACTUALS!$B$4:$B$75,ACTUALS!$T$4:$T$75,$BM28,ACTUALS!$S$4:$S$75,FT$3)+SUMIFS(ACTUALS!$W$4:$W$75,ACTUALS!$S$4:$S$75,$BM28,ACTUALS!$T$4:$T$75,FT$3)</f>
        <v>0</v>
      </c>
      <c r="FU28" s="83">
        <f>SUMIFS(ACTUALS!$C$4:$C$75,ACTUALS!$U$4:$U$75,$BM28,ACTUALS!$T$4:$T$75,FU$3)+SUMIFS(ACTUALS!$B$4:$B$75,ACTUALS!$T$4:$T$75,$BM28,ACTUALS!$U$4:$U$75,FU$3)</f>
        <v>0</v>
      </c>
      <c r="FV28" s="83">
        <f>SUMIFS(ACTUALS!$D$4:$D$75,ACTUALS!$V$4:$V$75,$BM28,ACTUALS!$U$4:$U$75,FV$3)+SUMIFS(ACTUALS!$C$4:$C$75,ACTUALS!$U$4:$U$75,$BM28,ACTUALS!$V$4:$V$75,FV$3)</f>
        <v>0</v>
      </c>
      <c r="FW28" s="83">
        <f>SUMIFS(ACTUALS!$E$4:$E$75,ACTUALS!$W$4:$W$75,$BM28,ACTUALS!$V$4:$V$75,FW$3)+SUMIFS(ACTUALS!$D$4:$D$75,ACTUALS!$V$4:$V$75,$BM28,ACTUALS!$W$4:$W$75,FW$3)</f>
        <v>0</v>
      </c>
      <c r="FX28" s="83">
        <f>SUMIFS(ACTUALS!$F$4:$F$75,ACTUALS!$B$4:$B$75,$BM28,ACTUALS!$W$4:$W$75,FX$3)+SUMIFS(ACTUALS!$E$4:$E$75,ACTUALS!$W$4:$W$75,$BM28,ACTUALS!$B$4:$B$75,FX$3)</f>
        <v>0</v>
      </c>
      <c r="FY28" s="83">
        <f>SUMIFS(ACTUALS!$G$4:$G$75,ACTUALS!$C$4:$C$75,$BM28,ACTUALS!$B$4:$B$75,FY$3)+SUMIFS(ACTUALS!$F$4:$F$75,ACTUALS!$B$4:$B$75,$BM28,ACTUALS!$C$4:$C$75,FY$3)</f>
        <v>0</v>
      </c>
      <c r="FZ28" s="83">
        <f>SUMIFS(ACTUALS!$J$4:$J$75,ACTUALS!$D$4:$D$75,$BM28,ACTUALS!$C$4:$C$75,FZ$3)+SUMIFS(ACTUALS!$G$4:$G$75,ACTUALS!$C$4:$C$75,$BM28,ACTUALS!$D$4:$D$75,FZ$3)</f>
        <v>0</v>
      </c>
      <c r="GA28" s="83">
        <f>SUMIFS(ACTUALS!$K$4:$K$75,ACTUALS!$E$4:$E$75,$BM28,ACTUALS!$D$4:$D$75,GA$3)+SUMIFS(ACTUALS!$J$4:$J$75,ACTUALS!$D$4:$D$75,$BM28,ACTUALS!$E$4:$E$75,GA$3)</f>
        <v>0</v>
      </c>
      <c r="GB28" s="83">
        <f>SUMIFS(ACTUALS!$L$4:$L$75,ACTUALS!$F$4:$F$75,$BM28,ACTUALS!$E$4:$E$75,GB$3)+SUMIFS(ACTUALS!$K$4:$K$75,ACTUALS!$E$4:$E$75,$BM28,ACTUALS!$F$4:$F$75,GB$3)</f>
        <v>0</v>
      </c>
      <c r="GC28" s="83">
        <f>SUMIFS(ACTUALS!$N$4:$N$75,ACTUALS!$G$4:$G$75,$BM28,ACTUALS!$F$4:$F$75,GC$3)+SUMIFS(ACTUALS!$L$4:$L$75,ACTUALS!$F$4:$F$75,$BM28,ACTUALS!$G$4:$G$75,GC$3)</f>
        <v>0</v>
      </c>
      <c r="GD28" s="83">
        <f>SUMIFS(ACTUALS!$O$4:$O$75,ACTUALS!$J$4:$J$75,$BM28,ACTUALS!$G$4:$G$75,GD$3)+SUMIFS(ACTUALS!$N$4:$N$75,ACTUALS!$G$4:$G$75,$BM28,ACTUALS!$J$4:$J$75,GD$3)</f>
        <v>0</v>
      </c>
      <c r="GE28" s="83">
        <f>SUMIFS(ACTUALS!$P$4:$P$75,ACTUALS!$K$4:$K$75,$BM28,ACTUALS!$J$4:$J$75,GE$3)+SUMIFS(ACTUALS!$O$4:$O$75,ACTUALS!$J$4:$J$75,$BM28,ACTUALS!$K$4:$K$75,GE$3)</f>
        <v>0</v>
      </c>
      <c r="GF28" s="83">
        <f>SUMIFS(ACTUALS!$Q$4:$Q$75,ACTUALS!$L$4:$L$75,$BM28,ACTUALS!$K$4:$K$75,GF$3)+SUMIFS(ACTUALS!$P$4:$P$75,ACTUALS!$K$4:$K$75,$BM28,ACTUALS!$L$4:$L$75,GF$3)</f>
        <v>0</v>
      </c>
      <c r="GG28" s="83">
        <f>SUMIFS(ACTUALS!$R$4:$R$75,ACTUALS!$N$4:$N$75,$BM28,ACTUALS!$L$4:$L$75,GG$3)+SUMIFS(ACTUALS!$Q$4:$Q$75,ACTUALS!$L$4:$L$75,$BM28,ACTUALS!$N$4:$N$75,GG$3)</f>
        <v>0</v>
      </c>
      <c r="GH28" s="83">
        <f>SUMIFS(ACTUALS!$S$4:$S$75,ACTUALS!$O$4:$O$75,$BM28,ACTUALS!$N$4:$N$75,GH$3)+SUMIFS(ACTUALS!$R$4:$R$75,ACTUALS!$N$4:$N$75,$BM28,ACTUALS!$O$4:$O$75,GH$3)</f>
        <v>0</v>
      </c>
      <c r="GI28" s="83">
        <f>SUMIFS(ACTUALS!$T$4:$T$75,ACTUALS!$P$4:$P$75,$BM28,ACTUALS!$O$4:$O$75,GI$3)+SUMIFS(ACTUALS!$S$4:$S$75,ACTUALS!$O$4:$O$75,$BM28,ACTUALS!$P$4:$P$75,GI$3)</f>
        <v>0</v>
      </c>
      <c r="GJ28" s="83">
        <f>SUMIFS(ACTUALS!$U$4:$U$75,ACTUALS!$Q$4:$Q$75,$BM28,ACTUALS!$P$4:$P$75,GJ$3)+SUMIFS(ACTUALS!$T$4:$T$75,ACTUALS!$P$4:$P$75,$BM28,ACTUALS!$Q$4:$Q$75,GJ$3)</f>
        <v>0</v>
      </c>
      <c r="GK28" s="83">
        <f>SUMIFS(ACTUALS!$V$4:$V$75,ACTUALS!$R$4:$R$75,$BM28,ACTUALS!$Q$4:$Q$75,GK$3)+SUMIFS(ACTUALS!$U$4:$U$75,ACTUALS!$Q$4:$Q$75,$BM28,ACTUALS!$R$4:$R$75,GK$3)</f>
        <v>0</v>
      </c>
      <c r="GL28" s="83">
        <f>SUMIFS(ACTUALS!$W$4:$W$75,ACTUALS!$S$4:$S$75,$BM28,ACTUALS!$R$4:$R$75,GL$3)+SUMIFS(ACTUALS!$V$4:$V$75,ACTUALS!$R$4:$R$75,$BM28,ACTUALS!$S$4:$S$75,GL$3)</f>
        <v>0</v>
      </c>
      <c r="GM28" s="83">
        <f>SUMIFS(ACTUALS!$B$4:$B$75,ACTUALS!$T$4:$T$75,$BM28,ACTUALS!$S$4:$S$75,GM$3)+SUMIFS(ACTUALS!$W$4:$W$75,ACTUALS!$S$4:$S$75,$BM28,ACTUALS!$T$4:$T$75,GM$3)</f>
        <v>0</v>
      </c>
      <c r="GN28" s="83">
        <f>SUMIFS(ACTUALS!$C$4:$C$75,ACTUALS!$U$4:$U$75,$BM28,ACTUALS!$T$4:$T$75,GN$3)+SUMIFS(ACTUALS!$B$4:$B$75,ACTUALS!$T$4:$T$75,$BM28,ACTUALS!$U$4:$U$75,GN$3)</f>
        <v>0</v>
      </c>
      <c r="GO28" s="83">
        <f>SUMIFS(ACTUALS!$S$4:$S$75,ACTUALS!$O$4:$O$75,$BM28,ACTUALS!$N$4:$N$75,GO$3)+SUMIFS(ACTUALS!$R$4:$R$75,ACTUALS!$N$4:$N$75,$BM28,ACTUALS!$O$4:$O$75,GO$3)</f>
        <v>0</v>
      </c>
      <c r="GP28" s="83">
        <f>SUMIFS(ACTUALS!$S$4:$S$75,ACTUALS!$O$4:$O$75,$BM28,ACTUALS!$N$4:$N$75,GP$3)+SUMIFS(ACTUALS!$R$4:$R$75,ACTUALS!$N$4:$N$75,$BM28,ACTUALS!$O$4:$O$75,GP$3)</f>
        <v>0</v>
      </c>
      <c r="GQ28" s="83">
        <f>SUMIFS(ACTUALS!$S$4:$S$75,ACTUALS!$O$4:$O$75,$BM28,ACTUALS!$N$4:$N$75,GQ$3)+SUMIFS(ACTUALS!$R$4:$R$75,ACTUALS!$N$4:$N$75,$BM28,ACTUALS!$O$4:$O$75,GQ$3)</f>
        <v>0</v>
      </c>
      <c r="GR28" s="83">
        <f>SUMIFS(ACTUALS!$S$4:$S$75,ACTUALS!$O$4:$O$75,$BM28,ACTUALS!$N$4:$N$75,GR$3)+SUMIFS(ACTUALS!$R$4:$R$75,ACTUALS!$N$4:$N$75,$BM28,ACTUALS!$O$4:$O$75,GR$3)</f>
        <v>0</v>
      </c>
      <c r="GS28" s="83">
        <f>SUMIFS(ACTUALS!$S$4:$S$75,ACTUALS!$O$4:$O$75,$BM28,ACTUALS!$N$4:$N$75,GS$3)+SUMIFS(ACTUALS!$R$4:$R$75,ACTUALS!$N$4:$N$75,$BM28,ACTUALS!$O$4:$O$75,GS$3)</f>
        <v>0</v>
      </c>
      <c r="GT28" s="83">
        <f>SUMIFS(ACTUALS!$S$4:$S$75,ACTUALS!$O$4:$O$75,$BM28,ACTUALS!$N$4:$N$75,GT$3)+SUMIFS(ACTUALS!$R$4:$R$75,ACTUALS!$N$4:$N$75,$BM28,ACTUALS!$O$4:$O$75,GT$3)</f>
        <v>0</v>
      </c>
      <c r="GU28" s="83">
        <f>SUMIFS(ACTUALS!$S$4:$S$75,ACTUALS!$O$4:$O$75,$BM28,ACTUALS!$N$4:$N$75,GU$3)+SUMIFS(ACTUALS!$R$4:$R$75,ACTUALS!$N$4:$N$75,$BM28,ACTUALS!$O$4:$O$75,GU$3)</f>
        <v>0</v>
      </c>
      <c r="GV28" s="83">
        <f>SUMIFS(ACTUALS!$S$4:$S$75,ACTUALS!$O$4:$O$75,$BM28,ACTUALS!$N$4:$N$75,GV$3)+SUMIFS(ACTUALS!$R$4:$R$75,ACTUALS!$N$4:$N$75,$BM28,ACTUALS!$O$4:$O$75,GV$3)</f>
        <v>0</v>
      </c>
      <c r="GW28" s="83">
        <f>SUMIFS(ACTUALS!$S$4:$S$75,ACTUALS!$O$4:$O$75,$BM28,ACTUALS!$N$4:$N$75,GW$3)+SUMIFS(ACTUALS!$R$4:$R$75,ACTUALS!$N$4:$N$75,$BM28,ACTUALS!$O$4:$O$75,GW$3)</f>
        <v>0</v>
      </c>
      <c r="GX28" s="83">
        <f>SUMIFS(ACTUALS!$S$4:$S$75,ACTUALS!$O$4:$O$75,$BM28,ACTUALS!$N$4:$N$75,GX$3)+SUMIFS(ACTUALS!$R$4:$R$75,ACTUALS!$N$4:$N$75,$BM28,ACTUALS!$O$4:$O$75,GX$3)</f>
        <v>0</v>
      </c>
      <c r="GY28" s="83">
        <f>SUMIFS(ACTUALS!$S$4:$S$75,ACTUALS!$O$4:$O$75,$BM28,ACTUALS!$N$4:$N$75,GY$3)+SUMIFS(ACTUALS!$R$4:$R$75,ACTUALS!$N$4:$N$75,$BM28,ACTUALS!$O$4:$O$75,GY$3)</f>
        <v>0</v>
      </c>
      <c r="GZ28" s="83">
        <f>SUMIFS(ACTUALS!$S$4:$S$75,ACTUALS!$O$4:$O$75,$BM28,ACTUALS!$N$4:$N$75,GZ$3)+SUMIFS(ACTUALS!$R$4:$R$75,ACTUALS!$N$4:$N$75,$BM28,ACTUALS!$O$4:$O$75,GZ$3)</f>
        <v>0</v>
      </c>
      <c r="HA28" s="83">
        <f>SUMIFS(ACTUALS!$S$4:$S$75,ACTUALS!$O$4:$O$75,$BM28,ACTUALS!$N$4:$N$75,HA$3)+SUMIFS(ACTUALS!$R$4:$R$75,ACTUALS!$N$4:$N$75,$BM28,ACTUALS!$O$4:$O$75,HA$3)</f>
        <v>0</v>
      </c>
      <c r="HB28" s="83">
        <f>SUMIFS(ACTUALS!$S$4:$S$75,ACTUALS!$O$4:$O$75,$BM28,ACTUALS!$N$4:$N$75,HB$3)+SUMIFS(ACTUALS!$R$4:$R$75,ACTUALS!$N$4:$N$75,$BM28,ACTUALS!$O$4:$O$75,HB$3)</f>
        <v>0</v>
      </c>
      <c r="HC28" s="83">
        <f>SUMIFS(ACTUALS!$S$4:$S$75,ACTUALS!$O$4:$O$75,$BM28,ACTUALS!$N$4:$N$75,HC$3)+SUMIFS(ACTUALS!$R$4:$R$75,ACTUALS!$N$4:$N$75,$BM28,ACTUALS!$O$4:$O$75,HC$3)</f>
        <v>0</v>
      </c>
      <c r="HD28" s="83">
        <f>SUMIFS(ACTUALS!$S$4:$S$75,ACTUALS!$O$4:$O$75,$BM28,ACTUALS!$N$4:$N$75,HD$3)+SUMIFS(ACTUALS!$R$4:$R$75,ACTUALS!$N$4:$N$75,$BM28,ACTUALS!$O$4:$O$75,HD$3)</f>
        <v>0</v>
      </c>
      <c r="HE28" s="83">
        <f>SUMIFS(ACTUALS!$S$4:$S$75,ACTUALS!$O$4:$O$75,$BM28,ACTUALS!$N$4:$N$75,HE$3)+SUMIFS(ACTUALS!$R$4:$R$75,ACTUALS!$N$4:$N$75,$BM28,ACTUALS!$O$4:$O$75,HE$3)</f>
        <v>0</v>
      </c>
      <c r="HF28" s="51"/>
      <c r="HG28" s="71"/>
      <c r="HH28" s="71"/>
      <c r="HI28" s="71"/>
      <c r="HJ28" s="71"/>
      <c r="HK28" s="71"/>
      <c r="HL28" s="71"/>
      <c r="HM28" s="71"/>
      <c r="HN28" s="71"/>
      <c r="HO28" s="71"/>
      <c r="HP28" s="71"/>
      <c r="HQ28" s="71"/>
      <c r="HR28" s="71"/>
      <c r="HS28" s="71"/>
      <c r="HT28" s="71"/>
      <c r="HU28" s="71"/>
      <c r="HV28" s="71"/>
      <c r="HW28" s="71"/>
      <c r="HX28" s="71"/>
      <c r="HY28" s="71"/>
      <c r="HZ28" s="71"/>
      <c r="IA28" s="71"/>
      <c r="IB28" s="71"/>
      <c r="IC28" s="71"/>
      <c r="ID28" s="71"/>
      <c r="IE28" s="71"/>
      <c r="IF28" s="71"/>
      <c r="IG28" s="71"/>
      <c r="IH28" s="71"/>
      <c r="II28" s="71"/>
      <c r="IJ28" s="71"/>
      <c r="IK28" s="71"/>
      <c r="IL28" s="71"/>
      <c r="IM28" s="71"/>
      <c r="IN28" s="71"/>
      <c r="IO28" s="71"/>
      <c r="IP28" s="71"/>
      <c r="IQ28" s="71"/>
      <c r="IR28" s="71"/>
      <c r="IS28" s="71"/>
      <c r="IT28" s="71"/>
      <c r="IU28" s="71"/>
      <c r="IV28" s="71"/>
      <c r="IW28" s="71"/>
      <c r="IX28" s="71"/>
      <c r="IY28" s="71"/>
      <c r="IZ28" s="71"/>
      <c r="JA28" s="71"/>
      <c r="JB28" s="71"/>
      <c r="JC28" s="71"/>
      <c r="JD28" s="71"/>
      <c r="JE28" s="71"/>
      <c r="JF28" s="71"/>
      <c r="JG28" s="71"/>
      <c r="JH28" s="71"/>
      <c r="JI28" s="71"/>
      <c r="JJ28" s="71"/>
      <c r="JK28" s="71"/>
      <c r="JL28" s="71"/>
      <c r="JM28" s="71"/>
    </row>
    <row r="29" spans="1:273" s="78" customFormat="1" ht="30" customHeight="1" x14ac:dyDescent="0.25">
      <c r="A29" s="71"/>
      <c r="B29" s="72">
        <f t="shared" si="6"/>
        <v>26</v>
      </c>
      <c r="C29" s="73" t="s">
        <v>5</v>
      </c>
      <c r="D29" s="74">
        <v>46191</v>
      </c>
      <c r="E29" s="73" t="s">
        <v>128</v>
      </c>
      <c r="F29" s="180">
        <v>0.625</v>
      </c>
      <c r="G29" s="75">
        <f t="shared" si="0"/>
        <v>46191.625</v>
      </c>
      <c r="H29" s="148" t="s">
        <v>750</v>
      </c>
      <c r="I29" s="149"/>
      <c r="J29" s="150"/>
      <c r="K29" s="151"/>
      <c r="L29" s="73" t="str">
        <f t="shared" si="1"/>
        <v/>
      </c>
      <c r="M29" s="76" t="s">
        <v>723</v>
      </c>
      <c r="N29" s="77" t="str">
        <f t="shared" si="2"/>
        <v>Switzerland</v>
      </c>
      <c r="O29" s="78" t="str">
        <f t="shared" si="3"/>
        <v>Bosnia and Herzegovina</v>
      </c>
      <c r="P29" s="78" t="str">
        <f>IF(ACTUALS!$R29&gt;ACTUALS!$S29,ACTUALS!$N29,IF(ACTUALS!$S29&gt;ACTUALS!$R29,ACTUALS!$O29,""))</f>
        <v/>
      </c>
      <c r="Q29" s="78" t="str">
        <f>IF(ACTUALS!$P29=ACTUALS!$N29,ACTUALS!$O29,IF(ACTUALS!$P29=ACTUALS!$O29,ACTUALS!$N29,""))</f>
        <v/>
      </c>
      <c r="R29" s="79">
        <f t="shared" si="4"/>
        <v>0</v>
      </c>
      <c r="S29" s="80">
        <f t="shared" si="5"/>
        <v>0</v>
      </c>
      <c r="T29" s="78">
        <f>IF(OR(ACTUALS!$R29="",ACTUALS!$S29=""),"",ACTUALS!$R29-ACTUALS!$S29)</f>
        <v>0</v>
      </c>
      <c r="U29" s="78">
        <f>IF(OR(ACTUALS!$R29="",ACTUALS!$S29=""),"",ACTUALS!$S29-ACTUALS!$R29)</f>
        <v>0</v>
      </c>
      <c r="V29" s="78" t="str">
        <f>IF(ACTUALS!$K29="","",IF(ACTUALS!$L29="Draw",1,IF(ACTUALS!$L29=ACTUALS!$N29,3,0)))</f>
        <v/>
      </c>
      <c r="W29" s="78" t="str">
        <f>IF(ACTUALS!$K29="","",IF(ACTUALS!$L29="Draw",1,IF(ACTUALS!$L29=ACTUALS!$O29,3,0)))</f>
        <v/>
      </c>
      <c r="AG29" s="81"/>
      <c r="AH29" s="63"/>
      <c r="AI29" s="267" t="s">
        <v>72</v>
      </c>
      <c r="AJ29" s="267"/>
      <c r="AK29" s="84" t="s">
        <v>63</v>
      </c>
      <c r="AL29" s="85" t="s">
        <v>76</v>
      </c>
      <c r="AM29" s="84" t="s">
        <v>15</v>
      </c>
      <c r="AN29" s="51"/>
      <c r="AO29" s="94"/>
      <c r="AP29" s="94"/>
      <c r="AQ29" s="51"/>
      <c r="AR29" s="51"/>
      <c r="AS29" s="51" t="s">
        <v>61</v>
      </c>
      <c r="AT29" s="51" t="s">
        <v>11</v>
      </c>
      <c r="AU29" s="51">
        <f>COUNTIF(ACTUALS!$P$4:$P$75,AT29)</f>
        <v>0</v>
      </c>
      <c r="AV29" s="51">
        <f>COUNTIFS(ACTUALS!$O$4:$O$75,AT29,ACTUALS!$L$4:$L$75,"Draw")+COUNTIFS(ACTUALS!$N$4:$N$75,AT29,ACTUALS!$L$4:$L$75,"Draw")</f>
        <v>0</v>
      </c>
      <c r="AW29" s="51">
        <f>COUNTIF(ACTUALS!$Q$4:$Q$75,AT29)</f>
        <v>0</v>
      </c>
      <c r="AX29" s="51">
        <f>AV29+(3*AU29)</f>
        <v>0</v>
      </c>
      <c r="AY29" s="51">
        <f>SUMIFS(ACTUALS!$R$4:$R$75,ACTUALS!$N$4:$N$75,AT29)+SUMIFS(ACTUALS!$S$4:$S$75,ACTUALS!$O$4:$O$75,AT29)</f>
        <v>0</v>
      </c>
      <c r="AZ29" s="51">
        <f>SUMIFS(ACTUALS!$S$4:$S$75,ACTUALS!$N$4:$N$75,AT29)+SUMIFS(ACTUALS!$R$4:$R$75,ACTUALS!$O$4:$O$75,AT29)</f>
        <v>0</v>
      </c>
      <c r="BA29" s="51">
        <f>AY29-AZ29</f>
        <v>0</v>
      </c>
      <c r="BB29" s="51">
        <f ca="1">RANK(BK29,BK29:BK32,1)</f>
        <v>4</v>
      </c>
      <c r="BC29" s="51" t="str">
        <f>IFERROR(VLOOKUP(AT29,AO:AP,2,FALSE),"")</f>
        <v/>
      </c>
      <c r="BD29" s="51" t="str">
        <f ca="1">IF(BC29="",BB29&amp;AS29,BC29&amp;AS29)</f>
        <v>4F</v>
      </c>
      <c r="BE29" s="51">
        <f>RANK(AX29,AX29:AX32)+(RANK(BA29,BA29:BA32)/10)+(RANK(AY29,AY29:AY32)/100)</f>
        <v>1.1100000000000001</v>
      </c>
      <c r="BF29" s="51">
        <f>RANK(BE29,BE29:BE32,1)</f>
        <v>1</v>
      </c>
      <c r="BG29" s="51" cm="1">
        <f t="array" aca="1" ref="BG29" ca="1">SUMPRODUCT((OFFSET($BN$3:$DI$3,MATCH($AT29,$BM$4:$BM$51,0),0))*((IF($BF31=$BF29,$BN$3:$DI$3=$AT31,0))+(IF($BF32=$BF29,$BN$3:$DI$3=$AT32,0))+(IF($BF30=$BF29,$BN$3:$DI$3=$AT30,0))))</f>
        <v>0</v>
      </c>
      <c r="BH29" s="51" cm="1">
        <f t="array" aca="1" ref="BH29" ca="1">SUMPRODUCT((OFFSET($DL$3:$FG$3,MATCH($AT29,$DK$4:$DK$51,0),0))*((IF($BF31=$BF29,$DL$3:$FG$3=$AT31,0))+(IF($BF32=$BF29,$DL$3:$FG$3=$AT32,0))+(IF($BF30=$BF29,$DL$3:$FG$3=$AT30,0))))</f>
        <v>0</v>
      </c>
      <c r="BI29" s="51" cm="1">
        <f t="array" aca="1" ref="BI29" ca="1">SUMPRODUCT((OFFSET($FJ$3:$HE$3,MATCH($AT29,$FI$4:$FI$51,0),0))*((IF($BF31=$BF29,$FJ$3:$HE$3=$AT31,0))+(IF($BF32=$BF29,$FJ$3:$HE$3=$AT32,0))+(IF($BF30=$BF29,$FJ$3:$HE$3=$AT30,0))))</f>
        <v>0</v>
      </c>
      <c r="BJ29" s="51">
        <f ca="1">(BG29/1000)+(BH29/10000)+(BI29/100000)+(ROW(BI32)/10000000)</f>
        <v>3.1999999999999999E-6</v>
      </c>
      <c r="BK29" s="51">
        <f ca="1">+BE29-BJ29</f>
        <v>1.1099968</v>
      </c>
      <c r="BL29" s="51"/>
      <c r="BM29" s="51" t="s">
        <v>11</v>
      </c>
      <c r="BN29" s="83">
        <f>SUMIFS(ACTUALS!$W$4:$W$75,ACTUALS!$O$4:$O$75,$BM29,ACTUALS!$N$4:$N$75,BN$3)+SUMIFS(ACTUALS!$V$4:$V$75,ACTUALS!$N$4:$N$75,$BM29,ACTUALS!$O$4:$O$75,BN$3)</f>
        <v>0</v>
      </c>
      <c r="BO29" s="83">
        <f>SUMIFS(ACTUALS!$W$4:$W$75,ACTUALS!$O$4:$O$75,$BM29,ACTUALS!$N$4:$N$75,BO$3)+SUMIFS(ACTUALS!$V$4:$V$75,ACTUALS!$N$4:$N$75,$BM29,ACTUALS!$O$4:$O$75,BO$3)</f>
        <v>0</v>
      </c>
      <c r="BP29" s="83">
        <f>SUMIFS(ACTUALS!$W$4:$W$75,ACTUALS!$O$4:$O$75,$BM29,ACTUALS!$N$4:$N$75,BP$3)+SUMIFS(ACTUALS!$V$4:$V$75,ACTUALS!$N$4:$N$75,$BM29,ACTUALS!$O$4:$O$75,BP$3)</f>
        <v>0</v>
      </c>
      <c r="BQ29" s="83">
        <f>SUMIFS(ACTUALS!$W$4:$W$75,ACTUALS!$O$4:$O$75,$BM29,ACTUALS!$N$4:$N$75,BQ$3)+SUMIFS(ACTUALS!$V$4:$V$75,ACTUALS!$N$4:$N$75,$BM29,ACTUALS!$O$4:$O$75,BQ$3)</f>
        <v>0</v>
      </c>
      <c r="BR29" s="83">
        <f>SUMIFS(ACTUALS!$W$4:$W$75,ACTUALS!$O$4:$O$75,$BM29,ACTUALS!$N$4:$N$75,BR$3)+SUMIFS(ACTUALS!$V$4:$V$75,ACTUALS!$N$4:$N$75,$BM29,ACTUALS!$O$4:$O$75,BR$3)</f>
        <v>0</v>
      </c>
      <c r="BS29" s="83">
        <f>SUMIFS(ACTUALS!$W$4:$W$75,ACTUALS!$O$4:$O$75,$BM29,ACTUALS!$N$4:$N$75,BS$3)+SUMIFS(ACTUALS!$V$4:$V$75,ACTUALS!$N$4:$N$75,$BM29,ACTUALS!$O$4:$O$75,BS$3)</f>
        <v>0</v>
      </c>
      <c r="BT29" s="83">
        <f>SUMIFS(ACTUALS!$W$4:$W$75,ACTUALS!$O$4:$O$75,$BM29,ACTUALS!$N$4:$N$75,BT$3)+SUMIFS(ACTUALS!$V$4:$V$75,ACTUALS!$N$4:$N$75,$BM29,ACTUALS!$O$4:$O$75,BT$3)</f>
        <v>0</v>
      </c>
      <c r="BU29" s="83">
        <f>SUMIFS(ACTUALS!$W$4:$W$75,ACTUALS!$O$4:$O$75,$BM29,ACTUALS!$N$4:$N$75,BU$3)+SUMIFS(ACTUALS!$V$4:$V$75,ACTUALS!$N$4:$N$75,$BM29,ACTUALS!$O$4:$O$75,BU$3)</f>
        <v>0</v>
      </c>
      <c r="BV29" s="83">
        <f>SUMIFS(ACTUALS!$W$4:$W$75,ACTUALS!$O$4:$O$75,$BM29,ACTUALS!$N$4:$N$75,BV$3)+SUMIFS(ACTUALS!$V$4:$V$75,ACTUALS!$N$4:$N$75,$BM29,ACTUALS!$O$4:$O$75,BV$3)</f>
        <v>0</v>
      </c>
      <c r="BW29" s="83">
        <f>SUMIFS(ACTUALS!$W$4:$W$75,ACTUALS!$O$4:$O$75,$BM29,ACTUALS!$N$4:$N$75,BW$3)+SUMIFS(ACTUALS!$V$4:$V$75,ACTUALS!$N$4:$N$75,$BM29,ACTUALS!$O$4:$O$75,BW$3)</f>
        <v>0</v>
      </c>
      <c r="BX29" s="83">
        <f>SUMIFS(ACTUALS!$W$4:$W$75,ACTUALS!$O$4:$O$75,$BM29,ACTUALS!$N$4:$N$75,BX$3)+SUMIFS(ACTUALS!$V$4:$V$75,ACTUALS!$N$4:$N$75,$BM29,ACTUALS!$O$4:$O$75,BX$3)</f>
        <v>0</v>
      </c>
      <c r="BY29" s="83">
        <f>SUMIFS(ACTUALS!$W$4:$W$75,ACTUALS!$O$4:$O$75,$BM29,ACTUALS!$N$4:$N$75,BY$3)+SUMIFS(ACTUALS!$V$4:$V$75,ACTUALS!$N$4:$N$75,$BM29,ACTUALS!$O$4:$O$75,BY$3)</f>
        <v>0</v>
      </c>
      <c r="BZ29" s="83">
        <f>SUMIFS(ACTUALS!$W$4:$W$75,ACTUALS!$O$4:$O$75,$BM29,ACTUALS!$N$4:$N$75,BZ$3)+SUMIFS(ACTUALS!$V$4:$V$75,ACTUALS!$N$4:$N$75,$BM29,ACTUALS!$O$4:$O$75,BZ$3)</f>
        <v>0</v>
      </c>
      <c r="CA29" s="83">
        <f>SUMIFS(ACTUALS!$W$4:$W$75,ACTUALS!$O$4:$O$75,$BM29,ACTUALS!$N$4:$N$75,CA$3)+SUMIFS(ACTUALS!$V$4:$V$75,ACTUALS!$N$4:$N$75,$BM29,ACTUALS!$O$4:$O$75,CA$3)</f>
        <v>0</v>
      </c>
      <c r="CB29" s="83">
        <f>SUMIFS(ACTUALS!$W$4:$W$75,ACTUALS!$O$4:$O$75,$BM29,ACTUALS!$N$4:$N$75,CB$3)+SUMIFS(ACTUALS!$V$4:$V$75,ACTUALS!$N$4:$N$75,$BM29,ACTUALS!$O$4:$O$75,CB$3)</f>
        <v>0</v>
      </c>
      <c r="CC29" s="83">
        <f>SUMIFS(ACTUALS!$W$4:$W$75,ACTUALS!$O$4:$O$75,$BM29,ACTUALS!$N$4:$N$75,CC$3)+SUMIFS(ACTUALS!$V$4:$V$75,ACTUALS!$N$4:$N$75,$BM29,ACTUALS!$O$4:$O$75,CC$3)</f>
        <v>0</v>
      </c>
      <c r="CD29" s="83">
        <f>SUMIFS(ACTUALS!$W$4:$W$75,ACTUALS!$O$4:$O$75,$BM29,ACTUALS!$N$4:$N$75,CD$3)+SUMIFS(ACTUALS!$V$4:$V$75,ACTUALS!$N$4:$N$75,$BM29,ACTUALS!$O$4:$O$75,CD$3)</f>
        <v>0</v>
      </c>
      <c r="CE29" s="83">
        <f>SUMIFS(ACTUALS!$W$4:$W$75,ACTUALS!$O$4:$O$75,$BM29,ACTUALS!$N$4:$N$75,CE$3)+SUMIFS(ACTUALS!$V$4:$V$75,ACTUALS!$N$4:$N$75,$BM29,ACTUALS!$O$4:$O$75,CE$3)</f>
        <v>0</v>
      </c>
      <c r="CF29" s="83">
        <f>SUMIFS(ACTUALS!$W$4:$W$75,ACTUALS!$O$4:$O$75,$BM29,ACTUALS!$N$4:$N$75,CF$3)+SUMIFS(ACTUALS!$V$4:$V$75,ACTUALS!$N$4:$N$75,$BM29,ACTUALS!$O$4:$O$75,CF$3)</f>
        <v>0</v>
      </c>
      <c r="CG29" s="83">
        <f>SUMIFS(ACTUALS!$W$4:$W$75,ACTUALS!$O$4:$O$75,$BM29,ACTUALS!$N$4:$N$75,CG$3)+SUMIFS(ACTUALS!$V$4:$V$75,ACTUALS!$N$4:$N$75,$BM29,ACTUALS!$O$4:$O$75,CG$3)</f>
        <v>0</v>
      </c>
      <c r="CH29" s="83">
        <f>SUMIFS(ACTUALS!$W$4:$W$75,ACTUALS!$O$4:$O$75,$BM29,ACTUALS!$N$4:$N$75,CH$3)+SUMIFS(ACTUALS!$V$4:$V$75,ACTUALS!$N$4:$N$75,$BM29,ACTUALS!$O$4:$O$75,CH$3)</f>
        <v>0</v>
      </c>
      <c r="CI29" s="83">
        <f>SUMIFS(ACTUALS!$W$4:$W$75,ACTUALS!$O$4:$O$75,$BM29,ACTUALS!$N$4:$N$75,CI$3)+SUMIFS(ACTUALS!$V$4:$V$75,ACTUALS!$N$4:$N$75,$BM29,ACTUALS!$O$4:$O$75,CI$3)</f>
        <v>0</v>
      </c>
      <c r="CJ29" s="83">
        <f>SUMIFS(ACTUALS!$B$4:$B$75,ACTUALS!$P$4:$P$75,$BM29,ACTUALS!$O$4:$O$75,CJ$3)+SUMIFS(ACTUALS!$W$4:$W$75,ACTUALS!$O$4:$O$75,$BM29,ACTUALS!$P$4:$P$75,CJ$3)</f>
        <v>0</v>
      </c>
      <c r="CK29" s="83">
        <f>SUMIFS(ACTUALS!$C$4:$C$75,ACTUALS!$Q$4:$Q$75,$BM29,ACTUALS!$P$4:$P$75,CK$3)+SUMIFS(ACTUALS!$B$4:$B$75,ACTUALS!$P$4:$P$75,$BM29,ACTUALS!$Q$4:$Q$75,CK$3)</f>
        <v>0</v>
      </c>
      <c r="CL29" s="83">
        <f>SUMIFS(ACTUALS!$D$4:$D$75,ACTUALS!$R$4:$R$75,$BM29,ACTUALS!$Q$4:$Q$75,CL$3)+SUMIFS(ACTUALS!$C$4:$C$75,ACTUALS!$Q$4:$Q$75,$BM29,ACTUALS!$R$4:$R$75,CL$3)</f>
        <v>0</v>
      </c>
      <c r="CM29" s="83">
        <f>SUMIFS(ACTUALS!$E$4:$E$75,ACTUALS!$S$4:$S$75,$BM29,ACTUALS!$R$4:$R$75,CM$3)+SUMIFS(ACTUALS!$D$4:$D$75,ACTUALS!$R$4:$R$75,$BM29,ACTUALS!$S$4:$S$75,CM$3)</f>
        <v>0</v>
      </c>
      <c r="CN29" s="83">
        <f>SUMIFS(ACTUALS!$F$4:$F$75,ACTUALS!$T$4:$T$75,$BM29,ACTUALS!$S$4:$S$75,CN$3)+SUMIFS(ACTUALS!$E$4:$E$75,ACTUALS!$S$4:$S$75,$BM29,ACTUALS!$T$4:$T$75,CN$3)</f>
        <v>0</v>
      </c>
      <c r="CO29" s="83">
        <f>SUMIFS(ACTUALS!$G$4:$G$75,ACTUALS!$U$4:$U$75,$BM29,ACTUALS!$T$4:$T$75,CO$3)+SUMIFS(ACTUALS!$F$4:$F$75,ACTUALS!$T$4:$T$75,$BM29,ACTUALS!$U$4:$U$75,CO$3)</f>
        <v>0</v>
      </c>
      <c r="CP29" s="83">
        <f>SUMIFS(ACTUALS!$J$4:$J$75,ACTUALS!$V$4:$V$75,$BM29,ACTUALS!$U$4:$U$75,CP$3)+SUMIFS(ACTUALS!$G$4:$G$75,ACTUALS!$U$4:$U$75,$BM29,ACTUALS!$V$4:$V$75,CP$3)</f>
        <v>0</v>
      </c>
      <c r="CQ29" s="83">
        <f>SUMIFS(ACTUALS!$K$4:$K$75,ACTUALS!$W$4:$W$75,$BM29,ACTUALS!$V$4:$V$75,CQ$3)+SUMIFS(ACTUALS!$J$4:$J$75,ACTUALS!$V$4:$V$75,$BM29,ACTUALS!$W$4:$W$75,CQ$3)</f>
        <v>0</v>
      </c>
      <c r="CR29" s="83">
        <f>SUMIFS(ACTUALS!$L$4:$L$75,ACTUALS!$B$4:$B$75,$BM29,ACTUALS!$W$4:$W$75,CR$3)+SUMIFS(ACTUALS!$K$4:$K$75,ACTUALS!$W$4:$W$75,$BM29,ACTUALS!$B$4:$B$75,CR$3)</f>
        <v>0</v>
      </c>
      <c r="CS29" s="83">
        <f>SUMIFS(ACTUALS!$N$4:$N$75,ACTUALS!$C$4:$C$75,$BM29,ACTUALS!$B$4:$B$75,CS$3)+SUMIFS(ACTUALS!$L$4:$L$75,ACTUALS!$B$4:$B$75,$BM29,ACTUALS!$C$4:$C$75,CS$3)</f>
        <v>0</v>
      </c>
      <c r="CT29" s="83">
        <f>SUMIFS(ACTUALS!$O$4:$O$75,ACTUALS!$D$4:$D$75,$BM29,ACTUALS!$C$4:$C$75,CT$3)+SUMIFS(ACTUALS!$N$4:$N$75,ACTUALS!$C$4:$C$75,$BM29,ACTUALS!$D$4:$D$75,CT$3)</f>
        <v>0</v>
      </c>
      <c r="CU29" s="83">
        <f>SUMIFS(ACTUALS!$P$4:$P$75,ACTUALS!$E$4:$E$75,$BM29,ACTUALS!$D$4:$D$75,CU$3)+SUMIFS(ACTUALS!$O$4:$O$75,ACTUALS!$D$4:$D$75,$BM29,ACTUALS!$E$4:$E$75,CU$3)</f>
        <v>0</v>
      </c>
      <c r="CV29" s="83">
        <f>SUMIFS(ACTUALS!$Q$4:$Q$75,ACTUALS!$F$4:$F$75,$BM29,ACTUALS!$E$4:$E$75,CV$3)+SUMIFS(ACTUALS!$P$4:$P$75,ACTUALS!$E$4:$E$75,$BM29,ACTUALS!$F$4:$F$75,CV$3)</f>
        <v>0</v>
      </c>
      <c r="CW29" s="83">
        <f>SUMIFS(ACTUALS!$R$4:$R$75,ACTUALS!$G$4:$G$75,$BM29,ACTUALS!$F$4:$F$75,CW$3)+SUMIFS(ACTUALS!$Q$4:$Q$75,ACTUALS!$F$4:$F$75,$BM29,ACTUALS!$G$4:$G$75,CW$3)</f>
        <v>0</v>
      </c>
      <c r="CX29" s="83">
        <f>SUMIFS(ACTUALS!$S$4:$S$75,ACTUALS!$J$4:$J$75,$BM29,ACTUALS!$G$4:$G$75,CX$3)+SUMIFS(ACTUALS!$R$4:$R$75,ACTUALS!$G$4:$G$75,$BM29,ACTUALS!$J$4:$J$75,CX$3)</f>
        <v>0</v>
      </c>
      <c r="CY29" s="83">
        <f>SUMIFS(ACTUALS!$T$4:$T$75,ACTUALS!$K$4:$K$75,$BM29,ACTUALS!$J$4:$J$75,CY$3)+SUMIFS(ACTUALS!$S$4:$S$75,ACTUALS!$J$4:$J$75,$BM29,ACTUALS!$K$4:$K$75,CY$3)</f>
        <v>0</v>
      </c>
      <c r="CZ29" s="83">
        <f>SUMIFS(ACTUALS!$U$4:$U$75,ACTUALS!$L$4:$L$75,$BM29,ACTUALS!$K$4:$K$75,CZ$3)+SUMIFS(ACTUALS!$T$4:$T$75,ACTUALS!$K$4:$K$75,$BM29,ACTUALS!$L$4:$L$75,CZ$3)</f>
        <v>0</v>
      </c>
      <c r="DA29" s="83">
        <f>SUMIFS(ACTUALS!$V$4:$V$75,ACTUALS!$N$4:$N$75,$BM29,ACTUALS!$L$4:$L$75,DA$3)+SUMIFS(ACTUALS!$U$4:$U$75,ACTUALS!$L$4:$L$75,$BM29,ACTUALS!$N$4:$N$75,DA$3)</f>
        <v>0</v>
      </c>
      <c r="DB29" s="83">
        <f>SUMIFS(ACTUALS!$W$4:$W$75,ACTUALS!$O$4:$O$75,$BM29,ACTUALS!$N$4:$N$75,DB$3)+SUMIFS(ACTUALS!$V$4:$V$75,ACTUALS!$N$4:$N$75,$BM29,ACTUALS!$O$4:$O$75,DB$3)</f>
        <v>0</v>
      </c>
      <c r="DC29" s="83">
        <f>SUMIFS(ACTUALS!$B$4:$B$75,ACTUALS!$P$4:$P$75,$BM29,ACTUALS!$O$4:$O$75,DC$3)+SUMIFS(ACTUALS!$W$4:$W$75,ACTUALS!$O$4:$O$75,$BM29,ACTUALS!$P$4:$P$75,DC$3)</f>
        <v>0</v>
      </c>
      <c r="DD29" s="83">
        <f>SUMIFS(ACTUALS!$C$4:$C$75,ACTUALS!$Q$4:$Q$75,$BM29,ACTUALS!$P$4:$P$75,DD$3)+SUMIFS(ACTUALS!$B$4:$B$75,ACTUALS!$P$4:$P$75,$BM29,ACTUALS!$Q$4:$Q$75,DD$3)</f>
        <v>0</v>
      </c>
      <c r="DE29" s="83">
        <f>SUMIFS(ACTUALS!$D$4:$D$75,ACTUALS!$R$4:$R$75,$BM29,ACTUALS!$Q$4:$Q$75,DE$3)+SUMIFS(ACTUALS!$C$4:$C$75,ACTUALS!$Q$4:$Q$75,$BM29,ACTUALS!$R$4:$R$75,DE$3)</f>
        <v>0</v>
      </c>
      <c r="DF29" s="83">
        <f>SUMIFS(ACTUALS!$E$4:$E$75,ACTUALS!$S$4:$S$75,$BM29,ACTUALS!$R$4:$R$75,DF$3)+SUMIFS(ACTUALS!$D$4:$D$75,ACTUALS!$R$4:$R$75,$BM29,ACTUALS!$S$4:$S$75,DF$3)</f>
        <v>0</v>
      </c>
      <c r="DG29" s="83">
        <f>SUMIFS(ACTUALS!$W$4:$W$75,ACTUALS!$O$4:$O$75,$BM29,ACTUALS!$N$4:$N$75,DG$3)+SUMIFS(ACTUALS!$V$4:$V$75,ACTUALS!$N$4:$N$75,$BM29,ACTUALS!$O$4:$O$75,DG$3)</f>
        <v>0</v>
      </c>
      <c r="DH29" s="83">
        <f>SUMIFS(ACTUALS!$W$4:$W$75,ACTUALS!$O$4:$O$75,$BM29,ACTUALS!$N$4:$N$75,DH$3)+SUMIFS(ACTUALS!$V$4:$V$75,ACTUALS!$N$4:$N$75,$BM29,ACTUALS!$O$4:$O$75,DH$3)</f>
        <v>0</v>
      </c>
      <c r="DI29" s="83">
        <f>SUMIFS(ACTUALS!$W$4:$W$75,ACTUALS!$O$4:$O$75,$BM29,ACTUALS!$N$4:$N$75,DI$3)+SUMIFS(ACTUALS!$V$4:$V$75,ACTUALS!$N$4:$N$75,$BM29,ACTUALS!$O$4:$O$75,DI$3)</f>
        <v>0</v>
      </c>
      <c r="DJ29" s="51"/>
      <c r="DK29" s="51" t="s">
        <v>11</v>
      </c>
      <c r="DL29" s="83">
        <f>SUMIFS(ACTUALS!$U$4:$U$75,ACTUALS!$O$4:$O$75,$BM29,ACTUALS!$N$4:$N$75,DL$3)+SUMIFS(ACTUALS!$T$4:$T$75,ACTUALS!$N$4:$N$75,$BM29,ACTUALS!$O$4:$O$75,DL$3)</f>
        <v>0</v>
      </c>
      <c r="DM29" s="83">
        <f>SUMIFS(ACTUALS!$U$4:$U$75,ACTUALS!$O$4:$O$75,$BM29,ACTUALS!$N$4:$N$75,DM$3)+SUMIFS(ACTUALS!$T$4:$T$75,ACTUALS!$N$4:$N$75,$BM29,ACTUALS!$O$4:$O$75,DM$3)</f>
        <v>0</v>
      </c>
      <c r="DN29" s="83">
        <f>SUMIFS(ACTUALS!$U$4:$U$75,ACTUALS!$O$4:$O$75,$BM29,ACTUALS!$N$4:$N$75,DN$3)+SUMIFS(ACTUALS!$T$4:$T$75,ACTUALS!$N$4:$N$75,$BM29,ACTUALS!$O$4:$O$75,DN$3)</f>
        <v>0</v>
      </c>
      <c r="DO29" s="83">
        <f>SUMIFS(ACTUALS!$U$4:$U$75,ACTUALS!$O$4:$O$75,$BM29,ACTUALS!$N$4:$N$75,DO$3)+SUMIFS(ACTUALS!$T$4:$T$75,ACTUALS!$N$4:$N$75,$BM29,ACTUALS!$O$4:$O$75,DO$3)</f>
        <v>0</v>
      </c>
      <c r="DP29" s="83">
        <f>SUMIFS(ACTUALS!$U$4:$U$75,ACTUALS!$O$4:$O$75,$BM29,ACTUALS!$N$4:$N$75,DP$3)+SUMIFS(ACTUALS!$T$4:$T$75,ACTUALS!$N$4:$N$75,$BM29,ACTUALS!$O$4:$O$75,DP$3)</f>
        <v>0</v>
      </c>
      <c r="DQ29" s="83">
        <f>SUMIFS(ACTUALS!$U$4:$U$75,ACTUALS!$O$4:$O$75,$BM29,ACTUALS!$N$4:$N$75,DQ$3)+SUMIFS(ACTUALS!$T$4:$T$75,ACTUALS!$N$4:$N$75,$BM29,ACTUALS!$O$4:$O$75,DQ$3)</f>
        <v>0</v>
      </c>
      <c r="DR29" s="83">
        <f>SUMIFS(ACTUALS!$U$4:$U$75,ACTUALS!$O$4:$O$75,$BM29,ACTUALS!$N$4:$N$75,DR$3)+SUMIFS(ACTUALS!$T$4:$T$75,ACTUALS!$N$4:$N$75,$BM29,ACTUALS!$O$4:$O$75,DR$3)</f>
        <v>0</v>
      </c>
      <c r="DS29" s="83">
        <f>SUMIFS(ACTUALS!$U$4:$U$75,ACTUALS!$O$4:$O$75,$BM29,ACTUALS!$N$4:$N$75,DS$3)+SUMIFS(ACTUALS!$T$4:$T$75,ACTUALS!$N$4:$N$75,$BM29,ACTUALS!$O$4:$O$75,DS$3)</f>
        <v>0</v>
      </c>
      <c r="DT29" s="83">
        <f>SUMIFS(ACTUALS!$U$4:$U$75,ACTUALS!$O$4:$O$75,$BM29,ACTUALS!$N$4:$N$75,DT$3)+SUMIFS(ACTUALS!$T$4:$T$75,ACTUALS!$N$4:$N$75,$BM29,ACTUALS!$O$4:$O$75,DT$3)</f>
        <v>0</v>
      </c>
      <c r="DU29" s="83">
        <f>SUMIFS(ACTUALS!$V$4:$V$75,ACTUALS!$P$4:$P$75,$BM29,ACTUALS!$O$4:$O$75,DU$3)+SUMIFS(ACTUALS!$U$4:$U$75,ACTUALS!$O$4:$O$75,$BM29,ACTUALS!$P$4:$P$75,DU$3)</f>
        <v>0</v>
      </c>
      <c r="DV29" s="83">
        <f>SUMIFS(ACTUALS!$W$4:$W$75,ACTUALS!$Q$4:$Q$75,$BM29,ACTUALS!$P$4:$P$75,DV$3)+SUMIFS(ACTUALS!$V$4:$V$75,ACTUALS!$P$4:$P$75,$BM29,ACTUALS!$Q$4:$Q$75,DV$3)</f>
        <v>0</v>
      </c>
      <c r="DW29" s="83">
        <f>SUMIFS(ACTUALS!$B$4:$B$75,ACTUALS!$R$4:$R$75,$BM29,ACTUALS!$Q$4:$Q$75,DW$3)+SUMIFS(ACTUALS!$W$4:$W$75,ACTUALS!$Q$4:$Q$75,$BM29,ACTUALS!$R$4:$R$75,DW$3)</f>
        <v>0</v>
      </c>
      <c r="DX29" s="83">
        <f>SUMIFS(ACTUALS!$C$4:$C$75,ACTUALS!$S$4:$S$75,$BM29,ACTUALS!$R$4:$R$75,DX$3)+SUMIFS(ACTUALS!$B$4:$B$75,ACTUALS!$R$4:$R$75,$BM29,ACTUALS!$S$4:$S$75,DX$3)</f>
        <v>0</v>
      </c>
      <c r="DY29" s="83">
        <f>SUMIFS(ACTUALS!$D$4:$D$75,ACTUALS!$T$4:$T$75,$BM29,ACTUALS!$S$4:$S$75,DY$3)+SUMIFS(ACTUALS!$C$4:$C$75,ACTUALS!$S$4:$S$75,$BM29,ACTUALS!$T$4:$T$75,DY$3)</f>
        <v>0</v>
      </c>
      <c r="DZ29" s="83">
        <f>SUMIFS(ACTUALS!$E$4:$E$75,ACTUALS!$U$4:$U$75,$BM29,ACTUALS!$T$4:$T$75,DZ$3)+SUMIFS(ACTUALS!$D$4:$D$75,ACTUALS!$T$4:$T$75,$BM29,ACTUALS!$U$4:$U$75,DZ$3)</f>
        <v>0</v>
      </c>
      <c r="EA29" s="83">
        <f>SUMIFS(ACTUALS!$F$4:$F$75,ACTUALS!$V$4:$V$75,$BM29,ACTUALS!$U$4:$U$75,EA$3)+SUMIFS(ACTUALS!$E$4:$E$75,ACTUALS!$U$4:$U$75,$BM29,ACTUALS!$V$4:$V$75,EA$3)</f>
        <v>0</v>
      </c>
      <c r="EB29" s="83">
        <f>SUMIFS(ACTUALS!$G$4:$G$75,ACTUALS!$W$4:$W$75,$BM29,ACTUALS!$V$4:$V$75,EB$3)+SUMIFS(ACTUALS!$F$4:$F$75,ACTUALS!$V$4:$V$75,$BM29,ACTUALS!$W$4:$W$75,EB$3)</f>
        <v>0</v>
      </c>
      <c r="EC29" s="83">
        <f>SUMIFS(ACTUALS!$J$4:$J$75,ACTUALS!$B$4:$B$75,$BM29,ACTUALS!$W$4:$W$75,EC$3)+SUMIFS(ACTUALS!$G$4:$G$75,ACTUALS!$W$4:$W$75,$BM29,ACTUALS!$B$4:$B$75,EC$3)</f>
        <v>0</v>
      </c>
      <c r="ED29" s="83">
        <f>SUMIFS(ACTUALS!$K$4:$K$75,ACTUALS!$C$4:$C$75,$BM29,ACTUALS!$B$4:$B$75,ED$3)+SUMIFS(ACTUALS!$J$4:$J$75,ACTUALS!$B$4:$B$75,$BM29,ACTUALS!$C$4:$C$75,ED$3)</f>
        <v>0</v>
      </c>
      <c r="EE29" s="83">
        <f>SUMIFS(ACTUALS!$L$4:$L$75,ACTUALS!$D$4:$D$75,$BM29,ACTUALS!$C$4:$C$75,EE$3)+SUMIFS(ACTUALS!$K$4:$K$75,ACTUALS!$C$4:$C$75,$BM29,ACTUALS!$D$4:$D$75,EE$3)</f>
        <v>0</v>
      </c>
      <c r="EF29" s="83">
        <f>SUMIFS(ACTUALS!$N$4:$N$75,ACTUALS!$E$4:$E$75,$BM29,ACTUALS!$D$4:$D$75,EF$3)+SUMIFS(ACTUALS!$L$4:$L$75,ACTUALS!$D$4:$D$75,$BM29,ACTUALS!$E$4:$E$75,EF$3)</f>
        <v>0</v>
      </c>
      <c r="EG29" s="83">
        <f>SUMIFS(ACTUALS!$O$4:$O$75,ACTUALS!$F$4:$F$75,$BM29,ACTUALS!$E$4:$E$75,EG$3)+SUMIFS(ACTUALS!$N$4:$N$75,ACTUALS!$E$4:$E$75,$BM29,ACTUALS!$F$4:$F$75,EG$3)</f>
        <v>0</v>
      </c>
      <c r="EH29" s="83">
        <f>SUMIFS(ACTUALS!$P$4:$P$75,ACTUALS!$G$4:$G$75,$BM29,ACTUALS!$F$4:$F$75,EH$3)+SUMIFS(ACTUALS!$O$4:$O$75,ACTUALS!$F$4:$F$75,$BM29,ACTUALS!$G$4:$G$75,EH$3)</f>
        <v>0</v>
      </c>
      <c r="EI29" s="83">
        <f>SUMIFS(ACTUALS!$Q$4:$Q$75,ACTUALS!$J$4:$J$75,$BM29,ACTUALS!$G$4:$G$75,EI$3)+SUMIFS(ACTUALS!$P$4:$P$75,ACTUALS!$G$4:$G$75,$BM29,ACTUALS!$J$4:$J$75,EI$3)</f>
        <v>0</v>
      </c>
      <c r="EJ29" s="83">
        <f>SUMIFS(ACTUALS!$R$4:$R$75,ACTUALS!$K$4:$K$75,$BM29,ACTUALS!$J$4:$J$75,EJ$3)+SUMIFS(ACTUALS!$Q$4:$Q$75,ACTUALS!$J$4:$J$75,$BM29,ACTUALS!$K$4:$K$75,EJ$3)</f>
        <v>0</v>
      </c>
      <c r="EK29" s="83">
        <f>SUMIFS(ACTUALS!$S$4:$S$75,ACTUALS!$L$4:$L$75,$BM29,ACTUALS!$K$4:$K$75,EK$3)+SUMIFS(ACTUALS!$R$4:$R$75,ACTUALS!$K$4:$K$75,$BM29,ACTUALS!$L$4:$L$75,EK$3)</f>
        <v>0</v>
      </c>
      <c r="EL29" s="83">
        <f>SUMIFS(ACTUALS!$T$4:$T$75,ACTUALS!$N$4:$N$75,$BM29,ACTUALS!$L$4:$L$75,EL$3)+SUMIFS(ACTUALS!$S$4:$S$75,ACTUALS!$L$4:$L$75,$BM29,ACTUALS!$N$4:$N$75,EL$3)</f>
        <v>0</v>
      </c>
      <c r="EM29" s="83">
        <f>SUMIFS(ACTUALS!$U$4:$U$75,ACTUALS!$O$4:$O$75,$BM29,ACTUALS!$N$4:$N$75,EM$3)+SUMIFS(ACTUALS!$T$4:$T$75,ACTUALS!$N$4:$N$75,$BM29,ACTUALS!$O$4:$O$75,EM$3)</f>
        <v>0</v>
      </c>
      <c r="EN29" s="83">
        <f>SUMIFS(ACTUALS!$V$4:$V$75,ACTUALS!$P$4:$P$75,$BM29,ACTUALS!$O$4:$O$75,EN$3)+SUMIFS(ACTUALS!$U$4:$U$75,ACTUALS!$O$4:$O$75,$BM29,ACTUALS!$P$4:$P$75,EN$3)</f>
        <v>0</v>
      </c>
      <c r="EO29" s="83">
        <f>SUMIFS(ACTUALS!$W$4:$W$75,ACTUALS!$Q$4:$Q$75,$BM29,ACTUALS!$P$4:$P$75,EO$3)+SUMIFS(ACTUALS!$V$4:$V$75,ACTUALS!$P$4:$P$75,$BM29,ACTUALS!$Q$4:$Q$75,EO$3)</f>
        <v>0</v>
      </c>
      <c r="EP29" s="83">
        <f>SUMIFS(ACTUALS!$B$4:$B$75,ACTUALS!$R$4:$R$75,$BM29,ACTUALS!$Q$4:$Q$75,EP$3)+SUMIFS(ACTUALS!$W$4:$W$75,ACTUALS!$Q$4:$Q$75,$BM29,ACTUALS!$R$4:$R$75,EP$3)</f>
        <v>0</v>
      </c>
      <c r="EQ29" s="83">
        <f>SUMIFS(ACTUALS!$C$4:$C$75,ACTUALS!$S$4:$S$75,$BM29,ACTUALS!$R$4:$R$75,EQ$3)+SUMIFS(ACTUALS!$B$4:$B$75,ACTUALS!$R$4:$R$75,$BM29,ACTUALS!$S$4:$S$75,EQ$3)</f>
        <v>0</v>
      </c>
      <c r="ER29" s="83">
        <f>SUMIFS(ACTUALS!$D$4:$D$75,ACTUALS!$T$4:$T$75,$BM29,ACTUALS!$S$4:$S$75,ER$3)+SUMIFS(ACTUALS!$C$4:$C$75,ACTUALS!$S$4:$S$75,$BM29,ACTUALS!$T$4:$T$75,ER$3)</f>
        <v>0</v>
      </c>
      <c r="ES29" s="83">
        <f>SUMIFS(ACTUALS!$E$4:$E$75,ACTUALS!$U$4:$U$75,$BM29,ACTUALS!$T$4:$T$75,ES$3)+SUMIFS(ACTUALS!$D$4:$D$75,ACTUALS!$T$4:$T$75,$BM29,ACTUALS!$U$4:$U$75,ES$3)</f>
        <v>0</v>
      </c>
      <c r="ET29" s="83">
        <f>SUMIFS(ACTUALS!$F$4:$F$75,ACTUALS!$V$4:$V$75,$BM29,ACTUALS!$U$4:$U$75,ET$3)+SUMIFS(ACTUALS!$E$4:$E$75,ACTUALS!$U$4:$U$75,$BM29,ACTUALS!$V$4:$V$75,ET$3)</f>
        <v>0</v>
      </c>
      <c r="EU29" s="83">
        <f>SUMIFS(ACTUALS!$G$4:$G$75,ACTUALS!$W$4:$W$75,$BM29,ACTUALS!$V$4:$V$75,EU$3)+SUMIFS(ACTUALS!$F$4:$F$75,ACTUALS!$V$4:$V$75,$BM29,ACTUALS!$W$4:$W$75,EU$3)</f>
        <v>0</v>
      </c>
      <c r="EV29" s="83">
        <f>SUMIFS(ACTUALS!$U$4:$U$75,ACTUALS!$O$4:$O$75,$BM29,ACTUALS!$N$4:$N$75,EV$3)+SUMIFS(ACTUALS!$T$4:$T$75,ACTUALS!$N$4:$N$75,$BM29,ACTUALS!$O$4:$O$75,EV$3)</f>
        <v>0</v>
      </c>
      <c r="EW29" s="83">
        <f>SUMIFS(ACTUALS!$U$4:$U$75,ACTUALS!$O$4:$O$75,$BM29,ACTUALS!$N$4:$N$75,EW$3)+SUMIFS(ACTUALS!$T$4:$T$75,ACTUALS!$N$4:$N$75,$BM29,ACTUALS!$O$4:$O$75,EW$3)</f>
        <v>0</v>
      </c>
      <c r="EX29" s="83">
        <f>SUMIFS(ACTUALS!$U$4:$U$75,ACTUALS!$O$4:$O$75,$BM29,ACTUALS!$N$4:$N$75,EX$3)+SUMIFS(ACTUALS!$T$4:$T$75,ACTUALS!$N$4:$N$75,$BM29,ACTUALS!$O$4:$O$75,EX$3)</f>
        <v>0</v>
      </c>
      <c r="EY29" s="83">
        <f>SUMIFS(ACTUALS!$U$4:$U$75,ACTUALS!$O$4:$O$75,$BM29,ACTUALS!$N$4:$N$75,EY$3)+SUMIFS(ACTUALS!$T$4:$T$75,ACTUALS!$N$4:$N$75,$BM29,ACTUALS!$O$4:$O$75,EY$3)</f>
        <v>0</v>
      </c>
      <c r="EZ29" s="83">
        <f>SUMIFS(ACTUALS!$U$4:$U$75,ACTUALS!$O$4:$O$75,$BM29,ACTUALS!$N$4:$N$75,EZ$3)+SUMIFS(ACTUALS!$T$4:$T$75,ACTUALS!$N$4:$N$75,$BM29,ACTUALS!$O$4:$O$75,EZ$3)</f>
        <v>0</v>
      </c>
      <c r="FA29" s="83">
        <f>SUMIFS(ACTUALS!$U$4:$U$75,ACTUALS!$O$4:$O$75,$BM29,ACTUALS!$N$4:$N$75,FA$3)+SUMIFS(ACTUALS!$T$4:$T$75,ACTUALS!$N$4:$N$75,$BM29,ACTUALS!$O$4:$O$75,FA$3)</f>
        <v>0</v>
      </c>
      <c r="FB29" s="83">
        <f>SUMIFS(ACTUALS!$U$4:$U$75,ACTUALS!$O$4:$O$75,$BM29,ACTUALS!$N$4:$N$75,FB$3)+SUMIFS(ACTUALS!$T$4:$T$75,ACTUALS!$N$4:$N$75,$BM29,ACTUALS!$O$4:$O$75,FB$3)</f>
        <v>0</v>
      </c>
      <c r="FC29" s="83">
        <f>SUMIFS(ACTUALS!$U$4:$U$75,ACTUALS!$O$4:$O$75,$BM29,ACTUALS!$N$4:$N$75,FC$3)+SUMIFS(ACTUALS!$T$4:$T$75,ACTUALS!$N$4:$N$75,$BM29,ACTUALS!$O$4:$O$75,FC$3)</f>
        <v>0</v>
      </c>
      <c r="FD29" s="83">
        <f>SUMIFS(ACTUALS!$U$4:$U$75,ACTUALS!$O$4:$O$75,$BM29,ACTUALS!$N$4:$N$75,FD$3)+SUMIFS(ACTUALS!$T$4:$T$75,ACTUALS!$N$4:$N$75,$BM29,ACTUALS!$O$4:$O$75,FD$3)</f>
        <v>0</v>
      </c>
      <c r="FE29" s="83">
        <f>SUMIFS(ACTUALS!$U$4:$U$75,ACTUALS!$O$4:$O$75,$BM29,ACTUALS!$N$4:$N$75,FE$3)+SUMIFS(ACTUALS!$T$4:$T$75,ACTUALS!$N$4:$N$75,$BM29,ACTUALS!$O$4:$O$75,FE$3)</f>
        <v>0</v>
      </c>
      <c r="FF29" s="83">
        <f>SUMIFS(ACTUALS!$U$4:$U$75,ACTUALS!$O$4:$O$75,$BM29,ACTUALS!$N$4:$N$75,FF$3)+SUMIFS(ACTUALS!$T$4:$T$75,ACTUALS!$N$4:$N$75,$BM29,ACTUALS!$O$4:$O$75,FF$3)</f>
        <v>0</v>
      </c>
      <c r="FG29" s="83">
        <f>SUMIFS(ACTUALS!$U$4:$U$75,ACTUALS!$O$4:$O$75,$BM29,ACTUALS!$N$4:$N$75,FG$3)+SUMIFS(ACTUALS!$T$4:$T$75,ACTUALS!$N$4:$N$75,$BM29,ACTUALS!$O$4:$O$75,FG$3)</f>
        <v>0</v>
      </c>
      <c r="FH29" s="51"/>
      <c r="FI29" s="51" t="s">
        <v>11</v>
      </c>
      <c r="FJ29" s="83">
        <f>SUMIFS(ACTUALS!$S$4:$S$75,ACTUALS!$O$4:$O$75,$BM29,ACTUALS!$N$4:$N$75,FJ$3)+SUMIFS(ACTUALS!$R$4:$R$75,ACTUALS!$N$4:$N$75,$BM29,ACTUALS!$O$4:$O$75,FJ$3)</f>
        <v>0</v>
      </c>
      <c r="FK29" s="83">
        <f>SUMIFS(ACTUALS!$S$4:$S$75,ACTUALS!$O$4:$O$75,$BM29,ACTUALS!$N$4:$N$75,FK$3)+SUMIFS(ACTUALS!$R$4:$R$75,ACTUALS!$N$4:$N$75,$BM29,ACTUALS!$O$4:$O$75,FK$3)</f>
        <v>0</v>
      </c>
      <c r="FL29" s="83">
        <f>SUMIFS(ACTUALS!$S$4:$S$75,ACTUALS!$O$4:$O$75,$BM29,ACTUALS!$N$4:$N$75,FL$3)+SUMIFS(ACTUALS!$R$4:$R$75,ACTUALS!$N$4:$N$75,$BM29,ACTUALS!$O$4:$O$75,FL$3)</f>
        <v>0</v>
      </c>
      <c r="FM29" s="83">
        <f>SUMIFS(ACTUALS!$S$4:$S$75,ACTUALS!$O$4:$O$75,$BM29,ACTUALS!$N$4:$N$75,FM$3)+SUMIFS(ACTUALS!$R$4:$R$75,ACTUALS!$N$4:$N$75,$BM29,ACTUALS!$O$4:$O$75,FM$3)</f>
        <v>0</v>
      </c>
      <c r="FN29" s="83">
        <f>SUMIFS(ACTUALS!$S$4:$S$75,ACTUALS!$O$4:$O$75,$BM29,ACTUALS!$N$4:$N$75,FN$3)+SUMIFS(ACTUALS!$R$4:$R$75,ACTUALS!$N$4:$N$75,$BM29,ACTUALS!$O$4:$O$75,FN$3)</f>
        <v>0</v>
      </c>
      <c r="FO29" s="83">
        <f>SUMIFS(ACTUALS!$S$4:$S$75,ACTUALS!$O$4:$O$75,$BM29,ACTUALS!$N$4:$N$75,FO$3)+SUMIFS(ACTUALS!$R$4:$R$75,ACTUALS!$N$4:$N$75,$BM29,ACTUALS!$O$4:$O$75,FO$3)</f>
        <v>0</v>
      </c>
      <c r="FP29" s="83">
        <f>SUMIFS(ACTUALS!$T$4:$T$75,ACTUALS!$P$4:$P$75,$BM29,ACTUALS!$O$4:$O$75,FP$3)+SUMIFS(ACTUALS!$S$4:$S$75,ACTUALS!$O$4:$O$75,$BM29,ACTUALS!$P$4:$P$75,FP$3)</f>
        <v>0</v>
      </c>
      <c r="FQ29" s="83">
        <f>SUMIFS(ACTUALS!$U$4:$U$75,ACTUALS!$Q$4:$Q$75,$BM29,ACTUALS!$P$4:$P$75,FQ$3)+SUMIFS(ACTUALS!$T$4:$T$75,ACTUALS!$P$4:$P$75,$BM29,ACTUALS!$Q$4:$Q$75,FQ$3)</f>
        <v>0</v>
      </c>
      <c r="FR29" s="83">
        <f>SUMIFS(ACTUALS!$V$4:$V$75,ACTUALS!$R$4:$R$75,$BM29,ACTUALS!$Q$4:$Q$75,FR$3)+SUMIFS(ACTUALS!$U$4:$U$75,ACTUALS!$Q$4:$Q$75,$BM29,ACTUALS!$R$4:$R$75,FR$3)</f>
        <v>0</v>
      </c>
      <c r="FS29" s="83">
        <f>SUMIFS(ACTUALS!$W$4:$W$75,ACTUALS!$S$4:$S$75,$BM29,ACTUALS!$R$4:$R$75,FS$3)+SUMIFS(ACTUALS!$V$4:$V$75,ACTUALS!$R$4:$R$75,$BM29,ACTUALS!$S$4:$S$75,FS$3)</f>
        <v>0</v>
      </c>
      <c r="FT29" s="83">
        <f>SUMIFS(ACTUALS!$B$4:$B$75,ACTUALS!$T$4:$T$75,$BM29,ACTUALS!$S$4:$S$75,FT$3)+SUMIFS(ACTUALS!$W$4:$W$75,ACTUALS!$S$4:$S$75,$BM29,ACTUALS!$T$4:$T$75,FT$3)</f>
        <v>0</v>
      </c>
      <c r="FU29" s="83">
        <f>SUMIFS(ACTUALS!$C$4:$C$75,ACTUALS!$U$4:$U$75,$BM29,ACTUALS!$T$4:$T$75,FU$3)+SUMIFS(ACTUALS!$B$4:$B$75,ACTUALS!$T$4:$T$75,$BM29,ACTUALS!$U$4:$U$75,FU$3)</f>
        <v>0</v>
      </c>
      <c r="FV29" s="83">
        <f>SUMIFS(ACTUALS!$D$4:$D$75,ACTUALS!$V$4:$V$75,$BM29,ACTUALS!$U$4:$U$75,FV$3)+SUMIFS(ACTUALS!$C$4:$C$75,ACTUALS!$U$4:$U$75,$BM29,ACTUALS!$V$4:$V$75,FV$3)</f>
        <v>0</v>
      </c>
      <c r="FW29" s="83">
        <f>SUMIFS(ACTUALS!$E$4:$E$75,ACTUALS!$W$4:$W$75,$BM29,ACTUALS!$V$4:$V$75,FW$3)+SUMIFS(ACTUALS!$D$4:$D$75,ACTUALS!$V$4:$V$75,$BM29,ACTUALS!$W$4:$W$75,FW$3)</f>
        <v>0</v>
      </c>
      <c r="FX29" s="83">
        <f>SUMIFS(ACTUALS!$F$4:$F$75,ACTUALS!$B$4:$B$75,$BM29,ACTUALS!$W$4:$W$75,FX$3)+SUMIFS(ACTUALS!$E$4:$E$75,ACTUALS!$W$4:$W$75,$BM29,ACTUALS!$B$4:$B$75,FX$3)</f>
        <v>0</v>
      </c>
      <c r="FY29" s="83">
        <f>SUMIFS(ACTUALS!$G$4:$G$75,ACTUALS!$C$4:$C$75,$BM29,ACTUALS!$B$4:$B$75,FY$3)+SUMIFS(ACTUALS!$F$4:$F$75,ACTUALS!$B$4:$B$75,$BM29,ACTUALS!$C$4:$C$75,FY$3)</f>
        <v>0</v>
      </c>
      <c r="FZ29" s="83">
        <f>SUMIFS(ACTUALS!$J$4:$J$75,ACTUALS!$D$4:$D$75,$BM29,ACTUALS!$C$4:$C$75,FZ$3)+SUMIFS(ACTUALS!$G$4:$G$75,ACTUALS!$C$4:$C$75,$BM29,ACTUALS!$D$4:$D$75,FZ$3)</f>
        <v>0</v>
      </c>
      <c r="GA29" s="83">
        <f>SUMIFS(ACTUALS!$K$4:$K$75,ACTUALS!$E$4:$E$75,$BM29,ACTUALS!$D$4:$D$75,GA$3)+SUMIFS(ACTUALS!$J$4:$J$75,ACTUALS!$D$4:$D$75,$BM29,ACTUALS!$E$4:$E$75,GA$3)</f>
        <v>0</v>
      </c>
      <c r="GB29" s="83">
        <f>SUMIFS(ACTUALS!$L$4:$L$75,ACTUALS!$F$4:$F$75,$BM29,ACTUALS!$E$4:$E$75,GB$3)+SUMIFS(ACTUALS!$K$4:$K$75,ACTUALS!$E$4:$E$75,$BM29,ACTUALS!$F$4:$F$75,GB$3)</f>
        <v>0</v>
      </c>
      <c r="GC29" s="83">
        <f>SUMIFS(ACTUALS!$N$4:$N$75,ACTUALS!$G$4:$G$75,$BM29,ACTUALS!$F$4:$F$75,GC$3)+SUMIFS(ACTUALS!$L$4:$L$75,ACTUALS!$F$4:$F$75,$BM29,ACTUALS!$G$4:$G$75,GC$3)</f>
        <v>0</v>
      </c>
      <c r="GD29" s="83">
        <f>SUMIFS(ACTUALS!$O$4:$O$75,ACTUALS!$J$4:$J$75,$BM29,ACTUALS!$G$4:$G$75,GD$3)+SUMIFS(ACTUALS!$N$4:$N$75,ACTUALS!$G$4:$G$75,$BM29,ACTUALS!$J$4:$J$75,GD$3)</f>
        <v>0</v>
      </c>
      <c r="GE29" s="83">
        <f>SUMIFS(ACTUALS!$P$4:$P$75,ACTUALS!$K$4:$K$75,$BM29,ACTUALS!$J$4:$J$75,GE$3)+SUMIFS(ACTUALS!$O$4:$O$75,ACTUALS!$J$4:$J$75,$BM29,ACTUALS!$K$4:$K$75,GE$3)</f>
        <v>0</v>
      </c>
      <c r="GF29" s="83">
        <f>SUMIFS(ACTUALS!$Q$4:$Q$75,ACTUALS!$L$4:$L$75,$BM29,ACTUALS!$K$4:$K$75,GF$3)+SUMIFS(ACTUALS!$P$4:$P$75,ACTUALS!$K$4:$K$75,$BM29,ACTUALS!$L$4:$L$75,GF$3)</f>
        <v>0</v>
      </c>
      <c r="GG29" s="83">
        <f>SUMIFS(ACTUALS!$R$4:$R$75,ACTUALS!$N$4:$N$75,$BM29,ACTUALS!$L$4:$L$75,GG$3)+SUMIFS(ACTUALS!$Q$4:$Q$75,ACTUALS!$L$4:$L$75,$BM29,ACTUALS!$N$4:$N$75,GG$3)</f>
        <v>0</v>
      </c>
      <c r="GH29" s="83">
        <f>SUMIFS(ACTUALS!$S$4:$S$75,ACTUALS!$O$4:$O$75,$BM29,ACTUALS!$N$4:$N$75,GH$3)+SUMIFS(ACTUALS!$R$4:$R$75,ACTUALS!$N$4:$N$75,$BM29,ACTUALS!$O$4:$O$75,GH$3)</f>
        <v>0</v>
      </c>
      <c r="GI29" s="83">
        <f>SUMIFS(ACTUALS!$T$4:$T$75,ACTUALS!$P$4:$P$75,$BM29,ACTUALS!$O$4:$O$75,GI$3)+SUMIFS(ACTUALS!$S$4:$S$75,ACTUALS!$O$4:$O$75,$BM29,ACTUALS!$P$4:$P$75,GI$3)</f>
        <v>0</v>
      </c>
      <c r="GJ29" s="83">
        <f>SUMIFS(ACTUALS!$U$4:$U$75,ACTUALS!$Q$4:$Q$75,$BM29,ACTUALS!$P$4:$P$75,GJ$3)+SUMIFS(ACTUALS!$T$4:$T$75,ACTUALS!$P$4:$P$75,$BM29,ACTUALS!$Q$4:$Q$75,GJ$3)</f>
        <v>0</v>
      </c>
      <c r="GK29" s="83">
        <f>SUMIFS(ACTUALS!$V$4:$V$75,ACTUALS!$R$4:$R$75,$BM29,ACTUALS!$Q$4:$Q$75,GK$3)+SUMIFS(ACTUALS!$U$4:$U$75,ACTUALS!$Q$4:$Q$75,$BM29,ACTUALS!$R$4:$R$75,GK$3)</f>
        <v>0</v>
      </c>
      <c r="GL29" s="83">
        <f>SUMIFS(ACTUALS!$W$4:$W$75,ACTUALS!$S$4:$S$75,$BM29,ACTUALS!$R$4:$R$75,GL$3)+SUMIFS(ACTUALS!$V$4:$V$75,ACTUALS!$R$4:$R$75,$BM29,ACTUALS!$S$4:$S$75,GL$3)</f>
        <v>0</v>
      </c>
      <c r="GM29" s="83">
        <f>SUMIFS(ACTUALS!$B$4:$B$75,ACTUALS!$T$4:$T$75,$BM29,ACTUALS!$S$4:$S$75,GM$3)+SUMIFS(ACTUALS!$W$4:$W$75,ACTUALS!$S$4:$S$75,$BM29,ACTUALS!$T$4:$T$75,GM$3)</f>
        <v>0</v>
      </c>
      <c r="GN29" s="83">
        <f>SUMIFS(ACTUALS!$C$4:$C$75,ACTUALS!$U$4:$U$75,$BM29,ACTUALS!$T$4:$T$75,GN$3)+SUMIFS(ACTUALS!$B$4:$B$75,ACTUALS!$T$4:$T$75,$BM29,ACTUALS!$U$4:$U$75,GN$3)</f>
        <v>0</v>
      </c>
      <c r="GO29" s="83">
        <f>SUMIFS(ACTUALS!$S$4:$S$75,ACTUALS!$O$4:$O$75,$BM29,ACTUALS!$N$4:$N$75,GO$3)+SUMIFS(ACTUALS!$R$4:$R$75,ACTUALS!$N$4:$N$75,$BM29,ACTUALS!$O$4:$O$75,GO$3)</f>
        <v>0</v>
      </c>
      <c r="GP29" s="83">
        <f>SUMIFS(ACTUALS!$S$4:$S$75,ACTUALS!$O$4:$O$75,$BM29,ACTUALS!$N$4:$N$75,GP$3)+SUMIFS(ACTUALS!$R$4:$R$75,ACTUALS!$N$4:$N$75,$BM29,ACTUALS!$O$4:$O$75,GP$3)</f>
        <v>0</v>
      </c>
      <c r="GQ29" s="83">
        <f>SUMIFS(ACTUALS!$S$4:$S$75,ACTUALS!$O$4:$O$75,$BM29,ACTUALS!$N$4:$N$75,GQ$3)+SUMIFS(ACTUALS!$R$4:$R$75,ACTUALS!$N$4:$N$75,$BM29,ACTUALS!$O$4:$O$75,GQ$3)</f>
        <v>0</v>
      </c>
      <c r="GR29" s="83">
        <f>SUMIFS(ACTUALS!$S$4:$S$75,ACTUALS!$O$4:$O$75,$BM29,ACTUALS!$N$4:$N$75,GR$3)+SUMIFS(ACTUALS!$R$4:$R$75,ACTUALS!$N$4:$N$75,$BM29,ACTUALS!$O$4:$O$75,GR$3)</f>
        <v>0</v>
      </c>
      <c r="GS29" s="83">
        <f>SUMIFS(ACTUALS!$S$4:$S$75,ACTUALS!$O$4:$O$75,$BM29,ACTUALS!$N$4:$N$75,GS$3)+SUMIFS(ACTUALS!$R$4:$R$75,ACTUALS!$N$4:$N$75,$BM29,ACTUALS!$O$4:$O$75,GS$3)</f>
        <v>0</v>
      </c>
      <c r="GT29" s="83">
        <f>SUMIFS(ACTUALS!$S$4:$S$75,ACTUALS!$O$4:$O$75,$BM29,ACTUALS!$N$4:$N$75,GT$3)+SUMIFS(ACTUALS!$R$4:$R$75,ACTUALS!$N$4:$N$75,$BM29,ACTUALS!$O$4:$O$75,GT$3)</f>
        <v>0</v>
      </c>
      <c r="GU29" s="83">
        <f>SUMIFS(ACTUALS!$S$4:$S$75,ACTUALS!$O$4:$O$75,$BM29,ACTUALS!$N$4:$N$75,GU$3)+SUMIFS(ACTUALS!$R$4:$R$75,ACTUALS!$N$4:$N$75,$BM29,ACTUALS!$O$4:$O$75,GU$3)</f>
        <v>0</v>
      </c>
      <c r="GV29" s="83">
        <f>SUMIFS(ACTUALS!$S$4:$S$75,ACTUALS!$O$4:$O$75,$BM29,ACTUALS!$N$4:$N$75,GV$3)+SUMIFS(ACTUALS!$R$4:$R$75,ACTUALS!$N$4:$N$75,$BM29,ACTUALS!$O$4:$O$75,GV$3)</f>
        <v>0</v>
      </c>
      <c r="GW29" s="83">
        <f>SUMIFS(ACTUALS!$S$4:$S$75,ACTUALS!$O$4:$O$75,$BM29,ACTUALS!$N$4:$N$75,GW$3)+SUMIFS(ACTUALS!$R$4:$R$75,ACTUALS!$N$4:$N$75,$BM29,ACTUALS!$O$4:$O$75,GW$3)</f>
        <v>0</v>
      </c>
      <c r="GX29" s="83">
        <f>SUMIFS(ACTUALS!$S$4:$S$75,ACTUALS!$O$4:$O$75,$BM29,ACTUALS!$N$4:$N$75,GX$3)+SUMIFS(ACTUALS!$R$4:$R$75,ACTUALS!$N$4:$N$75,$BM29,ACTUALS!$O$4:$O$75,GX$3)</f>
        <v>0</v>
      </c>
      <c r="GY29" s="83">
        <f>SUMIFS(ACTUALS!$S$4:$S$75,ACTUALS!$O$4:$O$75,$BM29,ACTUALS!$N$4:$N$75,GY$3)+SUMIFS(ACTUALS!$R$4:$R$75,ACTUALS!$N$4:$N$75,$BM29,ACTUALS!$O$4:$O$75,GY$3)</f>
        <v>0</v>
      </c>
      <c r="GZ29" s="83">
        <f>SUMIFS(ACTUALS!$S$4:$S$75,ACTUALS!$O$4:$O$75,$BM29,ACTUALS!$N$4:$N$75,GZ$3)+SUMIFS(ACTUALS!$R$4:$R$75,ACTUALS!$N$4:$N$75,$BM29,ACTUALS!$O$4:$O$75,GZ$3)</f>
        <v>0</v>
      </c>
      <c r="HA29" s="83">
        <f>SUMIFS(ACTUALS!$S$4:$S$75,ACTUALS!$O$4:$O$75,$BM29,ACTUALS!$N$4:$N$75,HA$3)+SUMIFS(ACTUALS!$R$4:$R$75,ACTUALS!$N$4:$N$75,$BM29,ACTUALS!$O$4:$O$75,HA$3)</f>
        <v>0</v>
      </c>
      <c r="HB29" s="83">
        <f>SUMIFS(ACTUALS!$S$4:$S$75,ACTUALS!$O$4:$O$75,$BM29,ACTUALS!$N$4:$N$75,HB$3)+SUMIFS(ACTUALS!$R$4:$R$75,ACTUALS!$N$4:$N$75,$BM29,ACTUALS!$O$4:$O$75,HB$3)</f>
        <v>0</v>
      </c>
      <c r="HC29" s="83">
        <f>SUMIFS(ACTUALS!$S$4:$S$75,ACTUALS!$O$4:$O$75,$BM29,ACTUALS!$N$4:$N$75,HC$3)+SUMIFS(ACTUALS!$R$4:$R$75,ACTUALS!$N$4:$N$75,$BM29,ACTUALS!$O$4:$O$75,HC$3)</f>
        <v>0</v>
      </c>
      <c r="HD29" s="83">
        <f>SUMIFS(ACTUALS!$S$4:$S$75,ACTUALS!$O$4:$O$75,$BM29,ACTUALS!$N$4:$N$75,HD$3)+SUMIFS(ACTUALS!$R$4:$R$75,ACTUALS!$N$4:$N$75,$BM29,ACTUALS!$O$4:$O$75,HD$3)</f>
        <v>0</v>
      </c>
      <c r="HE29" s="83">
        <f>SUMIFS(ACTUALS!$S$4:$S$75,ACTUALS!$O$4:$O$75,$BM29,ACTUALS!$N$4:$N$75,HE$3)+SUMIFS(ACTUALS!$R$4:$R$75,ACTUALS!$N$4:$N$75,$BM29,ACTUALS!$O$4:$O$75,HE$3)</f>
        <v>0</v>
      </c>
      <c r="HF29" s="51"/>
      <c r="HG29" s="71"/>
      <c r="HH29" s="71"/>
      <c r="HI29" s="71"/>
      <c r="HJ29" s="71"/>
      <c r="HK29" s="71"/>
      <c r="HL29" s="71"/>
      <c r="HM29" s="71"/>
      <c r="HN29" s="71"/>
      <c r="HO29" s="71"/>
      <c r="HP29" s="71"/>
      <c r="HQ29" s="71"/>
      <c r="HR29" s="71"/>
      <c r="HS29" s="71"/>
      <c r="HT29" s="71"/>
      <c r="HU29" s="71"/>
      <c r="HV29" s="71"/>
      <c r="HW29" s="71"/>
      <c r="HX29" s="71"/>
      <c r="HY29" s="71"/>
      <c r="HZ29" s="71"/>
      <c r="IA29" s="71"/>
      <c r="IB29" s="71"/>
      <c r="IC29" s="71"/>
      <c r="ID29" s="71"/>
      <c r="IE29" s="71"/>
      <c r="IF29" s="71"/>
      <c r="IG29" s="71"/>
      <c r="IH29" s="71"/>
      <c r="II29" s="71"/>
      <c r="IJ29" s="71"/>
      <c r="IK29" s="71"/>
      <c r="IL29" s="71"/>
      <c r="IM29" s="71"/>
      <c r="IN29" s="71"/>
      <c r="IO29" s="71"/>
      <c r="IP29" s="71"/>
      <c r="IQ29" s="71"/>
      <c r="IR29" s="71"/>
      <c r="IS29" s="71"/>
      <c r="IT29" s="71"/>
      <c r="IU29" s="71"/>
      <c r="IV29" s="71"/>
      <c r="IW29" s="71"/>
      <c r="IX29" s="71"/>
      <c r="IY29" s="71"/>
      <c r="IZ29" s="71"/>
      <c r="JA29" s="71"/>
      <c r="JB29" s="71"/>
      <c r="JC29" s="71"/>
      <c r="JD29" s="71"/>
      <c r="JE29" s="71"/>
      <c r="JF29" s="71"/>
      <c r="JG29" s="71"/>
      <c r="JH29" s="71"/>
      <c r="JI29" s="71"/>
      <c r="JJ29" s="71"/>
      <c r="JK29" s="71"/>
      <c r="JL29" s="71"/>
      <c r="JM29" s="71"/>
    </row>
    <row r="30" spans="1:273" s="78" customFormat="1" ht="30" customHeight="1" x14ac:dyDescent="0.25">
      <c r="A30" s="71"/>
      <c r="B30" s="72">
        <f t="shared" si="6"/>
        <v>27</v>
      </c>
      <c r="C30" s="73" t="s">
        <v>5</v>
      </c>
      <c r="D30" s="74">
        <v>46191</v>
      </c>
      <c r="E30" s="73" t="s">
        <v>114</v>
      </c>
      <c r="F30" s="180">
        <v>0.75</v>
      </c>
      <c r="G30" s="75">
        <f t="shared" si="0"/>
        <v>46191.75</v>
      </c>
      <c r="H30" s="148" t="s">
        <v>150</v>
      </c>
      <c r="I30" s="149"/>
      <c r="J30" s="150"/>
      <c r="K30" s="151"/>
      <c r="L30" s="73" t="str">
        <f t="shared" si="1"/>
        <v/>
      </c>
      <c r="M30" s="76" t="s">
        <v>732</v>
      </c>
      <c r="N30" s="77" t="str">
        <f t="shared" si="2"/>
        <v>Canada</v>
      </c>
      <c r="O30" s="78" t="str">
        <f t="shared" si="3"/>
        <v>Qatar</v>
      </c>
      <c r="P30" s="78" t="str">
        <f>IF(ACTUALS!$R30&gt;ACTUALS!$S30,ACTUALS!$N30,IF(ACTUALS!$S30&gt;ACTUALS!$R30,ACTUALS!$O30,""))</f>
        <v/>
      </c>
      <c r="Q30" s="78" t="str">
        <f>IF(ACTUALS!$P30=ACTUALS!$N30,ACTUALS!$O30,IF(ACTUALS!$P30=ACTUALS!$O30,ACTUALS!$N30,""))</f>
        <v/>
      </c>
      <c r="R30" s="79">
        <f t="shared" si="4"/>
        <v>0</v>
      </c>
      <c r="S30" s="80">
        <f t="shared" si="5"/>
        <v>0</v>
      </c>
      <c r="T30" s="78">
        <f>IF(OR(ACTUALS!$R30="",ACTUALS!$S30=""),"",ACTUALS!$R30-ACTUALS!$S30)</f>
        <v>0</v>
      </c>
      <c r="U30" s="78">
        <f>IF(OR(ACTUALS!$R30="",ACTUALS!$S30=""),"",ACTUALS!$S30-ACTUALS!$R30)</f>
        <v>0</v>
      </c>
      <c r="V30" s="78" t="str">
        <f>IF(ACTUALS!$K30="","",IF(ACTUALS!$L30="Draw",1,IF(ACTUALS!$L30=ACTUALS!$N30,3,0)))</f>
        <v/>
      </c>
      <c r="W30" s="78" t="str">
        <f>IF(ACTUALS!$K30="","",IF(ACTUALS!$L30="Draw",1,IF(ACTUALS!$L30=ACTUALS!$O30,3,0)))</f>
        <v/>
      </c>
      <c r="AG30" s="78" t="s">
        <v>16</v>
      </c>
      <c r="AH30" s="51"/>
      <c r="AI30" s="86">
        <v>1</v>
      </c>
      <c r="AJ30" s="86" t="str">
        <f ca="1">IFERROR(INDEX(AT:AT,MATCH("1"&amp;AG30,BD:BD,0),1),"")</f>
        <v>Ecuador</v>
      </c>
      <c r="AK30" s="86" t="str">
        <f ca="1">IF(AJ30="","",VLOOKUP(AJ30,AT:AY,2,FALSE)&amp;"-"&amp;VLOOKUP(AJ30,AT:AY,3,FALSE)&amp;"-"&amp;VLOOKUP(AJ30,AT:AY,4,FALSE))</f>
        <v>0-0-0</v>
      </c>
      <c r="AL30" s="86">
        <f ca="1">IF(AJ30="","",VLOOKUP(AJ30,AT:BA,8,FALSE))</f>
        <v>0</v>
      </c>
      <c r="AM30" s="86">
        <f ca="1">IF(AJ30="","",VLOOKUP(AJ30,AT:BD,5,FALSE))</f>
        <v>0</v>
      </c>
      <c r="AN30" s="51"/>
      <c r="AO30" s="94"/>
      <c r="AP30" s="94"/>
      <c r="AQ30" s="51"/>
      <c r="AR30" s="51"/>
      <c r="AS30" s="51" t="s">
        <v>61</v>
      </c>
      <c r="AT30" s="51" t="s">
        <v>45</v>
      </c>
      <c r="AU30" s="51">
        <f>COUNTIF(ACTUALS!$P$4:$P$75,AT30)</f>
        <v>0</v>
      </c>
      <c r="AV30" s="51">
        <f>COUNTIFS(ACTUALS!$O$4:$O$75,AT30,ACTUALS!$L$4:$L$75,"Draw")+COUNTIFS(ACTUALS!$N$4:$N$75,AT30,ACTUALS!$L$4:$L$75,"Draw")</f>
        <v>0</v>
      </c>
      <c r="AW30" s="51">
        <f>COUNTIF(ACTUALS!$Q$4:$Q$75,AT30)</f>
        <v>0</v>
      </c>
      <c r="AX30" s="51">
        <f>AV30+(3*AU30)</f>
        <v>0</v>
      </c>
      <c r="AY30" s="51">
        <f>SUMIFS(ACTUALS!$R$4:$R$75,ACTUALS!$N$4:$N$75,AT30)+SUMIFS(ACTUALS!$S$4:$S$75,ACTUALS!$O$4:$O$75,AT30)</f>
        <v>0</v>
      </c>
      <c r="AZ30" s="51">
        <f>SUMIFS(ACTUALS!$S$4:$S$75,ACTUALS!$N$4:$N$75,AT30)+SUMIFS(ACTUALS!$R$4:$R$75,ACTUALS!$O$4:$O$75,AT30)</f>
        <v>0</v>
      </c>
      <c r="BA30" s="51">
        <f>AY30-AZ30</f>
        <v>0</v>
      </c>
      <c r="BB30" s="51">
        <f ca="1">RANK(BK30,BK29:BK32,1)</f>
        <v>3</v>
      </c>
      <c r="BC30" s="51" t="str">
        <f>IFERROR(VLOOKUP(AT30,AO:AP,2,FALSE),"")</f>
        <v/>
      </c>
      <c r="BD30" s="51" t="str">
        <f ca="1">IF(BC30="",BB30&amp;AS30,BC30&amp;AS30)</f>
        <v>3F</v>
      </c>
      <c r="BE30" s="51">
        <f>RANK(AX30,AX29:AX32)+(RANK(BA30,BA29:BA32)/10)+(RANK(AY30,AY29:AY32)/100)</f>
        <v>1.1100000000000001</v>
      </c>
      <c r="BF30" s="51">
        <f>RANK(BE30,BE29:BE32,1)</f>
        <v>1</v>
      </c>
      <c r="BG30" s="51" cm="1">
        <f t="array" aca="1" ref="BG30" ca="1">SUMPRODUCT((OFFSET($BN$3:$DI$3,MATCH($AT30,$BM$4:$BM$51,0),0))*((IF($BF32=$BF30,$BN$3:$DI$3=$AT32,0))+(IF($BF29=$BF30,$BN$3:$DI$3=$AT29,0))+(IF($BF31=$BF30,$BN$3:$DI$3=$AT31,0))))</f>
        <v>0</v>
      </c>
      <c r="BH30" s="51" cm="1">
        <f t="array" aca="1" ref="BH30" ca="1">SUMPRODUCT((OFFSET($DL$3:$FG$3,MATCH($AT30,$DK$4:$DK$51,0),0))*((IF($BF32=$BF30,$DL$3:$FG$3=$AT32,0))+(IF($BF29=$BF30,$DL$3:$FG$3=$AT29,0))+(IF($BF31=$BF30,$DL$3:$FG$3=$AT31,0))))</f>
        <v>0</v>
      </c>
      <c r="BI30" s="51" cm="1">
        <f t="array" aca="1" ref="BI30" ca="1">SUMPRODUCT((OFFSET($FJ$3:$HE$3,MATCH($AT30,$FI$4:$FI$51,0),0))*((IF($BF32=$BF30,$FJ$3:$HE$3=$AT32,0))+(IF($BF29=$BF30,$FJ$3:$HE$3=$AT29,0))+(IF($BF31=$BF30,$FJ$3:$HE$3=$AT31,0))))</f>
        <v>0</v>
      </c>
      <c r="BJ30" s="51">
        <f ca="1">(BG30/1000)+(BH30/10000)+(BI30/100000)+(ROW(BI33)/10000000)</f>
        <v>3.3000000000000002E-6</v>
      </c>
      <c r="BK30" s="51">
        <f ca="1">+BE30-BJ30</f>
        <v>1.1099967000000002</v>
      </c>
      <c r="BL30" s="51"/>
      <c r="BM30" s="51" t="s">
        <v>102</v>
      </c>
      <c r="BN30" s="83">
        <f>SUMIFS(ACTUALS!$W$4:$W$75,ACTUALS!$O$4:$O$75,$BM30,ACTUALS!$N$4:$N$75,BN$3)+SUMIFS(ACTUALS!$V$4:$V$75,ACTUALS!$N$4:$N$75,$BM30,ACTUALS!$O$4:$O$75,BN$3)</f>
        <v>0</v>
      </c>
      <c r="BO30" s="83">
        <f>SUMIFS(ACTUALS!$W$4:$W$75,ACTUALS!$O$4:$O$75,$BM30,ACTUALS!$N$4:$N$75,BO$3)+SUMIFS(ACTUALS!$V$4:$V$75,ACTUALS!$N$4:$N$75,$BM30,ACTUALS!$O$4:$O$75,BO$3)</f>
        <v>0</v>
      </c>
      <c r="BP30" s="83">
        <f>SUMIFS(ACTUALS!$W$4:$W$75,ACTUALS!$O$4:$O$75,$BM30,ACTUALS!$N$4:$N$75,BP$3)+SUMIFS(ACTUALS!$V$4:$V$75,ACTUALS!$N$4:$N$75,$BM30,ACTUALS!$O$4:$O$75,BP$3)</f>
        <v>0</v>
      </c>
      <c r="BQ30" s="83">
        <f>SUMIFS(ACTUALS!$W$4:$W$75,ACTUALS!$O$4:$O$75,$BM30,ACTUALS!$N$4:$N$75,BQ$3)+SUMIFS(ACTUALS!$V$4:$V$75,ACTUALS!$N$4:$N$75,$BM30,ACTUALS!$O$4:$O$75,BQ$3)</f>
        <v>0</v>
      </c>
      <c r="BR30" s="83">
        <f>SUMIFS(ACTUALS!$W$4:$W$75,ACTUALS!$O$4:$O$75,$BM30,ACTUALS!$N$4:$N$75,BR$3)+SUMIFS(ACTUALS!$V$4:$V$75,ACTUALS!$N$4:$N$75,$BM30,ACTUALS!$O$4:$O$75,BR$3)</f>
        <v>0</v>
      </c>
      <c r="BS30" s="83">
        <f>SUMIFS(ACTUALS!$W$4:$W$75,ACTUALS!$O$4:$O$75,$BM30,ACTUALS!$N$4:$N$75,BS$3)+SUMIFS(ACTUALS!$V$4:$V$75,ACTUALS!$N$4:$N$75,$BM30,ACTUALS!$O$4:$O$75,BS$3)</f>
        <v>0</v>
      </c>
      <c r="BT30" s="83">
        <f>SUMIFS(ACTUALS!$W$4:$W$75,ACTUALS!$O$4:$O$75,$BM30,ACTUALS!$N$4:$N$75,BT$3)+SUMIFS(ACTUALS!$V$4:$V$75,ACTUALS!$N$4:$N$75,$BM30,ACTUALS!$O$4:$O$75,BT$3)</f>
        <v>0</v>
      </c>
      <c r="BU30" s="83">
        <f>SUMIFS(ACTUALS!$W$4:$W$75,ACTUALS!$O$4:$O$75,$BM30,ACTUALS!$N$4:$N$75,BU$3)+SUMIFS(ACTUALS!$V$4:$V$75,ACTUALS!$N$4:$N$75,$BM30,ACTUALS!$O$4:$O$75,BU$3)</f>
        <v>0</v>
      </c>
      <c r="BV30" s="83">
        <f>SUMIFS(ACTUALS!$W$4:$W$75,ACTUALS!$O$4:$O$75,$BM30,ACTUALS!$N$4:$N$75,BV$3)+SUMIFS(ACTUALS!$V$4:$V$75,ACTUALS!$N$4:$N$75,$BM30,ACTUALS!$O$4:$O$75,BV$3)</f>
        <v>0</v>
      </c>
      <c r="BW30" s="83">
        <f>SUMIFS(ACTUALS!$W$4:$W$75,ACTUALS!$O$4:$O$75,$BM30,ACTUALS!$N$4:$N$75,BW$3)+SUMIFS(ACTUALS!$V$4:$V$75,ACTUALS!$N$4:$N$75,$BM30,ACTUALS!$O$4:$O$75,BW$3)</f>
        <v>0</v>
      </c>
      <c r="BX30" s="83">
        <f>SUMIFS(ACTUALS!$W$4:$W$75,ACTUALS!$O$4:$O$75,$BM30,ACTUALS!$N$4:$N$75,BX$3)+SUMIFS(ACTUALS!$V$4:$V$75,ACTUALS!$N$4:$N$75,$BM30,ACTUALS!$O$4:$O$75,BX$3)</f>
        <v>0</v>
      </c>
      <c r="BY30" s="83">
        <f>SUMIFS(ACTUALS!$W$4:$W$75,ACTUALS!$O$4:$O$75,$BM30,ACTUALS!$N$4:$N$75,BY$3)+SUMIFS(ACTUALS!$V$4:$V$75,ACTUALS!$N$4:$N$75,$BM30,ACTUALS!$O$4:$O$75,BY$3)</f>
        <v>0</v>
      </c>
      <c r="BZ30" s="83">
        <f>SUMIFS(ACTUALS!$W$4:$W$75,ACTUALS!$O$4:$O$75,$BM30,ACTUALS!$N$4:$N$75,BZ$3)+SUMIFS(ACTUALS!$V$4:$V$75,ACTUALS!$N$4:$N$75,$BM30,ACTUALS!$O$4:$O$75,BZ$3)</f>
        <v>0</v>
      </c>
      <c r="CA30" s="83">
        <f>SUMIFS(ACTUALS!$W$4:$W$75,ACTUALS!$O$4:$O$75,$BM30,ACTUALS!$N$4:$N$75,CA$3)+SUMIFS(ACTUALS!$V$4:$V$75,ACTUALS!$N$4:$N$75,$BM30,ACTUALS!$O$4:$O$75,CA$3)</f>
        <v>0</v>
      </c>
      <c r="CB30" s="83">
        <f>SUMIFS(ACTUALS!$W$4:$W$75,ACTUALS!$O$4:$O$75,$BM30,ACTUALS!$N$4:$N$75,CB$3)+SUMIFS(ACTUALS!$V$4:$V$75,ACTUALS!$N$4:$N$75,$BM30,ACTUALS!$O$4:$O$75,CB$3)</f>
        <v>0</v>
      </c>
      <c r="CC30" s="83">
        <f>SUMIFS(ACTUALS!$W$4:$W$75,ACTUALS!$O$4:$O$75,$BM30,ACTUALS!$N$4:$N$75,CC$3)+SUMIFS(ACTUALS!$V$4:$V$75,ACTUALS!$N$4:$N$75,$BM30,ACTUALS!$O$4:$O$75,CC$3)</f>
        <v>0</v>
      </c>
      <c r="CD30" s="83">
        <f>SUMIFS(ACTUALS!$W$4:$W$75,ACTUALS!$O$4:$O$75,$BM30,ACTUALS!$N$4:$N$75,CD$3)+SUMIFS(ACTUALS!$V$4:$V$75,ACTUALS!$N$4:$N$75,$BM30,ACTUALS!$O$4:$O$75,CD$3)</f>
        <v>0</v>
      </c>
      <c r="CE30" s="83">
        <f>SUMIFS(ACTUALS!$W$4:$W$75,ACTUALS!$O$4:$O$75,$BM30,ACTUALS!$N$4:$N$75,CE$3)+SUMIFS(ACTUALS!$V$4:$V$75,ACTUALS!$N$4:$N$75,$BM30,ACTUALS!$O$4:$O$75,CE$3)</f>
        <v>0</v>
      </c>
      <c r="CF30" s="83">
        <f>SUMIFS(ACTUALS!$W$4:$W$75,ACTUALS!$O$4:$O$75,$BM30,ACTUALS!$N$4:$N$75,CF$3)+SUMIFS(ACTUALS!$V$4:$V$75,ACTUALS!$N$4:$N$75,$BM30,ACTUALS!$O$4:$O$75,CF$3)</f>
        <v>0</v>
      </c>
      <c r="CG30" s="83">
        <f>SUMIFS(ACTUALS!$W$4:$W$75,ACTUALS!$O$4:$O$75,$BM30,ACTUALS!$N$4:$N$75,CG$3)+SUMIFS(ACTUALS!$V$4:$V$75,ACTUALS!$N$4:$N$75,$BM30,ACTUALS!$O$4:$O$75,CG$3)</f>
        <v>0</v>
      </c>
      <c r="CH30" s="83">
        <f>SUMIFS(ACTUALS!$W$4:$W$75,ACTUALS!$O$4:$O$75,$BM30,ACTUALS!$N$4:$N$75,CH$3)+SUMIFS(ACTUALS!$V$4:$V$75,ACTUALS!$N$4:$N$75,$BM30,ACTUALS!$O$4:$O$75,CH$3)</f>
        <v>0</v>
      </c>
      <c r="CI30" s="83">
        <f>SUMIFS(ACTUALS!$W$4:$W$75,ACTUALS!$O$4:$O$75,$BM30,ACTUALS!$N$4:$N$75,CI$3)+SUMIFS(ACTUALS!$V$4:$V$75,ACTUALS!$N$4:$N$75,$BM30,ACTUALS!$O$4:$O$75,CI$3)</f>
        <v>0</v>
      </c>
      <c r="CJ30" s="83">
        <f>SUMIFS(ACTUALS!$B$4:$B$75,ACTUALS!$P$4:$P$75,$BM30,ACTUALS!$O$4:$O$75,CJ$3)+SUMIFS(ACTUALS!$W$4:$W$75,ACTUALS!$O$4:$O$75,$BM30,ACTUALS!$P$4:$P$75,CJ$3)</f>
        <v>0</v>
      </c>
      <c r="CK30" s="83">
        <f>SUMIFS(ACTUALS!$C$4:$C$75,ACTUALS!$Q$4:$Q$75,$BM30,ACTUALS!$P$4:$P$75,CK$3)+SUMIFS(ACTUALS!$B$4:$B$75,ACTUALS!$P$4:$P$75,$BM30,ACTUALS!$Q$4:$Q$75,CK$3)</f>
        <v>0</v>
      </c>
      <c r="CL30" s="83">
        <f>SUMIFS(ACTUALS!$D$4:$D$75,ACTUALS!$R$4:$R$75,$BM30,ACTUALS!$Q$4:$Q$75,CL$3)+SUMIFS(ACTUALS!$C$4:$C$75,ACTUALS!$Q$4:$Q$75,$BM30,ACTUALS!$R$4:$R$75,CL$3)</f>
        <v>0</v>
      </c>
      <c r="CM30" s="83">
        <f>SUMIFS(ACTUALS!$E$4:$E$75,ACTUALS!$S$4:$S$75,$BM30,ACTUALS!$R$4:$R$75,CM$3)+SUMIFS(ACTUALS!$D$4:$D$75,ACTUALS!$R$4:$R$75,$BM30,ACTUALS!$S$4:$S$75,CM$3)</f>
        <v>0</v>
      </c>
      <c r="CN30" s="83">
        <f>SUMIFS(ACTUALS!$F$4:$F$75,ACTUALS!$T$4:$T$75,$BM30,ACTUALS!$S$4:$S$75,CN$3)+SUMIFS(ACTUALS!$E$4:$E$75,ACTUALS!$S$4:$S$75,$BM30,ACTUALS!$T$4:$T$75,CN$3)</f>
        <v>0</v>
      </c>
      <c r="CO30" s="83">
        <f>SUMIFS(ACTUALS!$G$4:$G$75,ACTUALS!$U$4:$U$75,$BM30,ACTUALS!$T$4:$T$75,CO$3)+SUMIFS(ACTUALS!$F$4:$F$75,ACTUALS!$T$4:$T$75,$BM30,ACTUALS!$U$4:$U$75,CO$3)</f>
        <v>0</v>
      </c>
      <c r="CP30" s="83">
        <f>SUMIFS(ACTUALS!$J$4:$J$75,ACTUALS!$V$4:$V$75,$BM30,ACTUALS!$U$4:$U$75,CP$3)+SUMIFS(ACTUALS!$G$4:$G$75,ACTUALS!$U$4:$U$75,$BM30,ACTUALS!$V$4:$V$75,CP$3)</f>
        <v>0</v>
      </c>
      <c r="CQ30" s="83">
        <f>SUMIFS(ACTUALS!$K$4:$K$75,ACTUALS!$W$4:$W$75,$BM30,ACTUALS!$V$4:$V$75,CQ$3)+SUMIFS(ACTUALS!$J$4:$J$75,ACTUALS!$V$4:$V$75,$BM30,ACTUALS!$W$4:$W$75,CQ$3)</f>
        <v>0</v>
      </c>
      <c r="CR30" s="83">
        <f>SUMIFS(ACTUALS!$L$4:$L$75,ACTUALS!$B$4:$B$75,$BM30,ACTUALS!$W$4:$W$75,CR$3)+SUMIFS(ACTUALS!$K$4:$K$75,ACTUALS!$W$4:$W$75,$BM30,ACTUALS!$B$4:$B$75,CR$3)</f>
        <v>0</v>
      </c>
      <c r="CS30" s="83">
        <f>SUMIFS(ACTUALS!$N$4:$N$75,ACTUALS!$C$4:$C$75,$BM30,ACTUALS!$B$4:$B$75,CS$3)+SUMIFS(ACTUALS!$L$4:$L$75,ACTUALS!$B$4:$B$75,$BM30,ACTUALS!$C$4:$C$75,CS$3)</f>
        <v>0</v>
      </c>
      <c r="CT30" s="83">
        <f>SUMIFS(ACTUALS!$O$4:$O$75,ACTUALS!$D$4:$D$75,$BM30,ACTUALS!$C$4:$C$75,CT$3)+SUMIFS(ACTUALS!$N$4:$N$75,ACTUALS!$C$4:$C$75,$BM30,ACTUALS!$D$4:$D$75,CT$3)</f>
        <v>0</v>
      </c>
      <c r="CU30" s="83">
        <f>SUMIFS(ACTUALS!$P$4:$P$75,ACTUALS!$E$4:$E$75,$BM30,ACTUALS!$D$4:$D$75,CU$3)+SUMIFS(ACTUALS!$O$4:$O$75,ACTUALS!$D$4:$D$75,$BM30,ACTUALS!$E$4:$E$75,CU$3)</f>
        <v>0</v>
      </c>
      <c r="CV30" s="83">
        <f>SUMIFS(ACTUALS!$Q$4:$Q$75,ACTUALS!$F$4:$F$75,$BM30,ACTUALS!$E$4:$E$75,CV$3)+SUMIFS(ACTUALS!$P$4:$P$75,ACTUALS!$E$4:$E$75,$BM30,ACTUALS!$F$4:$F$75,CV$3)</f>
        <v>0</v>
      </c>
      <c r="CW30" s="83">
        <f>SUMIFS(ACTUALS!$R$4:$R$75,ACTUALS!$G$4:$G$75,$BM30,ACTUALS!$F$4:$F$75,CW$3)+SUMIFS(ACTUALS!$Q$4:$Q$75,ACTUALS!$F$4:$F$75,$BM30,ACTUALS!$G$4:$G$75,CW$3)</f>
        <v>0</v>
      </c>
      <c r="CX30" s="83">
        <f>SUMIFS(ACTUALS!$S$4:$S$75,ACTUALS!$J$4:$J$75,$BM30,ACTUALS!$G$4:$G$75,CX$3)+SUMIFS(ACTUALS!$R$4:$R$75,ACTUALS!$G$4:$G$75,$BM30,ACTUALS!$J$4:$J$75,CX$3)</f>
        <v>0</v>
      </c>
      <c r="CY30" s="83">
        <f>SUMIFS(ACTUALS!$T$4:$T$75,ACTUALS!$K$4:$K$75,$BM30,ACTUALS!$J$4:$J$75,CY$3)+SUMIFS(ACTUALS!$S$4:$S$75,ACTUALS!$J$4:$J$75,$BM30,ACTUALS!$K$4:$K$75,CY$3)</f>
        <v>0</v>
      </c>
      <c r="CZ30" s="83">
        <f>SUMIFS(ACTUALS!$U$4:$U$75,ACTUALS!$L$4:$L$75,$BM30,ACTUALS!$K$4:$K$75,CZ$3)+SUMIFS(ACTUALS!$T$4:$T$75,ACTUALS!$K$4:$K$75,$BM30,ACTUALS!$L$4:$L$75,CZ$3)</f>
        <v>0</v>
      </c>
      <c r="DA30" s="83">
        <f>SUMIFS(ACTUALS!$V$4:$V$75,ACTUALS!$N$4:$N$75,$BM30,ACTUALS!$L$4:$L$75,DA$3)+SUMIFS(ACTUALS!$U$4:$U$75,ACTUALS!$L$4:$L$75,$BM30,ACTUALS!$N$4:$N$75,DA$3)</f>
        <v>0</v>
      </c>
      <c r="DB30" s="83">
        <f>SUMIFS(ACTUALS!$W$4:$W$75,ACTUALS!$O$4:$O$75,$BM30,ACTUALS!$N$4:$N$75,DB$3)+SUMIFS(ACTUALS!$V$4:$V$75,ACTUALS!$N$4:$N$75,$BM30,ACTUALS!$O$4:$O$75,DB$3)</f>
        <v>0</v>
      </c>
      <c r="DC30" s="83">
        <f>SUMIFS(ACTUALS!$B$4:$B$75,ACTUALS!$P$4:$P$75,$BM30,ACTUALS!$O$4:$O$75,DC$3)+SUMIFS(ACTUALS!$W$4:$W$75,ACTUALS!$O$4:$O$75,$BM30,ACTUALS!$P$4:$P$75,DC$3)</f>
        <v>0</v>
      </c>
      <c r="DD30" s="83">
        <f>SUMIFS(ACTUALS!$C$4:$C$75,ACTUALS!$Q$4:$Q$75,$BM30,ACTUALS!$P$4:$P$75,DD$3)+SUMIFS(ACTUALS!$B$4:$B$75,ACTUALS!$P$4:$P$75,$BM30,ACTUALS!$Q$4:$Q$75,DD$3)</f>
        <v>0</v>
      </c>
      <c r="DE30" s="83">
        <f>SUMIFS(ACTUALS!$D$4:$D$75,ACTUALS!$R$4:$R$75,$BM30,ACTUALS!$Q$4:$Q$75,DE$3)+SUMIFS(ACTUALS!$C$4:$C$75,ACTUALS!$Q$4:$Q$75,$BM30,ACTUALS!$R$4:$R$75,DE$3)</f>
        <v>0</v>
      </c>
      <c r="DF30" s="83">
        <f>SUMIFS(ACTUALS!$E$4:$E$75,ACTUALS!$S$4:$S$75,$BM30,ACTUALS!$R$4:$R$75,DF$3)+SUMIFS(ACTUALS!$D$4:$D$75,ACTUALS!$R$4:$R$75,$BM30,ACTUALS!$S$4:$S$75,DF$3)</f>
        <v>0</v>
      </c>
      <c r="DG30" s="83">
        <f>SUMIFS(ACTUALS!$W$4:$W$75,ACTUALS!$O$4:$O$75,$BM30,ACTUALS!$N$4:$N$75,DG$3)+SUMIFS(ACTUALS!$V$4:$V$75,ACTUALS!$N$4:$N$75,$BM30,ACTUALS!$O$4:$O$75,DG$3)</f>
        <v>0</v>
      </c>
      <c r="DH30" s="83">
        <f>SUMIFS(ACTUALS!$W$4:$W$75,ACTUALS!$O$4:$O$75,$BM30,ACTUALS!$N$4:$N$75,DH$3)+SUMIFS(ACTUALS!$V$4:$V$75,ACTUALS!$N$4:$N$75,$BM30,ACTUALS!$O$4:$O$75,DH$3)</f>
        <v>0</v>
      </c>
      <c r="DI30" s="83">
        <f>SUMIFS(ACTUALS!$W$4:$W$75,ACTUALS!$O$4:$O$75,$BM30,ACTUALS!$N$4:$N$75,DI$3)+SUMIFS(ACTUALS!$V$4:$V$75,ACTUALS!$N$4:$N$75,$BM30,ACTUALS!$O$4:$O$75,DI$3)</f>
        <v>0</v>
      </c>
      <c r="DJ30" s="51"/>
      <c r="DK30" s="51" t="s">
        <v>102</v>
      </c>
      <c r="DL30" s="83">
        <f>SUMIFS(ACTUALS!$U$4:$U$75,ACTUALS!$O$4:$O$75,$BM30,ACTUALS!$N$4:$N$75,DL$3)+SUMIFS(ACTUALS!$T$4:$T$75,ACTUALS!$N$4:$N$75,$BM30,ACTUALS!$O$4:$O$75,DL$3)</f>
        <v>0</v>
      </c>
      <c r="DM30" s="83">
        <f>SUMIFS(ACTUALS!$U$4:$U$75,ACTUALS!$O$4:$O$75,$BM30,ACTUALS!$N$4:$N$75,DM$3)+SUMIFS(ACTUALS!$T$4:$T$75,ACTUALS!$N$4:$N$75,$BM30,ACTUALS!$O$4:$O$75,DM$3)</f>
        <v>0</v>
      </c>
      <c r="DN30" s="83">
        <f>SUMIFS(ACTUALS!$U$4:$U$75,ACTUALS!$O$4:$O$75,$BM30,ACTUALS!$N$4:$N$75,DN$3)+SUMIFS(ACTUALS!$T$4:$T$75,ACTUALS!$N$4:$N$75,$BM30,ACTUALS!$O$4:$O$75,DN$3)</f>
        <v>0</v>
      </c>
      <c r="DO30" s="83">
        <f>SUMIFS(ACTUALS!$U$4:$U$75,ACTUALS!$O$4:$O$75,$BM30,ACTUALS!$N$4:$N$75,DO$3)+SUMIFS(ACTUALS!$T$4:$T$75,ACTUALS!$N$4:$N$75,$BM30,ACTUALS!$O$4:$O$75,DO$3)</f>
        <v>0</v>
      </c>
      <c r="DP30" s="83">
        <f>SUMIFS(ACTUALS!$U$4:$U$75,ACTUALS!$O$4:$O$75,$BM30,ACTUALS!$N$4:$N$75,DP$3)+SUMIFS(ACTUALS!$T$4:$T$75,ACTUALS!$N$4:$N$75,$BM30,ACTUALS!$O$4:$O$75,DP$3)</f>
        <v>0</v>
      </c>
      <c r="DQ30" s="83">
        <f>SUMIFS(ACTUALS!$U$4:$U$75,ACTUALS!$O$4:$O$75,$BM30,ACTUALS!$N$4:$N$75,DQ$3)+SUMIFS(ACTUALS!$T$4:$T$75,ACTUALS!$N$4:$N$75,$BM30,ACTUALS!$O$4:$O$75,DQ$3)</f>
        <v>0</v>
      </c>
      <c r="DR30" s="83">
        <f>SUMIFS(ACTUALS!$U$4:$U$75,ACTUALS!$O$4:$O$75,$BM30,ACTUALS!$N$4:$N$75,DR$3)+SUMIFS(ACTUALS!$T$4:$T$75,ACTUALS!$N$4:$N$75,$BM30,ACTUALS!$O$4:$O$75,DR$3)</f>
        <v>0</v>
      </c>
      <c r="DS30" s="83">
        <f>SUMIFS(ACTUALS!$U$4:$U$75,ACTUALS!$O$4:$O$75,$BM30,ACTUALS!$N$4:$N$75,DS$3)+SUMIFS(ACTUALS!$T$4:$T$75,ACTUALS!$N$4:$N$75,$BM30,ACTUALS!$O$4:$O$75,DS$3)</f>
        <v>0</v>
      </c>
      <c r="DT30" s="83">
        <f>SUMIFS(ACTUALS!$U$4:$U$75,ACTUALS!$O$4:$O$75,$BM30,ACTUALS!$N$4:$N$75,DT$3)+SUMIFS(ACTUALS!$T$4:$T$75,ACTUALS!$N$4:$N$75,$BM30,ACTUALS!$O$4:$O$75,DT$3)</f>
        <v>0</v>
      </c>
      <c r="DU30" s="83">
        <f>SUMIFS(ACTUALS!$V$4:$V$75,ACTUALS!$P$4:$P$75,$BM30,ACTUALS!$O$4:$O$75,DU$3)+SUMIFS(ACTUALS!$U$4:$U$75,ACTUALS!$O$4:$O$75,$BM30,ACTUALS!$P$4:$P$75,DU$3)</f>
        <v>0</v>
      </c>
      <c r="DV30" s="83">
        <f>SUMIFS(ACTUALS!$W$4:$W$75,ACTUALS!$Q$4:$Q$75,$BM30,ACTUALS!$P$4:$P$75,DV$3)+SUMIFS(ACTUALS!$V$4:$V$75,ACTUALS!$P$4:$P$75,$BM30,ACTUALS!$Q$4:$Q$75,DV$3)</f>
        <v>0</v>
      </c>
      <c r="DW30" s="83">
        <f>SUMIFS(ACTUALS!$B$4:$B$75,ACTUALS!$R$4:$R$75,$BM30,ACTUALS!$Q$4:$Q$75,DW$3)+SUMIFS(ACTUALS!$W$4:$W$75,ACTUALS!$Q$4:$Q$75,$BM30,ACTUALS!$R$4:$R$75,DW$3)</f>
        <v>0</v>
      </c>
      <c r="DX30" s="83">
        <f>SUMIFS(ACTUALS!$C$4:$C$75,ACTUALS!$S$4:$S$75,$BM30,ACTUALS!$R$4:$R$75,DX$3)+SUMIFS(ACTUALS!$B$4:$B$75,ACTUALS!$R$4:$R$75,$BM30,ACTUALS!$S$4:$S$75,DX$3)</f>
        <v>0</v>
      </c>
      <c r="DY30" s="83">
        <f>SUMIFS(ACTUALS!$D$4:$D$75,ACTUALS!$T$4:$T$75,$BM30,ACTUALS!$S$4:$S$75,DY$3)+SUMIFS(ACTUALS!$C$4:$C$75,ACTUALS!$S$4:$S$75,$BM30,ACTUALS!$T$4:$T$75,DY$3)</f>
        <v>0</v>
      </c>
      <c r="DZ30" s="83">
        <f>SUMIFS(ACTUALS!$E$4:$E$75,ACTUALS!$U$4:$U$75,$BM30,ACTUALS!$T$4:$T$75,DZ$3)+SUMIFS(ACTUALS!$D$4:$D$75,ACTUALS!$T$4:$T$75,$BM30,ACTUALS!$U$4:$U$75,DZ$3)</f>
        <v>0</v>
      </c>
      <c r="EA30" s="83">
        <f>SUMIFS(ACTUALS!$F$4:$F$75,ACTUALS!$V$4:$V$75,$BM30,ACTUALS!$U$4:$U$75,EA$3)+SUMIFS(ACTUALS!$E$4:$E$75,ACTUALS!$U$4:$U$75,$BM30,ACTUALS!$V$4:$V$75,EA$3)</f>
        <v>0</v>
      </c>
      <c r="EB30" s="83">
        <f>SUMIFS(ACTUALS!$G$4:$G$75,ACTUALS!$W$4:$W$75,$BM30,ACTUALS!$V$4:$V$75,EB$3)+SUMIFS(ACTUALS!$F$4:$F$75,ACTUALS!$V$4:$V$75,$BM30,ACTUALS!$W$4:$W$75,EB$3)</f>
        <v>0</v>
      </c>
      <c r="EC30" s="83">
        <f>SUMIFS(ACTUALS!$J$4:$J$75,ACTUALS!$B$4:$B$75,$BM30,ACTUALS!$W$4:$W$75,EC$3)+SUMIFS(ACTUALS!$G$4:$G$75,ACTUALS!$W$4:$W$75,$BM30,ACTUALS!$B$4:$B$75,EC$3)</f>
        <v>0</v>
      </c>
      <c r="ED30" s="83">
        <f>SUMIFS(ACTUALS!$K$4:$K$75,ACTUALS!$C$4:$C$75,$BM30,ACTUALS!$B$4:$B$75,ED$3)+SUMIFS(ACTUALS!$J$4:$J$75,ACTUALS!$B$4:$B$75,$BM30,ACTUALS!$C$4:$C$75,ED$3)</f>
        <v>0</v>
      </c>
      <c r="EE30" s="83">
        <f>SUMIFS(ACTUALS!$L$4:$L$75,ACTUALS!$D$4:$D$75,$BM30,ACTUALS!$C$4:$C$75,EE$3)+SUMIFS(ACTUALS!$K$4:$K$75,ACTUALS!$C$4:$C$75,$BM30,ACTUALS!$D$4:$D$75,EE$3)</f>
        <v>0</v>
      </c>
      <c r="EF30" s="83">
        <f>SUMIFS(ACTUALS!$N$4:$N$75,ACTUALS!$E$4:$E$75,$BM30,ACTUALS!$D$4:$D$75,EF$3)+SUMIFS(ACTUALS!$L$4:$L$75,ACTUALS!$D$4:$D$75,$BM30,ACTUALS!$E$4:$E$75,EF$3)</f>
        <v>0</v>
      </c>
      <c r="EG30" s="83">
        <f>SUMIFS(ACTUALS!$O$4:$O$75,ACTUALS!$F$4:$F$75,$BM30,ACTUALS!$E$4:$E$75,EG$3)+SUMIFS(ACTUALS!$N$4:$N$75,ACTUALS!$E$4:$E$75,$BM30,ACTUALS!$F$4:$F$75,EG$3)</f>
        <v>0</v>
      </c>
      <c r="EH30" s="83">
        <f>SUMIFS(ACTUALS!$P$4:$P$75,ACTUALS!$G$4:$G$75,$BM30,ACTUALS!$F$4:$F$75,EH$3)+SUMIFS(ACTUALS!$O$4:$O$75,ACTUALS!$F$4:$F$75,$BM30,ACTUALS!$G$4:$G$75,EH$3)</f>
        <v>0</v>
      </c>
      <c r="EI30" s="83">
        <f>SUMIFS(ACTUALS!$Q$4:$Q$75,ACTUALS!$J$4:$J$75,$BM30,ACTUALS!$G$4:$G$75,EI$3)+SUMIFS(ACTUALS!$P$4:$P$75,ACTUALS!$G$4:$G$75,$BM30,ACTUALS!$J$4:$J$75,EI$3)</f>
        <v>0</v>
      </c>
      <c r="EJ30" s="83">
        <f>SUMIFS(ACTUALS!$R$4:$R$75,ACTUALS!$K$4:$K$75,$BM30,ACTUALS!$J$4:$J$75,EJ$3)+SUMIFS(ACTUALS!$Q$4:$Q$75,ACTUALS!$J$4:$J$75,$BM30,ACTUALS!$K$4:$K$75,EJ$3)</f>
        <v>0</v>
      </c>
      <c r="EK30" s="83">
        <f>SUMIFS(ACTUALS!$S$4:$S$75,ACTUALS!$L$4:$L$75,$BM30,ACTUALS!$K$4:$K$75,EK$3)+SUMIFS(ACTUALS!$R$4:$R$75,ACTUALS!$K$4:$K$75,$BM30,ACTUALS!$L$4:$L$75,EK$3)</f>
        <v>0</v>
      </c>
      <c r="EL30" s="83">
        <f>SUMIFS(ACTUALS!$T$4:$T$75,ACTUALS!$N$4:$N$75,$BM30,ACTUALS!$L$4:$L$75,EL$3)+SUMIFS(ACTUALS!$S$4:$S$75,ACTUALS!$L$4:$L$75,$BM30,ACTUALS!$N$4:$N$75,EL$3)</f>
        <v>0</v>
      </c>
      <c r="EM30" s="83">
        <f>SUMIFS(ACTUALS!$U$4:$U$75,ACTUALS!$O$4:$O$75,$BM30,ACTUALS!$N$4:$N$75,EM$3)+SUMIFS(ACTUALS!$T$4:$T$75,ACTUALS!$N$4:$N$75,$BM30,ACTUALS!$O$4:$O$75,EM$3)</f>
        <v>0</v>
      </c>
      <c r="EN30" s="83">
        <f>SUMIFS(ACTUALS!$V$4:$V$75,ACTUALS!$P$4:$P$75,$BM30,ACTUALS!$O$4:$O$75,EN$3)+SUMIFS(ACTUALS!$U$4:$U$75,ACTUALS!$O$4:$O$75,$BM30,ACTUALS!$P$4:$P$75,EN$3)</f>
        <v>0</v>
      </c>
      <c r="EO30" s="83">
        <f>SUMIFS(ACTUALS!$W$4:$W$75,ACTUALS!$Q$4:$Q$75,$BM30,ACTUALS!$P$4:$P$75,EO$3)+SUMIFS(ACTUALS!$V$4:$V$75,ACTUALS!$P$4:$P$75,$BM30,ACTUALS!$Q$4:$Q$75,EO$3)</f>
        <v>0</v>
      </c>
      <c r="EP30" s="83">
        <f>SUMIFS(ACTUALS!$B$4:$B$75,ACTUALS!$R$4:$R$75,$BM30,ACTUALS!$Q$4:$Q$75,EP$3)+SUMIFS(ACTUALS!$W$4:$W$75,ACTUALS!$Q$4:$Q$75,$BM30,ACTUALS!$R$4:$R$75,EP$3)</f>
        <v>0</v>
      </c>
      <c r="EQ30" s="83">
        <f>SUMIFS(ACTUALS!$C$4:$C$75,ACTUALS!$S$4:$S$75,$BM30,ACTUALS!$R$4:$R$75,EQ$3)+SUMIFS(ACTUALS!$B$4:$B$75,ACTUALS!$R$4:$R$75,$BM30,ACTUALS!$S$4:$S$75,EQ$3)</f>
        <v>0</v>
      </c>
      <c r="ER30" s="83">
        <f>SUMIFS(ACTUALS!$D$4:$D$75,ACTUALS!$T$4:$T$75,$BM30,ACTUALS!$S$4:$S$75,ER$3)+SUMIFS(ACTUALS!$C$4:$C$75,ACTUALS!$S$4:$S$75,$BM30,ACTUALS!$T$4:$T$75,ER$3)</f>
        <v>0</v>
      </c>
      <c r="ES30" s="83">
        <f>SUMIFS(ACTUALS!$E$4:$E$75,ACTUALS!$U$4:$U$75,$BM30,ACTUALS!$T$4:$T$75,ES$3)+SUMIFS(ACTUALS!$D$4:$D$75,ACTUALS!$T$4:$T$75,$BM30,ACTUALS!$U$4:$U$75,ES$3)</f>
        <v>0</v>
      </c>
      <c r="ET30" s="83">
        <f>SUMIFS(ACTUALS!$F$4:$F$75,ACTUALS!$V$4:$V$75,$BM30,ACTUALS!$U$4:$U$75,ET$3)+SUMIFS(ACTUALS!$E$4:$E$75,ACTUALS!$U$4:$U$75,$BM30,ACTUALS!$V$4:$V$75,ET$3)</f>
        <v>0</v>
      </c>
      <c r="EU30" s="83">
        <f>SUMIFS(ACTUALS!$G$4:$G$75,ACTUALS!$W$4:$W$75,$BM30,ACTUALS!$V$4:$V$75,EU$3)+SUMIFS(ACTUALS!$F$4:$F$75,ACTUALS!$V$4:$V$75,$BM30,ACTUALS!$W$4:$W$75,EU$3)</f>
        <v>0</v>
      </c>
      <c r="EV30" s="83">
        <f>SUMIFS(ACTUALS!$U$4:$U$75,ACTUALS!$O$4:$O$75,$BM30,ACTUALS!$N$4:$N$75,EV$3)+SUMIFS(ACTUALS!$T$4:$T$75,ACTUALS!$N$4:$N$75,$BM30,ACTUALS!$O$4:$O$75,EV$3)</f>
        <v>0</v>
      </c>
      <c r="EW30" s="83">
        <f>SUMIFS(ACTUALS!$U$4:$U$75,ACTUALS!$O$4:$O$75,$BM30,ACTUALS!$N$4:$N$75,EW$3)+SUMIFS(ACTUALS!$T$4:$T$75,ACTUALS!$N$4:$N$75,$BM30,ACTUALS!$O$4:$O$75,EW$3)</f>
        <v>0</v>
      </c>
      <c r="EX30" s="83">
        <f>SUMIFS(ACTUALS!$U$4:$U$75,ACTUALS!$O$4:$O$75,$BM30,ACTUALS!$N$4:$N$75,EX$3)+SUMIFS(ACTUALS!$T$4:$T$75,ACTUALS!$N$4:$N$75,$BM30,ACTUALS!$O$4:$O$75,EX$3)</f>
        <v>0</v>
      </c>
      <c r="EY30" s="83">
        <f>SUMIFS(ACTUALS!$U$4:$U$75,ACTUALS!$O$4:$O$75,$BM30,ACTUALS!$N$4:$N$75,EY$3)+SUMIFS(ACTUALS!$T$4:$T$75,ACTUALS!$N$4:$N$75,$BM30,ACTUALS!$O$4:$O$75,EY$3)</f>
        <v>0</v>
      </c>
      <c r="EZ30" s="83">
        <f>SUMIFS(ACTUALS!$U$4:$U$75,ACTUALS!$O$4:$O$75,$BM30,ACTUALS!$N$4:$N$75,EZ$3)+SUMIFS(ACTUALS!$T$4:$T$75,ACTUALS!$N$4:$N$75,$BM30,ACTUALS!$O$4:$O$75,EZ$3)</f>
        <v>0</v>
      </c>
      <c r="FA30" s="83">
        <f>SUMIFS(ACTUALS!$U$4:$U$75,ACTUALS!$O$4:$O$75,$BM30,ACTUALS!$N$4:$N$75,FA$3)+SUMIFS(ACTUALS!$T$4:$T$75,ACTUALS!$N$4:$N$75,$BM30,ACTUALS!$O$4:$O$75,FA$3)</f>
        <v>0</v>
      </c>
      <c r="FB30" s="83">
        <f>SUMIFS(ACTUALS!$U$4:$U$75,ACTUALS!$O$4:$O$75,$BM30,ACTUALS!$N$4:$N$75,FB$3)+SUMIFS(ACTUALS!$T$4:$T$75,ACTUALS!$N$4:$N$75,$BM30,ACTUALS!$O$4:$O$75,FB$3)</f>
        <v>0</v>
      </c>
      <c r="FC30" s="83">
        <f>SUMIFS(ACTUALS!$U$4:$U$75,ACTUALS!$O$4:$O$75,$BM30,ACTUALS!$N$4:$N$75,FC$3)+SUMIFS(ACTUALS!$T$4:$T$75,ACTUALS!$N$4:$N$75,$BM30,ACTUALS!$O$4:$O$75,FC$3)</f>
        <v>0</v>
      </c>
      <c r="FD30" s="83">
        <f>SUMIFS(ACTUALS!$U$4:$U$75,ACTUALS!$O$4:$O$75,$BM30,ACTUALS!$N$4:$N$75,FD$3)+SUMIFS(ACTUALS!$T$4:$T$75,ACTUALS!$N$4:$N$75,$BM30,ACTUALS!$O$4:$O$75,FD$3)</f>
        <v>0</v>
      </c>
      <c r="FE30" s="83">
        <f>SUMIFS(ACTUALS!$U$4:$U$75,ACTUALS!$O$4:$O$75,$BM30,ACTUALS!$N$4:$N$75,FE$3)+SUMIFS(ACTUALS!$T$4:$T$75,ACTUALS!$N$4:$N$75,$BM30,ACTUALS!$O$4:$O$75,FE$3)</f>
        <v>0</v>
      </c>
      <c r="FF30" s="83">
        <f>SUMIFS(ACTUALS!$U$4:$U$75,ACTUALS!$O$4:$O$75,$BM30,ACTUALS!$N$4:$N$75,FF$3)+SUMIFS(ACTUALS!$T$4:$T$75,ACTUALS!$N$4:$N$75,$BM30,ACTUALS!$O$4:$O$75,FF$3)</f>
        <v>0</v>
      </c>
      <c r="FG30" s="83">
        <f>SUMIFS(ACTUALS!$U$4:$U$75,ACTUALS!$O$4:$O$75,$BM30,ACTUALS!$N$4:$N$75,FG$3)+SUMIFS(ACTUALS!$T$4:$T$75,ACTUALS!$N$4:$N$75,$BM30,ACTUALS!$O$4:$O$75,FG$3)</f>
        <v>0</v>
      </c>
      <c r="FH30" s="51"/>
      <c r="FI30" s="51" t="s">
        <v>102</v>
      </c>
      <c r="FJ30" s="83">
        <f>SUMIFS(ACTUALS!$S$4:$S$75,ACTUALS!$O$4:$O$75,$BM30,ACTUALS!$N$4:$N$75,FJ$3)+SUMIFS(ACTUALS!$R$4:$R$75,ACTUALS!$N$4:$N$75,$BM30,ACTUALS!$O$4:$O$75,FJ$3)</f>
        <v>0</v>
      </c>
      <c r="FK30" s="83">
        <f>SUMIFS(ACTUALS!$S$4:$S$75,ACTUALS!$O$4:$O$75,$BM30,ACTUALS!$N$4:$N$75,FK$3)+SUMIFS(ACTUALS!$R$4:$R$75,ACTUALS!$N$4:$N$75,$BM30,ACTUALS!$O$4:$O$75,FK$3)</f>
        <v>0</v>
      </c>
      <c r="FL30" s="83">
        <f>SUMIFS(ACTUALS!$S$4:$S$75,ACTUALS!$O$4:$O$75,$BM30,ACTUALS!$N$4:$N$75,FL$3)+SUMIFS(ACTUALS!$R$4:$R$75,ACTUALS!$N$4:$N$75,$BM30,ACTUALS!$O$4:$O$75,FL$3)</f>
        <v>0</v>
      </c>
      <c r="FM30" s="83">
        <f>SUMIFS(ACTUALS!$S$4:$S$75,ACTUALS!$O$4:$O$75,$BM30,ACTUALS!$N$4:$N$75,FM$3)+SUMIFS(ACTUALS!$R$4:$R$75,ACTUALS!$N$4:$N$75,$BM30,ACTUALS!$O$4:$O$75,FM$3)</f>
        <v>0</v>
      </c>
      <c r="FN30" s="83">
        <f>SUMIFS(ACTUALS!$S$4:$S$75,ACTUALS!$O$4:$O$75,$BM30,ACTUALS!$N$4:$N$75,FN$3)+SUMIFS(ACTUALS!$R$4:$R$75,ACTUALS!$N$4:$N$75,$BM30,ACTUALS!$O$4:$O$75,FN$3)</f>
        <v>0</v>
      </c>
      <c r="FO30" s="83">
        <f>SUMIFS(ACTUALS!$S$4:$S$75,ACTUALS!$O$4:$O$75,$BM30,ACTUALS!$N$4:$N$75,FO$3)+SUMIFS(ACTUALS!$R$4:$R$75,ACTUALS!$N$4:$N$75,$BM30,ACTUALS!$O$4:$O$75,FO$3)</f>
        <v>0</v>
      </c>
      <c r="FP30" s="83">
        <f>SUMIFS(ACTUALS!$T$4:$T$75,ACTUALS!$P$4:$P$75,$BM30,ACTUALS!$O$4:$O$75,FP$3)+SUMIFS(ACTUALS!$S$4:$S$75,ACTUALS!$O$4:$O$75,$BM30,ACTUALS!$P$4:$P$75,FP$3)</f>
        <v>0</v>
      </c>
      <c r="FQ30" s="83">
        <f>SUMIFS(ACTUALS!$U$4:$U$75,ACTUALS!$Q$4:$Q$75,$BM30,ACTUALS!$P$4:$P$75,FQ$3)+SUMIFS(ACTUALS!$T$4:$T$75,ACTUALS!$P$4:$P$75,$BM30,ACTUALS!$Q$4:$Q$75,FQ$3)</f>
        <v>0</v>
      </c>
      <c r="FR30" s="83">
        <f>SUMIFS(ACTUALS!$V$4:$V$75,ACTUALS!$R$4:$R$75,$BM30,ACTUALS!$Q$4:$Q$75,FR$3)+SUMIFS(ACTUALS!$U$4:$U$75,ACTUALS!$Q$4:$Q$75,$BM30,ACTUALS!$R$4:$R$75,FR$3)</f>
        <v>0</v>
      </c>
      <c r="FS30" s="83">
        <f>SUMIFS(ACTUALS!$W$4:$W$75,ACTUALS!$S$4:$S$75,$BM30,ACTUALS!$R$4:$R$75,FS$3)+SUMIFS(ACTUALS!$V$4:$V$75,ACTUALS!$R$4:$R$75,$BM30,ACTUALS!$S$4:$S$75,FS$3)</f>
        <v>0</v>
      </c>
      <c r="FT30" s="83">
        <f>SUMIFS(ACTUALS!$B$4:$B$75,ACTUALS!$T$4:$T$75,$BM30,ACTUALS!$S$4:$S$75,FT$3)+SUMIFS(ACTUALS!$W$4:$W$75,ACTUALS!$S$4:$S$75,$BM30,ACTUALS!$T$4:$T$75,FT$3)</f>
        <v>0</v>
      </c>
      <c r="FU30" s="83">
        <f>SUMIFS(ACTUALS!$C$4:$C$75,ACTUALS!$U$4:$U$75,$BM30,ACTUALS!$T$4:$T$75,FU$3)+SUMIFS(ACTUALS!$B$4:$B$75,ACTUALS!$T$4:$T$75,$BM30,ACTUALS!$U$4:$U$75,FU$3)</f>
        <v>0</v>
      </c>
      <c r="FV30" s="83">
        <f>SUMIFS(ACTUALS!$D$4:$D$75,ACTUALS!$V$4:$V$75,$BM30,ACTUALS!$U$4:$U$75,FV$3)+SUMIFS(ACTUALS!$C$4:$C$75,ACTUALS!$U$4:$U$75,$BM30,ACTUALS!$V$4:$V$75,FV$3)</f>
        <v>0</v>
      </c>
      <c r="FW30" s="83">
        <f>SUMIFS(ACTUALS!$E$4:$E$75,ACTUALS!$W$4:$W$75,$BM30,ACTUALS!$V$4:$V$75,FW$3)+SUMIFS(ACTUALS!$D$4:$D$75,ACTUALS!$V$4:$V$75,$BM30,ACTUALS!$W$4:$W$75,FW$3)</f>
        <v>0</v>
      </c>
      <c r="FX30" s="83">
        <f>SUMIFS(ACTUALS!$F$4:$F$75,ACTUALS!$B$4:$B$75,$BM30,ACTUALS!$W$4:$W$75,FX$3)+SUMIFS(ACTUALS!$E$4:$E$75,ACTUALS!$W$4:$W$75,$BM30,ACTUALS!$B$4:$B$75,FX$3)</f>
        <v>0</v>
      </c>
      <c r="FY30" s="83">
        <f>SUMIFS(ACTUALS!$G$4:$G$75,ACTUALS!$C$4:$C$75,$BM30,ACTUALS!$B$4:$B$75,FY$3)+SUMIFS(ACTUALS!$F$4:$F$75,ACTUALS!$B$4:$B$75,$BM30,ACTUALS!$C$4:$C$75,FY$3)</f>
        <v>0</v>
      </c>
      <c r="FZ30" s="83">
        <f>SUMIFS(ACTUALS!$J$4:$J$75,ACTUALS!$D$4:$D$75,$BM30,ACTUALS!$C$4:$C$75,FZ$3)+SUMIFS(ACTUALS!$G$4:$G$75,ACTUALS!$C$4:$C$75,$BM30,ACTUALS!$D$4:$D$75,FZ$3)</f>
        <v>0</v>
      </c>
      <c r="GA30" s="83">
        <f>SUMIFS(ACTUALS!$K$4:$K$75,ACTUALS!$E$4:$E$75,$BM30,ACTUALS!$D$4:$D$75,GA$3)+SUMIFS(ACTUALS!$J$4:$J$75,ACTUALS!$D$4:$D$75,$BM30,ACTUALS!$E$4:$E$75,GA$3)</f>
        <v>0</v>
      </c>
      <c r="GB30" s="83">
        <f>SUMIFS(ACTUALS!$L$4:$L$75,ACTUALS!$F$4:$F$75,$BM30,ACTUALS!$E$4:$E$75,GB$3)+SUMIFS(ACTUALS!$K$4:$K$75,ACTUALS!$E$4:$E$75,$BM30,ACTUALS!$F$4:$F$75,GB$3)</f>
        <v>0</v>
      </c>
      <c r="GC30" s="83">
        <f>SUMIFS(ACTUALS!$N$4:$N$75,ACTUALS!$G$4:$G$75,$BM30,ACTUALS!$F$4:$F$75,GC$3)+SUMIFS(ACTUALS!$L$4:$L$75,ACTUALS!$F$4:$F$75,$BM30,ACTUALS!$G$4:$G$75,GC$3)</f>
        <v>0</v>
      </c>
      <c r="GD30" s="83">
        <f>SUMIFS(ACTUALS!$O$4:$O$75,ACTUALS!$J$4:$J$75,$BM30,ACTUALS!$G$4:$G$75,GD$3)+SUMIFS(ACTUALS!$N$4:$N$75,ACTUALS!$G$4:$G$75,$BM30,ACTUALS!$J$4:$J$75,GD$3)</f>
        <v>0</v>
      </c>
      <c r="GE30" s="83">
        <f>SUMIFS(ACTUALS!$P$4:$P$75,ACTUALS!$K$4:$K$75,$BM30,ACTUALS!$J$4:$J$75,GE$3)+SUMIFS(ACTUALS!$O$4:$O$75,ACTUALS!$J$4:$J$75,$BM30,ACTUALS!$K$4:$K$75,GE$3)</f>
        <v>0</v>
      </c>
      <c r="GF30" s="83">
        <f>SUMIFS(ACTUALS!$Q$4:$Q$75,ACTUALS!$L$4:$L$75,$BM30,ACTUALS!$K$4:$K$75,GF$3)+SUMIFS(ACTUALS!$P$4:$P$75,ACTUALS!$K$4:$K$75,$BM30,ACTUALS!$L$4:$L$75,GF$3)</f>
        <v>0</v>
      </c>
      <c r="GG30" s="83">
        <f>SUMIFS(ACTUALS!$R$4:$R$75,ACTUALS!$N$4:$N$75,$BM30,ACTUALS!$L$4:$L$75,GG$3)+SUMIFS(ACTUALS!$Q$4:$Q$75,ACTUALS!$L$4:$L$75,$BM30,ACTUALS!$N$4:$N$75,GG$3)</f>
        <v>0</v>
      </c>
      <c r="GH30" s="83">
        <f>SUMIFS(ACTUALS!$S$4:$S$75,ACTUALS!$O$4:$O$75,$BM30,ACTUALS!$N$4:$N$75,GH$3)+SUMIFS(ACTUALS!$R$4:$R$75,ACTUALS!$N$4:$N$75,$BM30,ACTUALS!$O$4:$O$75,GH$3)</f>
        <v>0</v>
      </c>
      <c r="GI30" s="83">
        <f>SUMIFS(ACTUALS!$T$4:$T$75,ACTUALS!$P$4:$P$75,$BM30,ACTUALS!$O$4:$O$75,GI$3)+SUMIFS(ACTUALS!$S$4:$S$75,ACTUALS!$O$4:$O$75,$BM30,ACTUALS!$P$4:$P$75,GI$3)</f>
        <v>0</v>
      </c>
      <c r="GJ30" s="83">
        <f>SUMIFS(ACTUALS!$U$4:$U$75,ACTUALS!$Q$4:$Q$75,$BM30,ACTUALS!$P$4:$P$75,GJ$3)+SUMIFS(ACTUALS!$T$4:$T$75,ACTUALS!$P$4:$P$75,$BM30,ACTUALS!$Q$4:$Q$75,GJ$3)</f>
        <v>0</v>
      </c>
      <c r="GK30" s="83">
        <f>SUMIFS(ACTUALS!$V$4:$V$75,ACTUALS!$R$4:$R$75,$BM30,ACTUALS!$Q$4:$Q$75,GK$3)+SUMIFS(ACTUALS!$U$4:$U$75,ACTUALS!$Q$4:$Q$75,$BM30,ACTUALS!$R$4:$R$75,GK$3)</f>
        <v>0</v>
      </c>
      <c r="GL30" s="83">
        <f>SUMIFS(ACTUALS!$W$4:$W$75,ACTUALS!$S$4:$S$75,$BM30,ACTUALS!$R$4:$R$75,GL$3)+SUMIFS(ACTUALS!$V$4:$V$75,ACTUALS!$R$4:$R$75,$BM30,ACTUALS!$S$4:$S$75,GL$3)</f>
        <v>0</v>
      </c>
      <c r="GM30" s="83">
        <f>SUMIFS(ACTUALS!$B$4:$B$75,ACTUALS!$T$4:$T$75,$BM30,ACTUALS!$S$4:$S$75,GM$3)+SUMIFS(ACTUALS!$W$4:$W$75,ACTUALS!$S$4:$S$75,$BM30,ACTUALS!$T$4:$T$75,GM$3)</f>
        <v>0</v>
      </c>
      <c r="GN30" s="83">
        <f>SUMIFS(ACTUALS!$C$4:$C$75,ACTUALS!$U$4:$U$75,$BM30,ACTUALS!$T$4:$T$75,GN$3)+SUMIFS(ACTUALS!$B$4:$B$75,ACTUALS!$T$4:$T$75,$BM30,ACTUALS!$U$4:$U$75,GN$3)</f>
        <v>0</v>
      </c>
      <c r="GO30" s="83">
        <f>SUMIFS(ACTUALS!$S$4:$S$75,ACTUALS!$O$4:$O$75,$BM30,ACTUALS!$N$4:$N$75,GO$3)+SUMIFS(ACTUALS!$R$4:$R$75,ACTUALS!$N$4:$N$75,$BM30,ACTUALS!$O$4:$O$75,GO$3)</f>
        <v>0</v>
      </c>
      <c r="GP30" s="83">
        <f>SUMIFS(ACTUALS!$S$4:$S$75,ACTUALS!$O$4:$O$75,$BM30,ACTUALS!$N$4:$N$75,GP$3)+SUMIFS(ACTUALS!$R$4:$R$75,ACTUALS!$N$4:$N$75,$BM30,ACTUALS!$O$4:$O$75,GP$3)</f>
        <v>0</v>
      </c>
      <c r="GQ30" s="83">
        <f>SUMIFS(ACTUALS!$S$4:$S$75,ACTUALS!$O$4:$O$75,$BM30,ACTUALS!$N$4:$N$75,GQ$3)+SUMIFS(ACTUALS!$R$4:$R$75,ACTUALS!$N$4:$N$75,$BM30,ACTUALS!$O$4:$O$75,GQ$3)</f>
        <v>0</v>
      </c>
      <c r="GR30" s="83">
        <f>SUMIFS(ACTUALS!$S$4:$S$75,ACTUALS!$O$4:$O$75,$BM30,ACTUALS!$N$4:$N$75,GR$3)+SUMIFS(ACTUALS!$R$4:$R$75,ACTUALS!$N$4:$N$75,$BM30,ACTUALS!$O$4:$O$75,GR$3)</f>
        <v>0</v>
      </c>
      <c r="GS30" s="83">
        <f>SUMIFS(ACTUALS!$S$4:$S$75,ACTUALS!$O$4:$O$75,$BM30,ACTUALS!$N$4:$N$75,GS$3)+SUMIFS(ACTUALS!$R$4:$R$75,ACTUALS!$N$4:$N$75,$BM30,ACTUALS!$O$4:$O$75,GS$3)</f>
        <v>0</v>
      </c>
      <c r="GT30" s="83">
        <f>SUMIFS(ACTUALS!$S$4:$S$75,ACTUALS!$O$4:$O$75,$BM30,ACTUALS!$N$4:$N$75,GT$3)+SUMIFS(ACTUALS!$R$4:$R$75,ACTUALS!$N$4:$N$75,$BM30,ACTUALS!$O$4:$O$75,GT$3)</f>
        <v>0</v>
      </c>
      <c r="GU30" s="83">
        <f>SUMIFS(ACTUALS!$S$4:$S$75,ACTUALS!$O$4:$O$75,$BM30,ACTUALS!$N$4:$N$75,GU$3)+SUMIFS(ACTUALS!$R$4:$R$75,ACTUALS!$N$4:$N$75,$BM30,ACTUALS!$O$4:$O$75,GU$3)</f>
        <v>0</v>
      </c>
      <c r="GV30" s="83">
        <f>SUMIFS(ACTUALS!$S$4:$S$75,ACTUALS!$O$4:$O$75,$BM30,ACTUALS!$N$4:$N$75,GV$3)+SUMIFS(ACTUALS!$R$4:$R$75,ACTUALS!$N$4:$N$75,$BM30,ACTUALS!$O$4:$O$75,GV$3)</f>
        <v>0</v>
      </c>
      <c r="GW30" s="83">
        <f>SUMIFS(ACTUALS!$S$4:$S$75,ACTUALS!$O$4:$O$75,$BM30,ACTUALS!$N$4:$N$75,GW$3)+SUMIFS(ACTUALS!$R$4:$R$75,ACTUALS!$N$4:$N$75,$BM30,ACTUALS!$O$4:$O$75,GW$3)</f>
        <v>0</v>
      </c>
      <c r="GX30" s="83">
        <f>SUMIFS(ACTUALS!$S$4:$S$75,ACTUALS!$O$4:$O$75,$BM30,ACTUALS!$N$4:$N$75,GX$3)+SUMIFS(ACTUALS!$R$4:$R$75,ACTUALS!$N$4:$N$75,$BM30,ACTUALS!$O$4:$O$75,GX$3)</f>
        <v>0</v>
      </c>
      <c r="GY30" s="83">
        <f>SUMIFS(ACTUALS!$S$4:$S$75,ACTUALS!$O$4:$O$75,$BM30,ACTUALS!$N$4:$N$75,GY$3)+SUMIFS(ACTUALS!$R$4:$R$75,ACTUALS!$N$4:$N$75,$BM30,ACTUALS!$O$4:$O$75,GY$3)</f>
        <v>0</v>
      </c>
      <c r="GZ30" s="83">
        <f>SUMIFS(ACTUALS!$S$4:$S$75,ACTUALS!$O$4:$O$75,$BM30,ACTUALS!$N$4:$N$75,GZ$3)+SUMIFS(ACTUALS!$R$4:$R$75,ACTUALS!$N$4:$N$75,$BM30,ACTUALS!$O$4:$O$75,GZ$3)</f>
        <v>0</v>
      </c>
      <c r="HA30" s="83">
        <f>SUMIFS(ACTUALS!$S$4:$S$75,ACTUALS!$O$4:$O$75,$BM30,ACTUALS!$N$4:$N$75,HA$3)+SUMIFS(ACTUALS!$R$4:$R$75,ACTUALS!$N$4:$N$75,$BM30,ACTUALS!$O$4:$O$75,HA$3)</f>
        <v>0</v>
      </c>
      <c r="HB30" s="83">
        <f>SUMIFS(ACTUALS!$S$4:$S$75,ACTUALS!$O$4:$O$75,$BM30,ACTUALS!$N$4:$N$75,HB$3)+SUMIFS(ACTUALS!$R$4:$R$75,ACTUALS!$N$4:$N$75,$BM30,ACTUALS!$O$4:$O$75,HB$3)</f>
        <v>0</v>
      </c>
      <c r="HC30" s="83">
        <f>SUMIFS(ACTUALS!$S$4:$S$75,ACTUALS!$O$4:$O$75,$BM30,ACTUALS!$N$4:$N$75,HC$3)+SUMIFS(ACTUALS!$R$4:$R$75,ACTUALS!$N$4:$N$75,$BM30,ACTUALS!$O$4:$O$75,HC$3)</f>
        <v>0</v>
      </c>
      <c r="HD30" s="83">
        <f>SUMIFS(ACTUALS!$S$4:$S$75,ACTUALS!$O$4:$O$75,$BM30,ACTUALS!$N$4:$N$75,HD$3)+SUMIFS(ACTUALS!$R$4:$R$75,ACTUALS!$N$4:$N$75,$BM30,ACTUALS!$O$4:$O$75,HD$3)</f>
        <v>0</v>
      </c>
      <c r="HE30" s="83">
        <f>SUMIFS(ACTUALS!$S$4:$S$75,ACTUALS!$O$4:$O$75,$BM30,ACTUALS!$N$4:$N$75,HE$3)+SUMIFS(ACTUALS!$R$4:$R$75,ACTUALS!$N$4:$N$75,$BM30,ACTUALS!$O$4:$O$75,HE$3)</f>
        <v>0</v>
      </c>
      <c r="HF30" s="51"/>
      <c r="HG30" s="71"/>
      <c r="HH30" s="95" t="str">
        <f>_xlfn.CONCAT(A9,A10,A11,A12,A13,A14,A15,A16)</f>
        <v/>
      </c>
      <c r="HI30" s="71"/>
      <c r="HJ30" s="71"/>
      <c r="HK30" s="71"/>
      <c r="HL30" s="71"/>
      <c r="HM30" s="71"/>
      <c r="HN30" s="71"/>
      <c r="HO30" s="71"/>
      <c r="HP30" s="71"/>
      <c r="HQ30" s="71"/>
      <c r="HR30" s="71"/>
      <c r="HS30" s="71"/>
      <c r="HT30" s="71"/>
      <c r="HU30" s="71"/>
      <c r="HV30" s="71"/>
      <c r="HW30" s="71"/>
      <c r="HX30" s="71"/>
      <c r="HY30" s="71"/>
      <c r="HZ30" s="71"/>
      <c r="IA30" s="71"/>
      <c r="IB30" s="71"/>
      <c r="IC30" s="71"/>
      <c r="ID30" s="71"/>
      <c r="IE30" s="71"/>
      <c r="IF30" s="71"/>
      <c r="IG30" s="71"/>
      <c r="IH30" s="71"/>
      <c r="II30" s="71"/>
      <c r="IJ30" s="71"/>
      <c r="IK30" s="71"/>
      <c r="IL30" s="71"/>
      <c r="IM30" s="71"/>
      <c r="IN30" s="71"/>
      <c r="IO30" s="71"/>
      <c r="IP30" s="71"/>
      <c r="IQ30" s="71"/>
      <c r="IR30" s="71"/>
      <c r="IS30" s="71"/>
      <c r="IT30" s="71"/>
      <c r="IU30" s="71"/>
      <c r="IV30" s="71"/>
      <c r="IW30" s="71"/>
      <c r="IX30" s="71"/>
      <c r="IY30" s="71"/>
      <c r="IZ30" s="71"/>
      <c r="JA30" s="71"/>
      <c r="JB30" s="71"/>
      <c r="JC30" s="71"/>
      <c r="JD30" s="71"/>
      <c r="JE30" s="71"/>
      <c r="JF30" s="71"/>
      <c r="JG30" s="71"/>
      <c r="JH30" s="71"/>
      <c r="JI30" s="71"/>
      <c r="JJ30" s="71"/>
      <c r="JK30" s="71"/>
      <c r="JL30" s="71"/>
      <c r="JM30" s="71"/>
    </row>
    <row r="31" spans="1:273" s="78" customFormat="1" ht="30" customHeight="1" x14ac:dyDescent="0.25">
      <c r="A31" s="71"/>
      <c r="B31" s="72">
        <f t="shared" si="6"/>
        <v>28</v>
      </c>
      <c r="C31" s="73" t="s">
        <v>1</v>
      </c>
      <c r="D31" s="74">
        <v>46191</v>
      </c>
      <c r="E31" s="73" t="s">
        <v>116</v>
      </c>
      <c r="F31" s="180">
        <v>0.875</v>
      </c>
      <c r="G31" s="75">
        <f t="shared" si="0"/>
        <v>46191.875</v>
      </c>
      <c r="H31" s="148" t="s">
        <v>151</v>
      </c>
      <c r="I31" s="149"/>
      <c r="J31" s="150"/>
      <c r="K31" s="151"/>
      <c r="L31" s="73" t="str">
        <f t="shared" si="1"/>
        <v/>
      </c>
      <c r="M31" s="76" t="s">
        <v>721</v>
      </c>
      <c r="N31" s="77" t="str">
        <f t="shared" si="2"/>
        <v>Mexico</v>
      </c>
      <c r="O31" s="78" t="str">
        <f t="shared" si="3"/>
        <v>South Korea</v>
      </c>
      <c r="P31" s="78" t="str">
        <f>IF(ACTUALS!$R31&gt;ACTUALS!$S31,ACTUALS!$N31,IF(ACTUALS!$S31&gt;ACTUALS!$R31,ACTUALS!$O31,""))</f>
        <v/>
      </c>
      <c r="Q31" s="78" t="str">
        <f>IF(ACTUALS!$P31=ACTUALS!$N31,ACTUALS!$O31,IF(ACTUALS!$P31=ACTUALS!$O31,ACTUALS!$N31,""))</f>
        <v/>
      </c>
      <c r="R31" s="79">
        <f t="shared" si="4"/>
        <v>0</v>
      </c>
      <c r="S31" s="80">
        <f t="shared" si="5"/>
        <v>0</v>
      </c>
      <c r="T31" s="78">
        <f>IF(OR(ACTUALS!$R31="",ACTUALS!$S31=""),"",ACTUALS!$R31-ACTUALS!$S31)</f>
        <v>0</v>
      </c>
      <c r="U31" s="78">
        <f>IF(OR(ACTUALS!$R31="",ACTUALS!$S31=""),"",ACTUALS!$S31-ACTUALS!$R31)</f>
        <v>0</v>
      </c>
      <c r="V31" s="78" t="str">
        <f>IF(ACTUALS!$K31="","",IF(ACTUALS!$L31="Draw",1,IF(ACTUALS!$L31=ACTUALS!$N31,3,0)))</f>
        <v/>
      </c>
      <c r="W31" s="78" t="str">
        <f>IF(ACTUALS!$K31="","",IF(ACTUALS!$L31="Draw",1,IF(ACTUALS!$L31=ACTUALS!$O31,3,0)))</f>
        <v/>
      </c>
      <c r="AG31" s="78" t="s">
        <v>16</v>
      </c>
      <c r="AH31" s="51"/>
      <c r="AI31" s="93">
        <v>2</v>
      </c>
      <c r="AJ31" s="93" t="str">
        <f ca="1">IFERROR(INDEX(AT:AT,MATCH("2"&amp;AG31,BD:BD,0),1),"")</f>
        <v>Ivory Coast</v>
      </c>
      <c r="AK31" s="93" t="str">
        <f ca="1">IF(AJ31="","",VLOOKUP(AJ31,AT:AY,2,FALSE)&amp;"-"&amp;VLOOKUP(AJ31,AT:AY,3,FALSE)&amp;"-"&amp;VLOOKUP(AJ31,AT:AY,4,FALSE))</f>
        <v>0-0-0</v>
      </c>
      <c r="AL31" s="93">
        <f ca="1">IF(AJ31="","",VLOOKUP(AJ31,AT:BA,8,FALSE))</f>
        <v>0</v>
      </c>
      <c r="AM31" s="93">
        <f ca="1">IF(AJ31="","",VLOOKUP(AJ31,AT:BD,5,FALSE))</f>
        <v>0</v>
      </c>
      <c r="AN31" s="51"/>
      <c r="AO31" s="94"/>
      <c r="AP31" s="94"/>
      <c r="AQ31" s="51"/>
      <c r="AR31" s="51"/>
      <c r="AS31" s="51" t="s">
        <v>61</v>
      </c>
      <c r="AT31" s="51" t="s">
        <v>43</v>
      </c>
      <c r="AU31" s="51">
        <f>COUNTIF(ACTUALS!$P$4:$P$75,AT31)</f>
        <v>0</v>
      </c>
      <c r="AV31" s="51">
        <f>COUNTIFS(ACTUALS!$O$4:$O$75,AT31,ACTUALS!$L$4:$L$75,"Draw")+COUNTIFS(ACTUALS!$N$4:$N$75,AT31,ACTUALS!$L$4:$L$75,"Draw")</f>
        <v>0</v>
      </c>
      <c r="AW31" s="51">
        <f>COUNTIF(ACTUALS!$Q$4:$Q$75,AT31)</f>
        <v>0</v>
      </c>
      <c r="AX31" s="51">
        <f>AV31+(3*AU31)</f>
        <v>0</v>
      </c>
      <c r="AY31" s="51">
        <f>SUMIFS(ACTUALS!$R$4:$R$75,ACTUALS!$N$4:$N$75,AT31)+SUMIFS(ACTUALS!$S$4:$S$75,ACTUALS!$O$4:$O$75,AT31)</f>
        <v>0</v>
      </c>
      <c r="AZ31" s="51">
        <f>SUMIFS(ACTUALS!$S$4:$S$75,ACTUALS!$N$4:$N$75,AT31)+SUMIFS(ACTUALS!$R$4:$R$75,ACTUALS!$O$4:$O$75,AT31)</f>
        <v>0</v>
      </c>
      <c r="BA31" s="51">
        <f>AY31-AZ31</f>
        <v>0</v>
      </c>
      <c r="BB31" s="51">
        <f ca="1">RANK(BK31,BK29:BK32,1)</f>
        <v>2</v>
      </c>
      <c r="BC31" s="51" t="str">
        <f>IFERROR(VLOOKUP(AT31,AO:AP,2,FALSE),"")</f>
        <v/>
      </c>
      <c r="BD31" s="51" t="str">
        <f ca="1">IF(BC31="",BB31&amp;AS31,BC31&amp;AS31)</f>
        <v>2F</v>
      </c>
      <c r="BE31" s="51">
        <f>RANK(AX31,AX29:AX32)+(RANK(BA31,BA29:BA32)/10)+(RANK(AY31,AY29:AY32)/100)</f>
        <v>1.1100000000000001</v>
      </c>
      <c r="BF31" s="51">
        <f>RANK(BE31,BE29:BE32,1)</f>
        <v>1</v>
      </c>
      <c r="BG31" s="51" cm="1">
        <f t="array" aca="1" ref="BG31" ca="1">SUMPRODUCT((OFFSET($BN$3:$DI$3,MATCH($AT31,$BM$4:$BM$51,0),0))*((IF($BF30=$BF31,$BN$3:$DI$3=$AT30,0))+(IF($BF29=$BF31,$BN$3:$DI$3=$AT29,0))+(IF($BF32=$BF31,$BN$3:$DI$3=$AT32,0))))</f>
        <v>0</v>
      </c>
      <c r="BH31" s="51" cm="1">
        <f t="array" aca="1" ref="BH31" ca="1">SUMPRODUCT((OFFSET($DL$3:$FG$3,MATCH($AT31,$DK$4:$DK$51,0),0))*((IF($BF30=$BF31,$DL$3:$FG$3=$AT30,0))+(IF($BF29=$BF31,$DL$3:$FG$3=$AT29,0))+(IF($BF32=$BF31,$DL$3:$FG$3=$AT32,0))))</f>
        <v>0</v>
      </c>
      <c r="BI31" s="51" cm="1">
        <f t="array" aca="1" ref="BI31" ca="1">SUMPRODUCT((OFFSET($FJ$3:$HE$3,MATCH($AT31,$FI$4:$FI$51,0),0))*((IF($BF30=$BF31,$FJ$3:$HE$3=$AT30,0))+(IF($BF29=$BF31,$FJ$3:$HE$3=$AT29,0))+(IF($BF32=$BF31,$FJ$3:$HE$3=$AT32,0))))</f>
        <v>0</v>
      </c>
      <c r="BJ31" s="51">
        <f ca="1">(BG31/1000)+(BH31/10000)+(BI31/100000)+(ROW(BI34)/10000000)</f>
        <v>3.4000000000000001E-6</v>
      </c>
      <c r="BK31" s="51">
        <f ca="1">+BE31-BJ31</f>
        <v>1.1099966000000001</v>
      </c>
      <c r="BL31" s="51"/>
      <c r="BM31" s="51" t="s">
        <v>104</v>
      </c>
      <c r="BN31" s="83">
        <f>SUMIFS(ACTUALS!$W$4:$W$75,ACTUALS!$O$4:$O$75,$BM31,ACTUALS!$N$4:$N$75,BN$3)+SUMIFS(ACTUALS!$V$4:$V$75,ACTUALS!$N$4:$N$75,$BM31,ACTUALS!$O$4:$O$75,BN$3)</f>
        <v>0</v>
      </c>
      <c r="BO31" s="83">
        <f>SUMIFS(ACTUALS!$W$4:$W$75,ACTUALS!$O$4:$O$75,$BM31,ACTUALS!$N$4:$N$75,BO$3)+SUMIFS(ACTUALS!$V$4:$V$75,ACTUALS!$N$4:$N$75,$BM31,ACTUALS!$O$4:$O$75,BO$3)</f>
        <v>0</v>
      </c>
      <c r="BP31" s="83">
        <f>SUMIFS(ACTUALS!$W$4:$W$75,ACTUALS!$O$4:$O$75,$BM31,ACTUALS!$N$4:$N$75,BP$3)+SUMIFS(ACTUALS!$V$4:$V$75,ACTUALS!$N$4:$N$75,$BM31,ACTUALS!$O$4:$O$75,BP$3)</f>
        <v>0</v>
      </c>
      <c r="BQ31" s="83">
        <f>SUMIFS(ACTUALS!$W$4:$W$75,ACTUALS!$O$4:$O$75,$BM31,ACTUALS!$N$4:$N$75,BQ$3)+SUMIFS(ACTUALS!$V$4:$V$75,ACTUALS!$N$4:$N$75,$BM31,ACTUALS!$O$4:$O$75,BQ$3)</f>
        <v>0</v>
      </c>
      <c r="BR31" s="83">
        <f>SUMIFS(ACTUALS!$W$4:$W$75,ACTUALS!$O$4:$O$75,$BM31,ACTUALS!$N$4:$N$75,BR$3)+SUMIFS(ACTUALS!$V$4:$V$75,ACTUALS!$N$4:$N$75,$BM31,ACTUALS!$O$4:$O$75,BR$3)</f>
        <v>0</v>
      </c>
      <c r="BS31" s="83">
        <f>SUMIFS(ACTUALS!$W$4:$W$75,ACTUALS!$O$4:$O$75,$BM31,ACTUALS!$N$4:$N$75,BS$3)+SUMIFS(ACTUALS!$V$4:$V$75,ACTUALS!$N$4:$N$75,$BM31,ACTUALS!$O$4:$O$75,BS$3)</f>
        <v>0</v>
      </c>
      <c r="BT31" s="83">
        <f>SUMIFS(ACTUALS!$W$4:$W$75,ACTUALS!$O$4:$O$75,$BM31,ACTUALS!$N$4:$N$75,BT$3)+SUMIFS(ACTUALS!$V$4:$V$75,ACTUALS!$N$4:$N$75,$BM31,ACTUALS!$O$4:$O$75,BT$3)</f>
        <v>0</v>
      </c>
      <c r="BU31" s="83">
        <f>SUMIFS(ACTUALS!$W$4:$W$75,ACTUALS!$O$4:$O$75,$BM31,ACTUALS!$N$4:$N$75,BU$3)+SUMIFS(ACTUALS!$V$4:$V$75,ACTUALS!$N$4:$N$75,$BM31,ACTUALS!$O$4:$O$75,BU$3)</f>
        <v>0</v>
      </c>
      <c r="BV31" s="83">
        <f>SUMIFS(ACTUALS!$W$4:$W$75,ACTUALS!$O$4:$O$75,$BM31,ACTUALS!$N$4:$N$75,BV$3)+SUMIFS(ACTUALS!$V$4:$V$75,ACTUALS!$N$4:$N$75,$BM31,ACTUALS!$O$4:$O$75,BV$3)</f>
        <v>0</v>
      </c>
      <c r="BW31" s="83">
        <f>SUMIFS(ACTUALS!$W$4:$W$75,ACTUALS!$O$4:$O$75,$BM31,ACTUALS!$N$4:$N$75,BW$3)+SUMIFS(ACTUALS!$V$4:$V$75,ACTUALS!$N$4:$N$75,$BM31,ACTUALS!$O$4:$O$75,BW$3)</f>
        <v>0</v>
      </c>
      <c r="BX31" s="83">
        <f>SUMIFS(ACTUALS!$W$4:$W$75,ACTUALS!$O$4:$O$75,$BM31,ACTUALS!$N$4:$N$75,BX$3)+SUMIFS(ACTUALS!$V$4:$V$75,ACTUALS!$N$4:$N$75,$BM31,ACTUALS!$O$4:$O$75,BX$3)</f>
        <v>0</v>
      </c>
      <c r="BY31" s="83">
        <f>SUMIFS(ACTUALS!$W$4:$W$75,ACTUALS!$O$4:$O$75,$BM31,ACTUALS!$N$4:$N$75,BY$3)+SUMIFS(ACTUALS!$V$4:$V$75,ACTUALS!$N$4:$N$75,$BM31,ACTUALS!$O$4:$O$75,BY$3)</f>
        <v>0</v>
      </c>
      <c r="BZ31" s="83">
        <f>SUMIFS(ACTUALS!$W$4:$W$75,ACTUALS!$O$4:$O$75,$BM31,ACTUALS!$N$4:$N$75,BZ$3)+SUMIFS(ACTUALS!$V$4:$V$75,ACTUALS!$N$4:$N$75,$BM31,ACTUALS!$O$4:$O$75,BZ$3)</f>
        <v>0</v>
      </c>
      <c r="CA31" s="83">
        <f>SUMIFS(ACTUALS!$W$4:$W$75,ACTUALS!$O$4:$O$75,$BM31,ACTUALS!$N$4:$N$75,CA$3)+SUMIFS(ACTUALS!$V$4:$V$75,ACTUALS!$N$4:$N$75,$BM31,ACTUALS!$O$4:$O$75,CA$3)</f>
        <v>0</v>
      </c>
      <c r="CB31" s="83">
        <f>SUMIFS(ACTUALS!$W$4:$W$75,ACTUALS!$O$4:$O$75,$BM31,ACTUALS!$N$4:$N$75,CB$3)+SUMIFS(ACTUALS!$V$4:$V$75,ACTUALS!$N$4:$N$75,$BM31,ACTUALS!$O$4:$O$75,CB$3)</f>
        <v>0</v>
      </c>
      <c r="CC31" s="83">
        <f>SUMIFS(ACTUALS!$W$4:$W$75,ACTUALS!$O$4:$O$75,$BM31,ACTUALS!$N$4:$N$75,CC$3)+SUMIFS(ACTUALS!$V$4:$V$75,ACTUALS!$N$4:$N$75,$BM31,ACTUALS!$O$4:$O$75,CC$3)</f>
        <v>0</v>
      </c>
      <c r="CD31" s="83">
        <f>SUMIFS(ACTUALS!$W$4:$W$75,ACTUALS!$O$4:$O$75,$BM31,ACTUALS!$N$4:$N$75,CD$3)+SUMIFS(ACTUALS!$V$4:$V$75,ACTUALS!$N$4:$N$75,$BM31,ACTUALS!$O$4:$O$75,CD$3)</f>
        <v>0</v>
      </c>
      <c r="CE31" s="83">
        <f>SUMIFS(ACTUALS!$W$4:$W$75,ACTUALS!$O$4:$O$75,$BM31,ACTUALS!$N$4:$N$75,CE$3)+SUMIFS(ACTUALS!$V$4:$V$75,ACTUALS!$N$4:$N$75,$BM31,ACTUALS!$O$4:$O$75,CE$3)</f>
        <v>0</v>
      </c>
      <c r="CF31" s="83">
        <f>SUMIFS(ACTUALS!$W$4:$W$75,ACTUALS!$O$4:$O$75,$BM31,ACTUALS!$N$4:$N$75,CF$3)+SUMIFS(ACTUALS!$V$4:$V$75,ACTUALS!$N$4:$N$75,$BM31,ACTUALS!$O$4:$O$75,CF$3)</f>
        <v>0</v>
      </c>
      <c r="CG31" s="83">
        <f>SUMIFS(ACTUALS!$W$4:$W$75,ACTUALS!$O$4:$O$75,$BM31,ACTUALS!$N$4:$N$75,CG$3)+SUMIFS(ACTUALS!$V$4:$V$75,ACTUALS!$N$4:$N$75,$BM31,ACTUALS!$O$4:$O$75,CG$3)</f>
        <v>0</v>
      </c>
      <c r="CH31" s="83">
        <f>SUMIFS(ACTUALS!$W$4:$W$75,ACTUALS!$O$4:$O$75,$BM31,ACTUALS!$N$4:$N$75,CH$3)+SUMIFS(ACTUALS!$V$4:$V$75,ACTUALS!$N$4:$N$75,$BM31,ACTUALS!$O$4:$O$75,CH$3)</f>
        <v>0</v>
      </c>
      <c r="CI31" s="83">
        <f>SUMIFS(ACTUALS!$W$4:$W$75,ACTUALS!$O$4:$O$75,$BM31,ACTUALS!$N$4:$N$75,CI$3)+SUMIFS(ACTUALS!$V$4:$V$75,ACTUALS!$N$4:$N$75,$BM31,ACTUALS!$O$4:$O$75,CI$3)</f>
        <v>0</v>
      </c>
      <c r="CJ31" s="83">
        <f>SUMIFS(ACTUALS!$B$4:$B$75,ACTUALS!$P$4:$P$75,$BM31,ACTUALS!$O$4:$O$75,CJ$3)+SUMIFS(ACTUALS!$W$4:$W$75,ACTUALS!$O$4:$O$75,$BM31,ACTUALS!$P$4:$P$75,CJ$3)</f>
        <v>0</v>
      </c>
      <c r="CK31" s="83">
        <f>SUMIFS(ACTUALS!$C$4:$C$75,ACTUALS!$Q$4:$Q$75,$BM31,ACTUALS!$P$4:$P$75,CK$3)+SUMIFS(ACTUALS!$B$4:$B$75,ACTUALS!$P$4:$P$75,$BM31,ACTUALS!$Q$4:$Q$75,CK$3)</f>
        <v>0</v>
      </c>
      <c r="CL31" s="83">
        <f>SUMIFS(ACTUALS!$D$4:$D$75,ACTUALS!$R$4:$R$75,$BM31,ACTUALS!$Q$4:$Q$75,CL$3)+SUMIFS(ACTUALS!$C$4:$C$75,ACTUALS!$Q$4:$Q$75,$BM31,ACTUALS!$R$4:$R$75,CL$3)</f>
        <v>0</v>
      </c>
      <c r="CM31" s="83">
        <f>SUMIFS(ACTUALS!$E$4:$E$75,ACTUALS!$S$4:$S$75,$BM31,ACTUALS!$R$4:$R$75,CM$3)+SUMIFS(ACTUALS!$D$4:$D$75,ACTUALS!$R$4:$R$75,$BM31,ACTUALS!$S$4:$S$75,CM$3)</f>
        <v>0</v>
      </c>
      <c r="CN31" s="83">
        <f>SUMIFS(ACTUALS!$F$4:$F$75,ACTUALS!$T$4:$T$75,$BM31,ACTUALS!$S$4:$S$75,CN$3)+SUMIFS(ACTUALS!$E$4:$E$75,ACTUALS!$S$4:$S$75,$BM31,ACTUALS!$T$4:$T$75,CN$3)</f>
        <v>0</v>
      </c>
      <c r="CO31" s="83">
        <f>SUMIFS(ACTUALS!$G$4:$G$75,ACTUALS!$U$4:$U$75,$BM31,ACTUALS!$T$4:$T$75,CO$3)+SUMIFS(ACTUALS!$F$4:$F$75,ACTUALS!$T$4:$T$75,$BM31,ACTUALS!$U$4:$U$75,CO$3)</f>
        <v>0</v>
      </c>
      <c r="CP31" s="83">
        <f>SUMIFS(ACTUALS!$J$4:$J$75,ACTUALS!$V$4:$V$75,$BM31,ACTUALS!$U$4:$U$75,CP$3)+SUMIFS(ACTUALS!$G$4:$G$75,ACTUALS!$U$4:$U$75,$BM31,ACTUALS!$V$4:$V$75,CP$3)</f>
        <v>0</v>
      </c>
      <c r="CQ31" s="83">
        <f>SUMIFS(ACTUALS!$K$4:$K$75,ACTUALS!$W$4:$W$75,$BM31,ACTUALS!$V$4:$V$75,CQ$3)+SUMIFS(ACTUALS!$J$4:$J$75,ACTUALS!$V$4:$V$75,$BM31,ACTUALS!$W$4:$W$75,CQ$3)</f>
        <v>0</v>
      </c>
      <c r="CR31" s="83">
        <f>SUMIFS(ACTUALS!$L$4:$L$75,ACTUALS!$B$4:$B$75,$BM31,ACTUALS!$W$4:$W$75,CR$3)+SUMIFS(ACTUALS!$K$4:$K$75,ACTUALS!$W$4:$W$75,$BM31,ACTUALS!$B$4:$B$75,CR$3)</f>
        <v>0</v>
      </c>
      <c r="CS31" s="83">
        <f>SUMIFS(ACTUALS!$N$4:$N$75,ACTUALS!$C$4:$C$75,$BM31,ACTUALS!$B$4:$B$75,CS$3)+SUMIFS(ACTUALS!$L$4:$L$75,ACTUALS!$B$4:$B$75,$BM31,ACTUALS!$C$4:$C$75,CS$3)</f>
        <v>0</v>
      </c>
      <c r="CT31" s="83">
        <f>SUMIFS(ACTUALS!$O$4:$O$75,ACTUALS!$D$4:$D$75,$BM31,ACTUALS!$C$4:$C$75,CT$3)+SUMIFS(ACTUALS!$N$4:$N$75,ACTUALS!$C$4:$C$75,$BM31,ACTUALS!$D$4:$D$75,CT$3)</f>
        <v>0</v>
      </c>
      <c r="CU31" s="83">
        <f>SUMIFS(ACTUALS!$P$4:$P$75,ACTUALS!$E$4:$E$75,$BM31,ACTUALS!$D$4:$D$75,CU$3)+SUMIFS(ACTUALS!$O$4:$O$75,ACTUALS!$D$4:$D$75,$BM31,ACTUALS!$E$4:$E$75,CU$3)</f>
        <v>0</v>
      </c>
      <c r="CV31" s="83">
        <f>SUMIFS(ACTUALS!$Q$4:$Q$75,ACTUALS!$F$4:$F$75,$BM31,ACTUALS!$E$4:$E$75,CV$3)+SUMIFS(ACTUALS!$P$4:$P$75,ACTUALS!$E$4:$E$75,$BM31,ACTUALS!$F$4:$F$75,CV$3)</f>
        <v>0</v>
      </c>
      <c r="CW31" s="83">
        <f>SUMIFS(ACTUALS!$R$4:$R$75,ACTUALS!$G$4:$G$75,$BM31,ACTUALS!$F$4:$F$75,CW$3)+SUMIFS(ACTUALS!$Q$4:$Q$75,ACTUALS!$F$4:$F$75,$BM31,ACTUALS!$G$4:$G$75,CW$3)</f>
        <v>0</v>
      </c>
      <c r="CX31" s="83">
        <f>SUMIFS(ACTUALS!$S$4:$S$75,ACTUALS!$J$4:$J$75,$BM31,ACTUALS!$G$4:$G$75,CX$3)+SUMIFS(ACTUALS!$R$4:$R$75,ACTUALS!$G$4:$G$75,$BM31,ACTUALS!$J$4:$J$75,CX$3)</f>
        <v>0</v>
      </c>
      <c r="CY31" s="83">
        <f>SUMIFS(ACTUALS!$T$4:$T$75,ACTUALS!$K$4:$K$75,$BM31,ACTUALS!$J$4:$J$75,CY$3)+SUMIFS(ACTUALS!$S$4:$S$75,ACTUALS!$J$4:$J$75,$BM31,ACTUALS!$K$4:$K$75,CY$3)</f>
        <v>0</v>
      </c>
      <c r="CZ31" s="83">
        <f>SUMIFS(ACTUALS!$U$4:$U$75,ACTUALS!$L$4:$L$75,$BM31,ACTUALS!$K$4:$K$75,CZ$3)+SUMIFS(ACTUALS!$T$4:$T$75,ACTUALS!$K$4:$K$75,$BM31,ACTUALS!$L$4:$L$75,CZ$3)</f>
        <v>0</v>
      </c>
      <c r="DA31" s="83">
        <f>SUMIFS(ACTUALS!$V$4:$V$75,ACTUALS!$N$4:$N$75,$BM31,ACTUALS!$L$4:$L$75,DA$3)+SUMIFS(ACTUALS!$U$4:$U$75,ACTUALS!$L$4:$L$75,$BM31,ACTUALS!$N$4:$N$75,DA$3)</f>
        <v>0</v>
      </c>
      <c r="DB31" s="83">
        <f>SUMIFS(ACTUALS!$W$4:$W$75,ACTUALS!$O$4:$O$75,$BM31,ACTUALS!$N$4:$N$75,DB$3)+SUMIFS(ACTUALS!$V$4:$V$75,ACTUALS!$N$4:$N$75,$BM31,ACTUALS!$O$4:$O$75,DB$3)</f>
        <v>0</v>
      </c>
      <c r="DC31" s="83">
        <f>SUMIFS(ACTUALS!$B$4:$B$75,ACTUALS!$P$4:$P$75,$BM31,ACTUALS!$O$4:$O$75,DC$3)+SUMIFS(ACTUALS!$W$4:$W$75,ACTUALS!$O$4:$O$75,$BM31,ACTUALS!$P$4:$P$75,DC$3)</f>
        <v>0</v>
      </c>
      <c r="DD31" s="83">
        <f>SUMIFS(ACTUALS!$C$4:$C$75,ACTUALS!$Q$4:$Q$75,$BM31,ACTUALS!$P$4:$P$75,DD$3)+SUMIFS(ACTUALS!$B$4:$B$75,ACTUALS!$P$4:$P$75,$BM31,ACTUALS!$Q$4:$Q$75,DD$3)</f>
        <v>0</v>
      </c>
      <c r="DE31" s="83">
        <f>SUMIFS(ACTUALS!$D$4:$D$75,ACTUALS!$R$4:$R$75,$BM31,ACTUALS!$Q$4:$Q$75,DE$3)+SUMIFS(ACTUALS!$C$4:$C$75,ACTUALS!$Q$4:$Q$75,$BM31,ACTUALS!$R$4:$R$75,DE$3)</f>
        <v>0</v>
      </c>
      <c r="DF31" s="83">
        <f>SUMIFS(ACTUALS!$E$4:$E$75,ACTUALS!$S$4:$S$75,$BM31,ACTUALS!$R$4:$R$75,DF$3)+SUMIFS(ACTUALS!$D$4:$D$75,ACTUALS!$R$4:$R$75,$BM31,ACTUALS!$S$4:$S$75,DF$3)</f>
        <v>0</v>
      </c>
      <c r="DG31" s="83">
        <f>SUMIFS(ACTUALS!$W$4:$W$75,ACTUALS!$O$4:$O$75,$BM31,ACTUALS!$N$4:$N$75,DG$3)+SUMIFS(ACTUALS!$V$4:$V$75,ACTUALS!$N$4:$N$75,$BM31,ACTUALS!$O$4:$O$75,DG$3)</f>
        <v>0</v>
      </c>
      <c r="DH31" s="83">
        <f>SUMIFS(ACTUALS!$W$4:$W$75,ACTUALS!$O$4:$O$75,$BM31,ACTUALS!$N$4:$N$75,DH$3)+SUMIFS(ACTUALS!$V$4:$V$75,ACTUALS!$N$4:$N$75,$BM31,ACTUALS!$O$4:$O$75,DH$3)</f>
        <v>0</v>
      </c>
      <c r="DI31" s="83">
        <f>SUMIFS(ACTUALS!$W$4:$W$75,ACTUALS!$O$4:$O$75,$BM31,ACTUALS!$N$4:$N$75,DI$3)+SUMIFS(ACTUALS!$V$4:$V$75,ACTUALS!$N$4:$N$75,$BM31,ACTUALS!$O$4:$O$75,DI$3)</f>
        <v>0</v>
      </c>
      <c r="DJ31" s="51"/>
      <c r="DK31" s="51" t="s">
        <v>104</v>
      </c>
      <c r="DL31" s="83">
        <f>SUMIFS(ACTUALS!$U$4:$U$75,ACTUALS!$O$4:$O$75,$BM31,ACTUALS!$N$4:$N$75,DL$3)+SUMIFS(ACTUALS!$T$4:$T$75,ACTUALS!$N$4:$N$75,$BM31,ACTUALS!$O$4:$O$75,DL$3)</f>
        <v>0</v>
      </c>
      <c r="DM31" s="83">
        <f>SUMIFS(ACTUALS!$U$4:$U$75,ACTUALS!$O$4:$O$75,$BM31,ACTUALS!$N$4:$N$75,DM$3)+SUMIFS(ACTUALS!$T$4:$T$75,ACTUALS!$N$4:$N$75,$BM31,ACTUALS!$O$4:$O$75,DM$3)</f>
        <v>0</v>
      </c>
      <c r="DN31" s="83">
        <f>SUMIFS(ACTUALS!$U$4:$U$75,ACTUALS!$O$4:$O$75,$BM31,ACTUALS!$N$4:$N$75,DN$3)+SUMIFS(ACTUALS!$T$4:$T$75,ACTUALS!$N$4:$N$75,$BM31,ACTUALS!$O$4:$O$75,DN$3)</f>
        <v>0</v>
      </c>
      <c r="DO31" s="83">
        <f>SUMIFS(ACTUALS!$U$4:$U$75,ACTUALS!$O$4:$O$75,$BM31,ACTUALS!$N$4:$N$75,DO$3)+SUMIFS(ACTUALS!$T$4:$T$75,ACTUALS!$N$4:$N$75,$BM31,ACTUALS!$O$4:$O$75,DO$3)</f>
        <v>0</v>
      </c>
      <c r="DP31" s="83">
        <f>SUMIFS(ACTUALS!$U$4:$U$75,ACTUALS!$O$4:$O$75,$BM31,ACTUALS!$N$4:$N$75,DP$3)+SUMIFS(ACTUALS!$T$4:$T$75,ACTUALS!$N$4:$N$75,$BM31,ACTUALS!$O$4:$O$75,DP$3)</f>
        <v>0</v>
      </c>
      <c r="DQ31" s="83">
        <f>SUMIFS(ACTUALS!$U$4:$U$75,ACTUALS!$O$4:$O$75,$BM31,ACTUALS!$N$4:$N$75,DQ$3)+SUMIFS(ACTUALS!$T$4:$T$75,ACTUALS!$N$4:$N$75,$BM31,ACTUALS!$O$4:$O$75,DQ$3)</f>
        <v>0</v>
      </c>
      <c r="DR31" s="83">
        <f>SUMIFS(ACTUALS!$U$4:$U$75,ACTUALS!$O$4:$O$75,$BM31,ACTUALS!$N$4:$N$75,DR$3)+SUMIFS(ACTUALS!$T$4:$T$75,ACTUALS!$N$4:$N$75,$BM31,ACTUALS!$O$4:$O$75,DR$3)</f>
        <v>0</v>
      </c>
      <c r="DS31" s="83">
        <f>SUMIFS(ACTUALS!$U$4:$U$75,ACTUALS!$O$4:$O$75,$BM31,ACTUALS!$N$4:$N$75,DS$3)+SUMIFS(ACTUALS!$T$4:$T$75,ACTUALS!$N$4:$N$75,$BM31,ACTUALS!$O$4:$O$75,DS$3)</f>
        <v>0</v>
      </c>
      <c r="DT31" s="83">
        <f>SUMIFS(ACTUALS!$U$4:$U$75,ACTUALS!$O$4:$O$75,$BM31,ACTUALS!$N$4:$N$75,DT$3)+SUMIFS(ACTUALS!$T$4:$T$75,ACTUALS!$N$4:$N$75,$BM31,ACTUALS!$O$4:$O$75,DT$3)</f>
        <v>0</v>
      </c>
      <c r="DU31" s="83">
        <f>SUMIFS(ACTUALS!$V$4:$V$75,ACTUALS!$P$4:$P$75,$BM31,ACTUALS!$O$4:$O$75,DU$3)+SUMIFS(ACTUALS!$U$4:$U$75,ACTUALS!$O$4:$O$75,$BM31,ACTUALS!$P$4:$P$75,DU$3)</f>
        <v>0</v>
      </c>
      <c r="DV31" s="83">
        <f>SUMIFS(ACTUALS!$W$4:$W$75,ACTUALS!$Q$4:$Q$75,$BM31,ACTUALS!$P$4:$P$75,DV$3)+SUMIFS(ACTUALS!$V$4:$V$75,ACTUALS!$P$4:$P$75,$BM31,ACTUALS!$Q$4:$Q$75,DV$3)</f>
        <v>0</v>
      </c>
      <c r="DW31" s="83">
        <f>SUMIFS(ACTUALS!$B$4:$B$75,ACTUALS!$R$4:$R$75,$BM31,ACTUALS!$Q$4:$Q$75,DW$3)+SUMIFS(ACTUALS!$W$4:$W$75,ACTUALS!$Q$4:$Q$75,$BM31,ACTUALS!$R$4:$R$75,DW$3)</f>
        <v>0</v>
      </c>
      <c r="DX31" s="83">
        <f>SUMIFS(ACTUALS!$C$4:$C$75,ACTUALS!$S$4:$S$75,$BM31,ACTUALS!$R$4:$R$75,DX$3)+SUMIFS(ACTUALS!$B$4:$B$75,ACTUALS!$R$4:$R$75,$BM31,ACTUALS!$S$4:$S$75,DX$3)</f>
        <v>0</v>
      </c>
      <c r="DY31" s="83">
        <f>SUMIFS(ACTUALS!$D$4:$D$75,ACTUALS!$T$4:$T$75,$BM31,ACTUALS!$S$4:$S$75,DY$3)+SUMIFS(ACTUALS!$C$4:$C$75,ACTUALS!$S$4:$S$75,$BM31,ACTUALS!$T$4:$T$75,DY$3)</f>
        <v>0</v>
      </c>
      <c r="DZ31" s="83">
        <f>SUMIFS(ACTUALS!$E$4:$E$75,ACTUALS!$U$4:$U$75,$BM31,ACTUALS!$T$4:$T$75,DZ$3)+SUMIFS(ACTUALS!$D$4:$D$75,ACTUALS!$T$4:$T$75,$BM31,ACTUALS!$U$4:$U$75,DZ$3)</f>
        <v>0</v>
      </c>
      <c r="EA31" s="83">
        <f>SUMIFS(ACTUALS!$F$4:$F$75,ACTUALS!$V$4:$V$75,$BM31,ACTUALS!$U$4:$U$75,EA$3)+SUMIFS(ACTUALS!$E$4:$E$75,ACTUALS!$U$4:$U$75,$BM31,ACTUALS!$V$4:$V$75,EA$3)</f>
        <v>0</v>
      </c>
      <c r="EB31" s="83">
        <f>SUMIFS(ACTUALS!$G$4:$G$75,ACTUALS!$W$4:$W$75,$BM31,ACTUALS!$V$4:$V$75,EB$3)+SUMIFS(ACTUALS!$F$4:$F$75,ACTUALS!$V$4:$V$75,$BM31,ACTUALS!$W$4:$W$75,EB$3)</f>
        <v>0</v>
      </c>
      <c r="EC31" s="83">
        <f>SUMIFS(ACTUALS!$J$4:$J$75,ACTUALS!$B$4:$B$75,$BM31,ACTUALS!$W$4:$W$75,EC$3)+SUMIFS(ACTUALS!$G$4:$G$75,ACTUALS!$W$4:$W$75,$BM31,ACTUALS!$B$4:$B$75,EC$3)</f>
        <v>0</v>
      </c>
      <c r="ED31" s="83">
        <f>SUMIFS(ACTUALS!$K$4:$K$75,ACTUALS!$C$4:$C$75,$BM31,ACTUALS!$B$4:$B$75,ED$3)+SUMIFS(ACTUALS!$J$4:$J$75,ACTUALS!$B$4:$B$75,$BM31,ACTUALS!$C$4:$C$75,ED$3)</f>
        <v>0</v>
      </c>
      <c r="EE31" s="83">
        <f>SUMIFS(ACTUALS!$L$4:$L$75,ACTUALS!$D$4:$D$75,$BM31,ACTUALS!$C$4:$C$75,EE$3)+SUMIFS(ACTUALS!$K$4:$K$75,ACTUALS!$C$4:$C$75,$BM31,ACTUALS!$D$4:$D$75,EE$3)</f>
        <v>0</v>
      </c>
      <c r="EF31" s="83">
        <f>SUMIFS(ACTUALS!$N$4:$N$75,ACTUALS!$E$4:$E$75,$BM31,ACTUALS!$D$4:$D$75,EF$3)+SUMIFS(ACTUALS!$L$4:$L$75,ACTUALS!$D$4:$D$75,$BM31,ACTUALS!$E$4:$E$75,EF$3)</f>
        <v>0</v>
      </c>
      <c r="EG31" s="83">
        <f>SUMIFS(ACTUALS!$O$4:$O$75,ACTUALS!$F$4:$F$75,$BM31,ACTUALS!$E$4:$E$75,EG$3)+SUMIFS(ACTUALS!$N$4:$N$75,ACTUALS!$E$4:$E$75,$BM31,ACTUALS!$F$4:$F$75,EG$3)</f>
        <v>0</v>
      </c>
      <c r="EH31" s="83">
        <f>SUMIFS(ACTUALS!$P$4:$P$75,ACTUALS!$G$4:$G$75,$BM31,ACTUALS!$F$4:$F$75,EH$3)+SUMIFS(ACTUALS!$O$4:$O$75,ACTUALS!$F$4:$F$75,$BM31,ACTUALS!$G$4:$G$75,EH$3)</f>
        <v>0</v>
      </c>
      <c r="EI31" s="83">
        <f>SUMIFS(ACTUALS!$Q$4:$Q$75,ACTUALS!$J$4:$J$75,$BM31,ACTUALS!$G$4:$G$75,EI$3)+SUMIFS(ACTUALS!$P$4:$P$75,ACTUALS!$G$4:$G$75,$BM31,ACTUALS!$J$4:$J$75,EI$3)</f>
        <v>0</v>
      </c>
      <c r="EJ31" s="83">
        <f>SUMIFS(ACTUALS!$R$4:$R$75,ACTUALS!$K$4:$K$75,$BM31,ACTUALS!$J$4:$J$75,EJ$3)+SUMIFS(ACTUALS!$Q$4:$Q$75,ACTUALS!$J$4:$J$75,$BM31,ACTUALS!$K$4:$K$75,EJ$3)</f>
        <v>0</v>
      </c>
      <c r="EK31" s="83">
        <f>SUMIFS(ACTUALS!$S$4:$S$75,ACTUALS!$L$4:$L$75,$BM31,ACTUALS!$K$4:$K$75,EK$3)+SUMIFS(ACTUALS!$R$4:$R$75,ACTUALS!$K$4:$K$75,$BM31,ACTUALS!$L$4:$L$75,EK$3)</f>
        <v>0</v>
      </c>
      <c r="EL31" s="83">
        <f>SUMIFS(ACTUALS!$T$4:$T$75,ACTUALS!$N$4:$N$75,$BM31,ACTUALS!$L$4:$L$75,EL$3)+SUMIFS(ACTUALS!$S$4:$S$75,ACTUALS!$L$4:$L$75,$BM31,ACTUALS!$N$4:$N$75,EL$3)</f>
        <v>0</v>
      </c>
      <c r="EM31" s="83">
        <f>SUMIFS(ACTUALS!$U$4:$U$75,ACTUALS!$O$4:$O$75,$BM31,ACTUALS!$N$4:$N$75,EM$3)+SUMIFS(ACTUALS!$T$4:$T$75,ACTUALS!$N$4:$N$75,$BM31,ACTUALS!$O$4:$O$75,EM$3)</f>
        <v>0</v>
      </c>
      <c r="EN31" s="83">
        <f>SUMIFS(ACTUALS!$V$4:$V$75,ACTUALS!$P$4:$P$75,$BM31,ACTUALS!$O$4:$O$75,EN$3)+SUMIFS(ACTUALS!$U$4:$U$75,ACTUALS!$O$4:$O$75,$BM31,ACTUALS!$P$4:$P$75,EN$3)</f>
        <v>0</v>
      </c>
      <c r="EO31" s="83">
        <f>SUMIFS(ACTUALS!$W$4:$W$75,ACTUALS!$Q$4:$Q$75,$BM31,ACTUALS!$P$4:$P$75,EO$3)+SUMIFS(ACTUALS!$V$4:$V$75,ACTUALS!$P$4:$P$75,$BM31,ACTUALS!$Q$4:$Q$75,EO$3)</f>
        <v>0</v>
      </c>
      <c r="EP31" s="83">
        <f>SUMIFS(ACTUALS!$B$4:$B$75,ACTUALS!$R$4:$R$75,$BM31,ACTUALS!$Q$4:$Q$75,EP$3)+SUMIFS(ACTUALS!$W$4:$W$75,ACTUALS!$Q$4:$Q$75,$BM31,ACTUALS!$R$4:$R$75,EP$3)</f>
        <v>0</v>
      </c>
      <c r="EQ31" s="83">
        <f>SUMIFS(ACTUALS!$C$4:$C$75,ACTUALS!$S$4:$S$75,$BM31,ACTUALS!$R$4:$R$75,EQ$3)+SUMIFS(ACTUALS!$B$4:$B$75,ACTUALS!$R$4:$R$75,$BM31,ACTUALS!$S$4:$S$75,EQ$3)</f>
        <v>0</v>
      </c>
      <c r="ER31" s="83">
        <f>SUMIFS(ACTUALS!$D$4:$D$75,ACTUALS!$T$4:$T$75,$BM31,ACTUALS!$S$4:$S$75,ER$3)+SUMIFS(ACTUALS!$C$4:$C$75,ACTUALS!$S$4:$S$75,$BM31,ACTUALS!$T$4:$T$75,ER$3)</f>
        <v>0</v>
      </c>
      <c r="ES31" s="83">
        <f>SUMIFS(ACTUALS!$E$4:$E$75,ACTUALS!$U$4:$U$75,$BM31,ACTUALS!$T$4:$T$75,ES$3)+SUMIFS(ACTUALS!$D$4:$D$75,ACTUALS!$T$4:$T$75,$BM31,ACTUALS!$U$4:$U$75,ES$3)</f>
        <v>0</v>
      </c>
      <c r="ET31" s="83">
        <f>SUMIFS(ACTUALS!$F$4:$F$75,ACTUALS!$V$4:$V$75,$BM31,ACTUALS!$U$4:$U$75,ET$3)+SUMIFS(ACTUALS!$E$4:$E$75,ACTUALS!$U$4:$U$75,$BM31,ACTUALS!$V$4:$V$75,ET$3)</f>
        <v>0</v>
      </c>
      <c r="EU31" s="83">
        <f>SUMIFS(ACTUALS!$G$4:$G$75,ACTUALS!$W$4:$W$75,$BM31,ACTUALS!$V$4:$V$75,EU$3)+SUMIFS(ACTUALS!$F$4:$F$75,ACTUALS!$V$4:$V$75,$BM31,ACTUALS!$W$4:$W$75,EU$3)</f>
        <v>0</v>
      </c>
      <c r="EV31" s="83">
        <f>SUMIFS(ACTUALS!$U$4:$U$75,ACTUALS!$O$4:$O$75,$BM31,ACTUALS!$N$4:$N$75,EV$3)+SUMIFS(ACTUALS!$T$4:$T$75,ACTUALS!$N$4:$N$75,$BM31,ACTUALS!$O$4:$O$75,EV$3)</f>
        <v>0</v>
      </c>
      <c r="EW31" s="83">
        <f>SUMIFS(ACTUALS!$U$4:$U$75,ACTUALS!$O$4:$O$75,$BM31,ACTUALS!$N$4:$N$75,EW$3)+SUMIFS(ACTUALS!$T$4:$T$75,ACTUALS!$N$4:$N$75,$BM31,ACTUALS!$O$4:$O$75,EW$3)</f>
        <v>0</v>
      </c>
      <c r="EX31" s="83">
        <f>SUMIFS(ACTUALS!$U$4:$U$75,ACTUALS!$O$4:$O$75,$BM31,ACTUALS!$N$4:$N$75,EX$3)+SUMIFS(ACTUALS!$T$4:$T$75,ACTUALS!$N$4:$N$75,$BM31,ACTUALS!$O$4:$O$75,EX$3)</f>
        <v>0</v>
      </c>
      <c r="EY31" s="83">
        <f>SUMIFS(ACTUALS!$U$4:$U$75,ACTUALS!$O$4:$O$75,$BM31,ACTUALS!$N$4:$N$75,EY$3)+SUMIFS(ACTUALS!$T$4:$T$75,ACTUALS!$N$4:$N$75,$BM31,ACTUALS!$O$4:$O$75,EY$3)</f>
        <v>0</v>
      </c>
      <c r="EZ31" s="83">
        <f>SUMIFS(ACTUALS!$U$4:$U$75,ACTUALS!$O$4:$O$75,$BM31,ACTUALS!$N$4:$N$75,EZ$3)+SUMIFS(ACTUALS!$T$4:$T$75,ACTUALS!$N$4:$N$75,$BM31,ACTUALS!$O$4:$O$75,EZ$3)</f>
        <v>0</v>
      </c>
      <c r="FA31" s="83">
        <f>SUMIFS(ACTUALS!$U$4:$U$75,ACTUALS!$O$4:$O$75,$BM31,ACTUALS!$N$4:$N$75,FA$3)+SUMIFS(ACTUALS!$T$4:$T$75,ACTUALS!$N$4:$N$75,$BM31,ACTUALS!$O$4:$O$75,FA$3)</f>
        <v>0</v>
      </c>
      <c r="FB31" s="83">
        <f>SUMIFS(ACTUALS!$U$4:$U$75,ACTUALS!$O$4:$O$75,$BM31,ACTUALS!$N$4:$N$75,FB$3)+SUMIFS(ACTUALS!$T$4:$T$75,ACTUALS!$N$4:$N$75,$BM31,ACTUALS!$O$4:$O$75,FB$3)</f>
        <v>0</v>
      </c>
      <c r="FC31" s="83">
        <f>SUMIFS(ACTUALS!$U$4:$U$75,ACTUALS!$O$4:$O$75,$BM31,ACTUALS!$N$4:$N$75,FC$3)+SUMIFS(ACTUALS!$T$4:$T$75,ACTUALS!$N$4:$N$75,$BM31,ACTUALS!$O$4:$O$75,FC$3)</f>
        <v>0</v>
      </c>
      <c r="FD31" s="83">
        <f>SUMIFS(ACTUALS!$U$4:$U$75,ACTUALS!$O$4:$O$75,$BM31,ACTUALS!$N$4:$N$75,FD$3)+SUMIFS(ACTUALS!$T$4:$T$75,ACTUALS!$N$4:$N$75,$BM31,ACTUALS!$O$4:$O$75,FD$3)</f>
        <v>0</v>
      </c>
      <c r="FE31" s="83">
        <f>SUMIFS(ACTUALS!$U$4:$U$75,ACTUALS!$O$4:$O$75,$BM31,ACTUALS!$N$4:$N$75,FE$3)+SUMIFS(ACTUALS!$T$4:$T$75,ACTUALS!$N$4:$N$75,$BM31,ACTUALS!$O$4:$O$75,FE$3)</f>
        <v>0</v>
      </c>
      <c r="FF31" s="83">
        <f>SUMIFS(ACTUALS!$U$4:$U$75,ACTUALS!$O$4:$O$75,$BM31,ACTUALS!$N$4:$N$75,FF$3)+SUMIFS(ACTUALS!$T$4:$T$75,ACTUALS!$N$4:$N$75,$BM31,ACTUALS!$O$4:$O$75,FF$3)</f>
        <v>0</v>
      </c>
      <c r="FG31" s="83">
        <f>SUMIFS(ACTUALS!$U$4:$U$75,ACTUALS!$O$4:$O$75,$BM31,ACTUALS!$N$4:$N$75,FG$3)+SUMIFS(ACTUALS!$T$4:$T$75,ACTUALS!$N$4:$N$75,$BM31,ACTUALS!$O$4:$O$75,FG$3)</f>
        <v>0</v>
      </c>
      <c r="FH31" s="51"/>
      <c r="FI31" s="51" t="s">
        <v>104</v>
      </c>
      <c r="FJ31" s="83">
        <f>SUMIFS(ACTUALS!$S$4:$S$75,ACTUALS!$O$4:$O$75,$BM31,ACTUALS!$N$4:$N$75,FJ$3)+SUMIFS(ACTUALS!$R$4:$R$75,ACTUALS!$N$4:$N$75,$BM31,ACTUALS!$O$4:$O$75,FJ$3)</f>
        <v>0</v>
      </c>
      <c r="FK31" s="83">
        <f>SUMIFS(ACTUALS!$S$4:$S$75,ACTUALS!$O$4:$O$75,$BM31,ACTUALS!$N$4:$N$75,FK$3)+SUMIFS(ACTUALS!$R$4:$R$75,ACTUALS!$N$4:$N$75,$BM31,ACTUALS!$O$4:$O$75,FK$3)</f>
        <v>0</v>
      </c>
      <c r="FL31" s="83">
        <f>SUMIFS(ACTUALS!$S$4:$S$75,ACTUALS!$O$4:$O$75,$BM31,ACTUALS!$N$4:$N$75,FL$3)+SUMIFS(ACTUALS!$R$4:$R$75,ACTUALS!$N$4:$N$75,$BM31,ACTUALS!$O$4:$O$75,FL$3)</f>
        <v>0</v>
      </c>
      <c r="FM31" s="83">
        <f>SUMIFS(ACTUALS!$S$4:$S$75,ACTUALS!$O$4:$O$75,$BM31,ACTUALS!$N$4:$N$75,FM$3)+SUMIFS(ACTUALS!$R$4:$R$75,ACTUALS!$N$4:$N$75,$BM31,ACTUALS!$O$4:$O$75,FM$3)</f>
        <v>0</v>
      </c>
      <c r="FN31" s="83">
        <f>SUMIFS(ACTUALS!$S$4:$S$75,ACTUALS!$O$4:$O$75,$BM31,ACTUALS!$N$4:$N$75,FN$3)+SUMIFS(ACTUALS!$R$4:$R$75,ACTUALS!$N$4:$N$75,$BM31,ACTUALS!$O$4:$O$75,FN$3)</f>
        <v>0</v>
      </c>
      <c r="FO31" s="83">
        <f>SUMIFS(ACTUALS!$S$4:$S$75,ACTUALS!$O$4:$O$75,$BM31,ACTUALS!$N$4:$N$75,FO$3)+SUMIFS(ACTUALS!$R$4:$R$75,ACTUALS!$N$4:$N$75,$BM31,ACTUALS!$O$4:$O$75,FO$3)</f>
        <v>0</v>
      </c>
      <c r="FP31" s="83">
        <f>SUMIFS(ACTUALS!$T$4:$T$75,ACTUALS!$P$4:$P$75,$BM31,ACTUALS!$O$4:$O$75,FP$3)+SUMIFS(ACTUALS!$S$4:$S$75,ACTUALS!$O$4:$O$75,$BM31,ACTUALS!$P$4:$P$75,FP$3)</f>
        <v>0</v>
      </c>
      <c r="FQ31" s="83">
        <f>SUMIFS(ACTUALS!$U$4:$U$75,ACTUALS!$Q$4:$Q$75,$BM31,ACTUALS!$P$4:$P$75,FQ$3)+SUMIFS(ACTUALS!$T$4:$T$75,ACTUALS!$P$4:$P$75,$BM31,ACTUALS!$Q$4:$Q$75,FQ$3)</f>
        <v>0</v>
      </c>
      <c r="FR31" s="83">
        <f>SUMIFS(ACTUALS!$V$4:$V$75,ACTUALS!$R$4:$R$75,$BM31,ACTUALS!$Q$4:$Q$75,FR$3)+SUMIFS(ACTUALS!$U$4:$U$75,ACTUALS!$Q$4:$Q$75,$BM31,ACTUALS!$R$4:$R$75,FR$3)</f>
        <v>0</v>
      </c>
      <c r="FS31" s="83">
        <f>SUMIFS(ACTUALS!$W$4:$W$75,ACTUALS!$S$4:$S$75,$BM31,ACTUALS!$R$4:$R$75,FS$3)+SUMIFS(ACTUALS!$V$4:$V$75,ACTUALS!$R$4:$R$75,$BM31,ACTUALS!$S$4:$S$75,FS$3)</f>
        <v>0</v>
      </c>
      <c r="FT31" s="83">
        <f>SUMIFS(ACTUALS!$B$4:$B$75,ACTUALS!$T$4:$T$75,$BM31,ACTUALS!$S$4:$S$75,FT$3)+SUMIFS(ACTUALS!$W$4:$W$75,ACTUALS!$S$4:$S$75,$BM31,ACTUALS!$T$4:$T$75,FT$3)</f>
        <v>0</v>
      </c>
      <c r="FU31" s="83">
        <f>SUMIFS(ACTUALS!$C$4:$C$75,ACTUALS!$U$4:$U$75,$BM31,ACTUALS!$T$4:$T$75,FU$3)+SUMIFS(ACTUALS!$B$4:$B$75,ACTUALS!$T$4:$T$75,$BM31,ACTUALS!$U$4:$U$75,FU$3)</f>
        <v>0</v>
      </c>
      <c r="FV31" s="83">
        <f>SUMIFS(ACTUALS!$D$4:$D$75,ACTUALS!$V$4:$V$75,$BM31,ACTUALS!$U$4:$U$75,FV$3)+SUMIFS(ACTUALS!$C$4:$C$75,ACTUALS!$U$4:$U$75,$BM31,ACTUALS!$V$4:$V$75,FV$3)</f>
        <v>0</v>
      </c>
      <c r="FW31" s="83">
        <f>SUMIFS(ACTUALS!$E$4:$E$75,ACTUALS!$W$4:$W$75,$BM31,ACTUALS!$V$4:$V$75,FW$3)+SUMIFS(ACTUALS!$D$4:$D$75,ACTUALS!$V$4:$V$75,$BM31,ACTUALS!$W$4:$W$75,FW$3)</f>
        <v>0</v>
      </c>
      <c r="FX31" s="83">
        <f>SUMIFS(ACTUALS!$F$4:$F$75,ACTUALS!$B$4:$B$75,$BM31,ACTUALS!$W$4:$W$75,FX$3)+SUMIFS(ACTUALS!$E$4:$E$75,ACTUALS!$W$4:$W$75,$BM31,ACTUALS!$B$4:$B$75,FX$3)</f>
        <v>0</v>
      </c>
      <c r="FY31" s="83">
        <f>SUMIFS(ACTUALS!$G$4:$G$75,ACTUALS!$C$4:$C$75,$BM31,ACTUALS!$B$4:$B$75,FY$3)+SUMIFS(ACTUALS!$F$4:$F$75,ACTUALS!$B$4:$B$75,$BM31,ACTUALS!$C$4:$C$75,FY$3)</f>
        <v>0</v>
      </c>
      <c r="FZ31" s="83">
        <f>SUMIFS(ACTUALS!$J$4:$J$75,ACTUALS!$D$4:$D$75,$BM31,ACTUALS!$C$4:$C$75,FZ$3)+SUMIFS(ACTUALS!$G$4:$G$75,ACTUALS!$C$4:$C$75,$BM31,ACTUALS!$D$4:$D$75,FZ$3)</f>
        <v>0</v>
      </c>
      <c r="GA31" s="83">
        <f>SUMIFS(ACTUALS!$K$4:$K$75,ACTUALS!$E$4:$E$75,$BM31,ACTUALS!$D$4:$D$75,GA$3)+SUMIFS(ACTUALS!$J$4:$J$75,ACTUALS!$D$4:$D$75,$BM31,ACTUALS!$E$4:$E$75,GA$3)</f>
        <v>0</v>
      </c>
      <c r="GB31" s="83">
        <f>SUMIFS(ACTUALS!$L$4:$L$75,ACTUALS!$F$4:$F$75,$BM31,ACTUALS!$E$4:$E$75,GB$3)+SUMIFS(ACTUALS!$K$4:$K$75,ACTUALS!$E$4:$E$75,$BM31,ACTUALS!$F$4:$F$75,GB$3)</f>
        <v>0</v>
      </c>
      <c r="GC31" s="83">
        <f>SUMIFS(ACTUALS!$N$4:$N$75,ACTUALS!$G$4:$G$75,$BM31,ACTUALS!$F$4:$F$75,GC$3)+SUMIFS(ACTUALS!$L$4:$L$75,ACTUALS!$F$4:$F$75,$BM31,ACTUALS!$G$4:$G$75,GC$3)</f>
        <v>0</v>
      </c>
      <c r="GD31" s="83">
        <f>SUMIFS(ACTUALS!$O$4:$O$75,ACTUALS!$J$4:$J$75,$BM31,ACTUALS!$G$4:$G$75,GD$3)+SUMIFS(ACTUALS!$N$4:$N$75,ACTUALS!$G$4:$G$75,$BM31,ACTUALS!$J$4:$J$75,GD$3)</f>
        <v>0</v>
      </c>
      <c r="GE31" s="83">
        <f>SUMIFS(ACTUALS!$P$4:$P$75,ACTUALS!$K$4:$K$75,$BM31,ACTUALS!$J$4:$J$75,GE$3)+SUMIFS(ACTUALS!$O$4:$O$75,ACTUALS!$J$4:$J$75,$BM31,ACTUALS!$K$4:$K$75,GE$3)</f>
        <v>0</v>
      </c>
      <c r="GF31" s="83">
        <f>SUMIFS(ACTUALS!$Q$4:$Q$75,ACTUALS!$L$4:$L$75,$BM31,ACTUALS!$K$4:$K$75,GF$3)+SUMIFS(ACTUALS!$P$4:$P$75,ACTUALS!$K$4:$K$75,$BM31,ACTUALS!$L$4:$L$75,GF$3)</f>
        <v>0</v>
      </c>
      <c r="GG31" s="83">
        <f>SUMIFS(ACTUALS!$R$4:$R$75,ACTUALS!$N$4:$N$75,$BM31,ACTUALS!$L$4:$L$75,GG$3)+SUMIFS(ACTUALS!$Q$4:$Q$75,ACTUALS!$L$4:$L$75,$BM31,ACTUALS!$N$4:$N$75,GG$3)</f>
        <v>0</v>
      </c>
      <c r="GH31" s="83">
        <f>SUMIFS(ACTUALS!$S$4:$S$75,ACTUALS!$O$4:$O$75,$BM31,ACTUALS!$N$4:$N$75,GH$3)+SUMIFS(ACTUALS!$R$4:$R$75,ACTUALS!$N$4:$N$75,$BM31,ACTUALS!$O$4:$O$75,GH$3)</f>
        <v>0</v>
      </c>
      <c r="GI31" s="83">
        <f>SUMIFS(ACTUALS!$T$4:$T$75,ACTUALS!$P$4:$P$75,$BM31,ACTUALS!$O$4:$O$75,GI$3)+SUMIFS(ACTUALS!$S$4:$S$75,ACTUALS!$O$4:$O$75,$BM31,ACTUALS!$P$4:$P$75,GI$3)</f>
        <v>0</v>
      </c>
      <c r="GJ31" s="83">
        <f>SUMIFS(ACTUALS!$U$4:$U$75,ACTUALS!$Q$4:$Q$75,$BM31,ACTUALS!$P$4:$P$75,GJ$3)+SUMIFS(ACTUALS!$T$4:$T$75,ACTUALS!$P$4:$P$75,$BM31,ACTUALS!$Q$4:$Q$75,GJ$3)</f>
        <v>0</v>
      </c>
      <c r="GK31" s="83">
        <f>SUMIFS(ACTUALS!$V$4:$V$75,ACTUALS!$R$4:$R$75,$BM31,ACTUALS!$Q$4:$Q$75,GK$3)+SUMIFS(ACTUALS!$U$4:$U$75,ACTUALS!$Q$4:$Q$75,$BM31,ACTUALS!$R$4:$R$75,GK$3)</f>
        <v>0</v>
      </c>
      <c r="GL31" s="83">
        <f>SUMIFS(ACTUALS!$W$4:$W$75,ACTUALS!$S$4:$S$75,$BM31,ACTUALS!$R$4:$R$75,GL$3)+SUMIFS(ACTUALS!$V$4:$V$75,ACTUALS!$R$4:$R$75,$BM31,ACTUALS!$S$4:$S$75,GL$3)</f>
        <v>0</v>
      </c>
      <c r="GM31" s="83">
        <f>SUMIFS(ACTUALS!$B$4:$B$75,ACTUALS!$T$4:$T$75,$BM31,ACTUALS!$S$4:$S$75,GM$3)+SUMIFS(ACTUALS!$W$4:$W$75,ACTUALS!$S$4:$S$75,$BM31,ACTUALS!$T$4:$T$75,GM$3)</f>
        <v>0</v>
      </c>
      <c r="GN31" s="83">
        <f>SUMIFS(ACTUALS!$C$4:$C$75,ACTUALS!$U$4:$U$75,$BM31,ACTUALS!$T$4:$T$75,GN$3)+SUMIFS(ACTUALS!$B$4:$B$75,ACTUALS!$T$4:$T$75,$BM31,ACTUALS!$U$4:$U$75,GN$3)</f>
        <v>0</v>
      </c>
      <c r="GO31" s="83">
        <f>SUMIFS(ACTUALS!$S$4:$S$75,ACTUALS!$O$4:$O$75,$BM31,ACTUALS!$N$4:$N$75,GO$3)+SUMIFS(ACTUALS!$R$4:$R$75,ACTUALS!$N$4:$N$75,$BM31,ACTUALS!$O$4:$O$75,GO$3)</f>
        <v>0</v>
      </c>
      <c r="GP31" s="83">
        <f>SUMIFS(ACTUALS!$S$4:$S$75,ACTUALS!$O$4:$O$75,$BM31,ACTUALS!$N$4:$N$75,GP$3)+SUMIFS(ACTUALS!$R$4:$R$75,ACTUALS!$N$4:$N$75,$BM31,ACTUALS!$O$4:$O$75,GP$3)</f>
        <v>0</v>
      </c>
      <c r="GQ31" s="83">
        <f>SUMIFS(ACTUALS!$S$4:$S$75,ACTUALS!$O$4:$O$75,$BM31,ACTUALS!$N$4:$N$75,GQ$3)+SUMIFS(ACTUALS!$R$4:$R$75,ACTUALS!$N$4:$N$75,$BM31,ACTUALS!$O$4:$O$75,GQ$3)</f>
        <v>0</v>
      </c>
      <c r="GR31" s="83">
        <f>SUMIFS(ACTUALS!$S$4:$S$75,ACTUALS!$O$4:$O$75,$BM31,ACTUALS!$N$4:$N$75,GR$3)+SUMIFS(ACTUALS!$R$4:$R$75,ACTUALS!$N$4:$N$75,$BM31,ACTUALS!$O$4:$O$75,GR$3)</f>
        <v>0</v>
      </c>
      <c r="GS31" s="83">
        <f>SUMIFS(ACTUALS!$S$4:$S$75,ACTUALS!$O$4:$O$75,$BM31,ACTUALS!$N$4:$N$75,GS$3)+SUMIFS(ACTUALS!$R$4:$R$75,ACTUALS!$N$4:$N$75,$BM31,ACTUALS!$O$4:$O$75,GS$3)</f>
        <v>0</v>
      </c>
      <c r="GT31" s="83">
        <f>SUMIFS(ACTUALS!$S$4:$S$75,ACTUALS!$O$4:$O$75,$BM31,ACTUALS!$N$4:$N$75,GT$3)+SUMIFS(ACTUALS!$R$4:$R$75,ACTUALS!$N$4:$N$75,$BM31,ACTUALS!$O$4:$O$75,GT$3)</f>
        <v>0</v>
      </c>
      <c r="GU31" s="83">
        <f>SUMIFS(ACTUALS!$S$4:$S$75,ACTUALS!$O$4:$O$75,$BM31,ACTUALS!$N$4:$N$75,GU$3)+SUMIFS(ACTUALS!$R$4:$R$75,ACTUALS!$N$4:$N$75,$BM31,ACTUALS!$O$4:$O$75,GU$3)</f>
        <v>0</v>
      </c>
      <c r="GV31" s="83">
        <f>SUMIFS(ACTUALS!$S$4:$S$75,ACTUALS!$O$4:$O$75,$BM31,ACTUALS!$N$4:$N$75,GV$3)+SUMIFS(ACTUALS!$R$4:$R$75,ACTUALS!$N$4:$N$75,$BM31,ACTUALS!$O$4:$O$75,GV$3)</f>
        <v>0</v>
      </c>
      <c r="GW31" s="83">
        <f>SUMIFS(ACTUALS!$S$4:$S$75,ACTUALS!$O$4:$O$75,$BM31,ACTUALS!$N$4:$N$75,GW$3)+SUMIFS(ACTUALS!$R$4:$R$75,ACTUALS!$N$4:$N$75,$BM31,ACTUALS!$O$4:$O$75,GW$3)</f>
        <v>0</v>
      </c>
      <c r="GX31" s="83">
        <f>SUMIFS(ACTUALS!$S$4:$S$75,ACTUALS!$O$4:$O$75,$BM31,ACTUALS!$N$4:$N$75,GX$3)+SUMIFS(ACTUALS!$R$4:$R$75,ACTUALS!$N$4:$N$75,$BM31,ACTUALS!$O$4:$O$75,GX$3)</f>
        <v>0</v>
      </c>
      <c r="GY31" s="83">
        <f>SUMIFS(ACTUALS!$S$4:$S$75,ACTUALS!$O$4:$O$75,$BM31,ACTUALS!$N$4:$N$75,GY$3)+SUMIFS(ACTUALS!$R$4:$R$75,ACTUALS!$N$4:$N$75,$BM31,ACTUALS!$O$4:$O$75,GY$3)</f>
        <v>0</v>
      </c>
      <c r="GZ31" s="83">
        <f>SUMIFS(ACTUALS!$S$4:$S$75,ACTUALS!$O$4:$O$75,$BM31,ACTUALS!$N$4:$N$75,GZ$3)+SUMIFS(ACTUALS!$R$4:$R$75,ACTUALS!$N$4:$N$75,$BM31,ACTUALS!$O$4:$O$75,GZ$3)</f>
        <v>0</v>
      </c>
      <c r="HA31" s="83">
        <f>SUMIFS(ACTUALS!$S$4:$S$75,ACTUALS!$O$4:$O$75,$BM31,ACTUALS!$N$4:$N$75,HA$3)+SUMIFS(ACTUALS!$R$4:$R$75,ACTUALS!$N$4:$N$75,$BM31,ACTUALS!$O$4:$O$75,HA$3)</f>
        <v>0</v>
      </c>
      <c r="HB31" s="83">
        <f>SUMIFS(ACTUALS!$S$4:$S$75,ACTUALS!$O$4:$O$75,$BM31,ACTUALS!$N$4:$N$75,HB$3)+SUMIFS(ACTUALS!$R$4:$R$75,ACTUALS!$N$4:$N$75,$BM31,ACTUALS!$O$4:$O$75,HB$3)</f>
        <v>0</v>
      </c>
      <c r="HC31" s="83">
        <f>SUMIFS(ACTUALS!$S$4:$S$75,ACTUALS!$O$4:$O$75,$BM31,ACTUALS!$N$4:$N$75,HC$3)+SUMIFS(ACTUALS!$R$4:$R$75,ACTUALS!$N$4:$N$75,$BM31,ACTUALS!$O$4:$O$75,HC$3)</f>
        <v>0</v>
      </c>
      <c r="HD31" s="83">
        <f>SUMIFS(ACTUALS!$S$4:$S$75,ACTUALS!$O$4:$O$75,$BM31,ACTUALS!$N$4:$N$75,HD$3)+SUMIFS(ACTUALS!$R$4:$R$75,ACTUALS!$N$4:$N$75,$BM31,ACTUALS!$O$4:$O$75,HD$3)</f>
        <v>0</v>
      </c>
      <c r="HE31" s="83">
        <f>SUMIFS(ACTUALS!$S$4:$S$75,ACTUALS!$O$4:$O$75,$BM31,ACTUALS!$N$4:$N$75,HE$3)+SUMIFS(ACTUALS!$R$4:$R$75,ACTUALS!$N$4:$N$75,$BM31,ACTUALS!$O$4:$O$75,HE$3)</f>
        <v>0</v>
      </c>
      <c r="HF31" s="51"/>
      <c r="HG31" s="71"/>
      <c r="HH31" s="71"/>
      <c r="HI31" s="71"/>
      <c r="HJ31" s="71"/>
      <c r="HK31" s="71"/>
      <c r="HL31" s="71"/>
      <c r="HM31" s="71"/>
      <c r="HN31" s="71"/>
      <c r="HO31" s="71"/>
      <c r="HP31" s="71"/>
      <c r="HQ31" s="71"/>
      <c r="HR31" s="71"/>
      <c r="HS31" s="71"/>
      <c r="HT31" s="71"/>
      <c r="HU31" s="71"/>
      <c r="HV31" s="71"/>
      <c r="HW31" s="71"/>
      <c r="HX31" s="71"/>
      <c r="HY31" s="71"/>
      <c r="HZ31" s="71"/>
      <c r="IA31" s="71"/>
      <c r="IB31" s="71"/>
      <c r="IC31" s="71"/>
      <c r="ID31" s="71"/>
      <c r="IE31" s="71"/>
      <c r="IF31" s="71"/>
      <c r="IG31" s="71"/>
      <c r="IH31" s="71"/>
      <c r="II31" s="71"/>
      <c r="IJ31" s="71"/>
      <c r="IK31" s="71"/>
      <c r="IL31" s="71"/>
      <c r="IM31" s="71"/>
      <c r="IN31" s="71"/>
      <c r="IO31" s="71"/>
      <c r="IP31" s="71"/>
      <c r="IQ31" s="71"/>
      <c r="IR31" s="71"/>
      <c r="IS31" s="71"/>
      <c r="IT31" s="71"/>
      <c r="IU31" s="71"/>
      <c r="IV31" s="71"/>
      <c r="IW31" s="71"/>
      <c r="IX31" s="71"/>
      <c r="IY31" s="71"/>
      <c r="IZ31" s="71"/>
      <c r="JA31" s="71"/>
      <c r="JB31" s="71"/>
      <c r="JC31" s="71"/>
      <c r="JD31" s="71"/>
      <c r="JE31" s="71"/>
      <c r="JF31" s="71"/>
      <c r="JG31" s="71"/>
      <c r="JH31" s="71"/>
      <c r="JI31" s="71"/>
      <c r="JJ31" s="71"/>
      <c r="JK31" s="71"/>
      <c r="JL31" s="71"/>
      <c r="JM31" s="71"/>
    </row>
    <row r="32" spans="1:273" s="78" customFormat="1" ht="30" customHeight="1" x14ac:dyDescent="0.25">
      <c r="A32" s="71"/>
      <c r="B32" s="72">
        <f t="shared" si="6"/>
        <v>29</v>
      </c>
      <c r="C32" s="73" t="s">
        <v>7</v>
      </c>
      <c r="D32" s="74">
        <v>46192</v>
      </c>
      <c r="E32" s="73" t="s">
        <v>122</v>
      </c>
      <c r="F32" s="180">
        <v>0.95833333333333337</v>
      </c>
      <c r="G32" s="75">
        <f t="shared" si="0"/>
        <v>46192.958333333336</v>
      </c>
      <c r="H32" s="148" t="s">
        <v>756</v>
      </c>
      <c r="I32" s="149"/>
      <c r="J32" s="150"/>
      <c r="K32" s="151"/>
      <c r="L32" s="73" t="str">
        <f t="shared" si="1"/>
        <v/>
      </c>
      <c r="M32" s="76" t="s">
        <v>729</v>
      </c>
      <c r="N32" s="77" t="str">
        <f t="shared" si="2"/>
        <v>Turkey</v>
      </c>
      <c r="O32" s="78" t="str">
        <f t="shared" si="3"/>
        <v>Paraguay</v>
      </c>
      <c r="P32" s="78" t="str">
        <f>IF(ACTUALS!$R32&gt;ACTUALS!$S32,ACTUALS!$N32,IF(ACTUALS!$S32&gt;ACTUALS!$R32,ACTUALS!$O32,""))</f>
        <v/>
      </c>
      <c r="Q32" s="78" t="str">
        <f>IF(ACTUALS!$P32=ACTUALS!$N32,ACTUALS!$O32,IF(ACTUALS!$P32=ACTUALS!$O32,ACTUALS!$N32,""))</f>
        <v/>
      </c>
      <c r="R32" s="79">
        <f t="shared" si="4"/>
        <v>0</v>
      </c>
      <c r="S32" s="80">
        <f t="shared" si="5"/>
        <v>0</v>
      </c>
      <c r="T32" s="78">
        <f>IF(OR(ACTUALS!$R32="",ACTUALS!$S32=""),"",ACTUALS!$R32-ACTUALS!$S32)</f>
        <v>0</v>
      </c>
      <c r="U32" s="78">
        <f>IF(OR(ACTUALS!$R32="",ACTUALS!$S32=""),"",ACTUALS!$S32-ACTUALS!$R32)</f>
        <v>0</v>
      </c>
      <c r="V32" s="78" t="str">
        <f>IF(ACTUALS!$K32="","",IF(ACTUALS!$L32="Draw",1,IF(ACTUALS!$L32=ACTUALS!$N32,3,0)))</f>
        <v/>
      </c>
      <c r="W32" s="78" t="str">
        <f>IF(ACTUALS!$K32="","",IF(ACTUALS!$L32="Draw",1,IF(ACTUALS!$L32=ACTUALS!$O32,3,0)))</f>
        <v/>
      </c>
      <c r="AG32" s="78" t="s">
        <v>16</v>
      </c>
      <c r="AH32" s="51"/>
      <c r="AI32" s="90">
        <v>3</v>
      </c>
      <c r="AJ32" s="90" t="str">
        <f ca="1">IFERROR(INDEX(AT:AT,MATCH("3"&amp;AG32,BD:BD,0),1),"")</f>
        <v>Curacao</v>
      </c>
      <c r="AK32" s="90" t="str">
        <f ca="1">IF(AJ32="","",VLOOKUP(AJ32,AT:AY,2,FALSE)&amp;"-"&amp;VLOOKUP(AJ32,AT:AY,3,FALSE)&amp;"-"&amp;VLOOKUP(AJ32,AT:AY,4,FALSE))</f>
        <v>0-0-0</v>
      </c>
      <c r="AL32" s="90">
        <f ca="1">IF(AJ32="","",VLOOKUP(AJ32,AT:BA,8,FALSE))</f>
        <v>0</v>
      </c>
      <c r="AM32" s="90">
        <f ca="1">IF(AJ32="","",VLOOKUP(AJ32,AT:BD,5,FALSE))</f>
        <v>0</v>
      </c>
      <c r="AN32" s="51"/>
      <c r="AO32" s="94"/>
      <c r="AP32" s="94"/>
      <c r="AQ32" s="51"/>
      <c r="AR32" s="51"/>
      <c r="AS32" s="51" t="s">
        <v>61</v>
      </c>
      <c r="AT32" s="51" t="s">
        <v>746</v>
      </c>
      <c r="AU32" s="51">
        <f>COUNTIF(ACTUALS!$P$4:$P$75,AT32)</f>
        <v>0</v>
      </c>
      <c r="AV32" s="51">
        <f>COUNTIFS(ACTUALS!$O$4:$O$75,AT32,ACTUALS!$L$4:$L$75,"Draw")+COUNTIFS(ACTUALS!$N$4:$N$75,AT32,ACTUALS!$L$4:$L$75,"Draw")</f>
        <v>0</v>
      </c>
      <c r="AW32" s="51">
        <f>COUNTIF(ACTUALS!$Q$4:$Q$75,AT32)</f>
        <v>0</v>
      </c>
      <c r="AX32" s="51">
        <f>AV32+(3*AU32)</f>
        <v>0</v>
      </c>
      <c r="AY32" s="51">
        <f>SUMIFS(ACTUALS!$R$4:$R$75,ACTUALS!$N$4:$N$75,AT32)+SUMIFS(ACTUALS!$S$4:$S$75,ACTUALS!$O$4:$O$75,AT32)</f>
        <v>0</v>
      </c>
      <c r="AZ32" s="51">
        <f>SUMIFS(ACTUALS!$S$4:$S$75,ACTUALS!$N$4:$N$75,AT32)+SUMIFS(ACTUALS!$R$4:$R$75,ACTUALS!$O$4:$O$75,AT32)</f>
        <v>0</v>
      </c>
      <c r="BA32" s="51">
        <f>AY32-AZ32</f>
        <v>0</v>
      </c>
      <c r="BB32" s="51">
        <f ca="1">RANK(BK32,BK29:BK32,1)</f>
        <v>1</v>
      </c>
      <c r="BC32" s="51" t="str">
        <f>IFERROR(VLOOKUP(AT32,AO:AP,2,FALSE),"")</f>
        <v/>
      </c>
      <c r="BD32" s="51" t="str">
        <f ca="1">IF(BC32="",BB32&amp;AS32,BC32&amp;AS32)</f>
        <v>1F</v>
      </c>
      <c r="BE32" s="51">
        <f>RANK(AX32,AX29:AX32)+(RANK(BA32,BA29:BA32)/10)+(RANK(AY32,AY29:AY32)/100)</f>
        <v>1.1100000000000001</v>
      </c>
      <c r="BF32" s="51">
        <f>RANK(BE32,BE29:BE32,1)</f>
        <v>1</v>
      </c>
      <c r="BG32" s="51" cm="1">
        <f t="array" aca="1" ref="BG32" ca="1">SUMPRODUCT((OFFSET($BN$3:$DI$3,MATCH($AT32,$BM$4:$BM$51,0),0))*((IF($BF30=$BF32,$BN$3:$DI$3=$AT30,0))+(IF($BF29=$BF32,$BN$3:$DI$3=$AT29,0))+(IF($BF31=$BF32,$BN$3:$DI$3=$AT31,0))))</f>
        <v>0</v>
      </c>
      <c r="BH32" s="51" cm="1">
        <f t="array" aca="1" ref="BH32" ca="1">SUMPRODUCT((OFFSET($DL$3:$FG$3,MATCH($AT32,$DK$4:$DK$51,0),0))*((IF($BF30=$BF32,$DL$3:$FG$3=$AT30,0))+(IF($BF29=$BF32,$DL$3:$FG$3=$AT29,0))+(IF($BF31=$BF32,$DL$3:$FG$3=$AT31,0))))</f>
        <v>0</v>
      </c>
      <c r="BI32" s="51" cm="1">
        <f t="array" aca="1" ref="BI32" ca="1">SUMPRODUCT((OFFSET($FJ$3:$HE$3,MATCH($AT32,$FI$4:$FI$51,0),0))*((IF($BF30=$BF32,$FJ$3:$HE$3=$AT30,0))+(IF($BF29=$BF32,$FJ$3:$HE$3=$AT29,0))+(IF($BF31=$BF32,$FJ$3:$HE$3=$AT31,0))))</f>
        <v>0</v>
      </c>
      <c r="BJ32" s="51">
        <f ca="1">(BG32/1000)+(BH32/10000)+(BI32/100000)+(ROW(BI35)/10000000)</f>
        <v>3.4999999999999999E-6</v>
      </c>
      <c r="BK32" s="51">
        <f ca="1">+BE32-BJ32</f>
        <v>1.1099965000000001</v>
      </c>
      <c r="BL32" s="51"/>
      <c r="BM32" s="51" t="s">
        <v>112</v>
      </c>
      <c r="BN32" s="83">
        <f>SUMIFS(ACTUALS!$W$4:$W$75,ACTUALS!$O$4:$O$75,$BM32,ACTUALS!$N$4:$N$75,BN$3)+SUMIFS(ACTUALS!$V$4:$V$75,ACTUALS!$N$4:$N$75,$BM32,ACTUALS!$O$4:$O$75,BN$3)</f>
        <v>0</v>
      </c>
      <c r="BO32" s="83">
        <f>SUMIFS(ACTUALS!$W$4:$W$75,ACTUALS!$O$4:$O$75,$BM32,ACTUALS!$N$4:$N$75,BO$3)+SUMIFS(ACTUALS!$V$4:$V$75,ACTUALS!$N$4:$N$75,$BM32,ACTUALS!$O$4:$O$75,BO$3)</f>
        <v>0</v>
      </c>
      <c r="BP32" s="83">
        <f>SUMIFS(ACTUALS!$W$4:$W$75,ACTUALS!$O$4:$O$75,$BM32,ACTUALS!$N$4:$N$75,BP$3)+SUMIFS(ACTUALS!$V$4:$V$75,ACTUALS!$N$4:$N$75,$BM32,ACTUALS!$O$4:$O$75,BP$3)</f>
        <v>0</v>
      </c>
      <c r="BQ32" s="83">
        <f>SUMIFS(ACTUALS!$W$4:$W$75,ACTUALS!$O$4:$O$75,$BM32,ACTUALS!$N$4:$N$75,BQ$3)+SUMIFS(ACTUALS!$V$4:$V$75,ACTUALS!$N$4:$N$75,$BM32,ACTUALS!$O$4:$O$75,BQ$3)</f>
        <v>0</v>
      </c>
      <c r="BR32" s="83">
        <f>SUMIFS(ACTUALS!$W$4:$W$75,ACTUALS!$O$4:$O$75,$BM32,ACTUALS!$N$4:$N$75,BR$3)+SUMIFS(ACTUALS!$V$4:$V$75,ACTUALS!$N$4:$N$75,$BM32,ACTUALS!$O$4:$O$75,BR$3)</f>
        <v>0</v>
      </c>
      <c r="BS32" s="83">
        <f>SUMIFS(ACTUALS!$W$4:$W$75,ACTUALS!$O$4:$O$75,$BM32,ACTUALS!$N$4:$N$75,BS$3)+SUMIFS(ACTUALS!$V$4:$V$75,ACTUALS!$N$4:$N$75,$BM32,ACTUALS!$O$4:$O$75,BS$3)</f>
        <v>0</v>
      </c>
      <c r="BT32" s="83">
        <f>SUMIFS(ACTUALS!$W$4:$W$75,ACTUALS!$O$4:$O$75,$BM32,ACTUALS!$N$4:$N$75,BT$3)+SUMIFS(ACTUALS!$V$4:$V$75,ACTUALS!$N$4:$N$75,$BM32,ACTUALS!$O$4:$O$75,BT$3)</f>
        <v>0</v>
      </c>
      <c r="BU32" s="83">
        <f>SUMIFS(ACTUALS!$W$4:$W$75,ACTUALS!$O$4:$O$75,$BM32,ACTUALS!$N$4:$N$75,BU$3)+SUMIFS(ACTUALS!$V$4:$V$75,ACTUALS!$N$4:$N$75,$BM32,ACTUALS!$O$4:$O$75,BU$3)</f>
        <v>0</v>
      </c>
      <c r="BV32" s="83">
        <f>SUMIFS(ACTUALS!$W$4:$W$75,ACTUALS!$O$4:$O$75,$BM32,ACTUALS!$N$4:$N$75,BV$3)+SUMIFS(ACTUALS!$V$4:$V$75,ACTUALS!$N$4:$N$75,$BM32,ACTUALS!$O$4:$O$75,BV$3)</f>
        <v>0</v>
      </c>
      <c r="BW32" s="83">
        <f>SUMIFS(ACTUALS!$W$4:$W$75,ACTUALS!$O$4:$O$75,$BM32,ACTUALS!$N$4:$N$75,BW$3)+SUMIFS(ACTUALS!$V$4:$V$75,ACTUALS!$N$4:$N$75,$BM32,ACTUALS!$O$4:$O$75,BW$3)</f>
        <v>0</v>
      </c>
      <c r="BX32" s="83">
        <f>SUMIFS(ACTUALS!$W$4:$W$75,ACTUALS!$O$4:$O$75,$BM32,ACTUALS!$N$4:$N$75,BX$3)+SUMIFS(ACTUALS!$V$4:$V$75,ACTUALS!$N$4:$N$75,$BM32,ACTUALS!$O$4:$O$75,BX$3)</f>
        <v>0</v>
      </c>
      <c r="BY32" s="83">
        <f>SUMIFS(ACTUALS!$W$4:$W$75,ACTUALS!$O$4:$O$75,$BM32,ACTUALS!$N$4:$N$75,BY$3)+SUMIFS(ACTUALS!$V$4:$V$75,ACTUALS!$N$4:$N$75,$BM32,ACTUALS!$O$4:$O$75,BY$3)</f>
        <v>0</v>
      </c>
      <c r="BZ32" s="83">
        <f>SUMIFS(ACTUALS!$W$4:$W$75,ACTUALS!$O$4:$O$75,$BM32,ACTUALS!$N$4:$N$75,BZ$3)+SUMIFS(ACTUALS!$V$4:$V$75,ACTUALS!$N$4:$N$75,$BM32,ACTUALS!$O$4:$O$75,BZ$3)</f>
        <v>0</v>
      </c>
      <c r="CA32" s="83">
        <f>SUMIFS(ACTUALS!$W$4:$W$75,ACTUALS!$O$4:$O$75,$BM32,ACTUALS!$N$4:$N$75,CA$3)+SUMIFS(ACTUALS!$V$4:$V$75,ACTUALS!$N$4:$N$75,$BM32,ACTUALS!$O$4:$O$75,CA$3)</f>
        <v>0</v>
      </c>
      <c r="CB32" s="83">
        <f>SUMIFS(ACTUALS!$W$4:$W$75,ACTUALS!$O$4:$O$75,$BM32,ACTUALS!$N$4:$N$75,CB$3)+SUMIFS(ACTUALS!$V$4:$V$75,ACTUALS!$N$4:$N$75,$BM32,ACTUALS!$O$4:$O$75,CB$3)</f>
        <v>0</v>
      </c>
      <c r="CC32" s="83">
        <f>SUMIFS(ACTUALS!$W$4:$W$75,ACTUALS!$O$4:$O$75,$BM32,ACTUALS!$N$4:$N$75,CC$3)+SUMIFS(ACTUALS!$V$4:$V$75,ACTUALS!$N$4:$N$75,$BM32,ACTUALS!$O$4:$O$75,CC$3)</f>
        <v>0</v>
      </c>
      <c r="CD32" s="83">
        <f>SUMIFS(ACTUALS!$W$4:$W$75,ACTUALS!$O$4:$O$75,$BM32,ACTUALS!$N$4:$N$75,CD$3)+SUMIFS(ACTUALS!$V$4:$V$75,ACTUALS!$N$4:$N$75,$BM32,ACTUALS!$O$4:$O$75,CD$3)</f>
        <v>0</v>
      </c>
      <c r="CE32" s="83">
        <f>SUMIFS(ACTUALS!$W$4:$W$75,ACTUALS!$O$4:$O$75,$BM32,ACTUALS!$N$4:$N$75,CE$3)+SUMIFS(ACTUALS!$V$4:$V$75,ACTUALS!$N$4:$N$75,$BM32,ACTUALS!$O$4:$O$75,CE$3)</f>
        <v>0</v>
      </c>
      <c r="CF32" s="83">
        <f>SUMIFS(ACTUALS!$W$4:$W$75,ACTUALS!$O$4:$O$75,$BM32,ACTUALS!$N$4:$N$75,CF$3)+SUMIFS(ACTUALS!$V$4:$V$75,ACTUALS!$N$4:$N$75,$BM32,ACTUALS!$O$4:$O$75,CF$3)</f>
        <v>0</v>
      </c>
      <c r="CG32" s="83">
        <f>SUMIFS(ACTUALS!$W$4:$W$75,ACTUALS!$O$4:$O$75,$BM32,ACTUALS!$N$4:$N$75,CG$3)+SUMIFS(ACTUALS!$V$4:$V$75,ACTUALS!$N$4:$N$75,$BM32,ACTUALS!$O$4:$O$75,CG$3)</f>
        <v>0</v>
      </c>
      <c r="CH32" s="83">
        <f>SUMIFS(ACTUALS!$W$4:$W$75,ACTUALS!$O$4:$O$75,$BM32,ACTUALS!$N$4:$N$75,CH$3)+SUMIFS(ACTUALS!$V$4:$V$75,ACTUALS!$N$4:$N$75,$BM32,ACTUALS!$O$4:$O$75,CH$3)</f>
        <v>0</v>
      </c>
      <c r="CI32" s="83">
        <f>SUMIFS(ACTUALS!$W$4:$W$75,ACTUALS!$O$4:$O$75,$BM32,ACTUALS!$N$4:$N$75,CI$3)+SUMIFS(ACTUALS!$V$4:$V$75,ACTUALS!$N$4:$N$75,$BM32,ACTUALS!$O$4:$O$75,CI$3)</f>
        <v>0</v>
      </c>
      <c r="CJ32" s="83">
        <f>SUMIFS(ACTUALS!$B$4:$B$75,ACTUALS!$P$4:$P$75,$BM32,ACTUALS!$O$4:$O$75,CJ$3)+SUMIFS(ACTUALS!$W$4:$W$75,ACTUALS!$O$4:$O$75,$BM32,ACTUALS!$P$4:$P$75,CJ$3)</f>
        <v>0</v>
      </c>
      <c r="CK32" s="83">
        <f>SUMIFS(ACTUALS!$C$4:$C$75,ACTUALS!$Q$4:$Q$75,$BM32,ACTUALS!$P$4:$P$75,CK$3)+SUMIFS(ACTUALS!$B$4:$B$75,ACTUALS!$P$4:$P$75,$BM32,ACTUALS!$Q$4:$Q$75,CK$3)</f>
        <v>0</v>
      </c>
      <c r="CL32" s="83">
        <f>SUMIFS(ACTUALS!$D$4:$D$75,ACTUALS!$R$4:$R$75,$BM32,ACTUALS!$Q$4:$Q$75,CL$3)+SUMIFS(ACTUALS!$C$4:$C$75,ACTUALS!$Q$4:$Q$75,$BM32,ACTUALS!$R$4:$R$75,CL$3)</f>
        <v>0</v>
      </c>
      <c r="CM32" s="83">
        <f>SUMIFS(ACTUALS!$E$4:$E$75,ACTUALS!$S$4:$S$75,$BM32,ACTUALS!$R$4:$R$75,CM$3)+SUMIFS(ACTUALS!$D$4:$D$75,ACTUALS!$R$4:$R$75,$BM32,ACTUALS!$S$4:$S$75,CM$3)</f>
        <v>0</v>
      </c>
      <c r="CN32" s="83">
        <f>SUMIFS(ACTUALS!$F$4:$F$75,ACTUALS!$T$4:$T$75,$BM32,ACTUALS!$S$4:$S$75,CN$3)+SUMIFS(ACTUALS!$E$4:$E$75,ACTUALS!$S$4:$S$75,$BM32,ACTUALS!$T$4:$T$75,CN$3)</f>
        <v>0</v>
      </c>
      <c r="CO32" s="83">
        <f>SUMIFS(ACTUALS!$G$4:$G$75,ACTUALS!$U$4:$U$75,$BM32,ACTUALS!$T$4:$T$75,CO$3)+SUMIFS(ACTUALS!$F$4:$F$75,ACTUALS!$T$4:$T$75,$BM32,ACTUALS!$U$4:$U$75,CO$3)</f>
        <v>0</v>
      </c>
      <c r="CP32" s="83">
        <f>SUMIFS(ACTUALS!$J$4:$J$75,ACTUALS!$V$4:$V$75,$BM32,ACTUALS!$U$4:$U$75,CP$3)+SUMIFS(ACTUALS!$G$4:$G$75,ACTUALS!$U$4:$U$75,$BM32,ACTUALS!$V$4:$V$75,CP$3)</f>
        <v>0</v>
      </c>
      <c r="CQ32" s="83">
        <f>SUMIFS(ACTUALS!$K$4:$K$75,ACTUALS!$W$4:$W$75,$BM32,ACTUALS!$V$4:$V$75,CQ$3)+SUMIFS(ACTUALS!$J$4:$J$75,ACTUALS!$V$4:$V$75,$BM32,ACTUALS!$W$4:$W$75,CQ$3)</f>
        <v>0</v>
      </c>
      <c r="CR32" s="83">
        <f>SUMIFS(ACTUALS!$L$4:$L$75,ACTUALS!$B$4:$B$75,$BM32,ACTUALS!$W$4:$W$75,CR$3)+SUMIFS(ACTUALS!$K$4:$K$75,ACTUALS!$W$4:$W$75,$BM32,ACTUALS!$B$4:$B$75,CR$3)</f>
        <v>0</v>
      </c>
      <c r="CS32" s="83">
        <f>SUMIFS(ACTUALS!$N$4:$N$75,ACTUALS!$C$4:$C$75,$BM32,ACTUALS!$B$4:$B$75,CS$3)+SUMIFS(ACTUALS!$L$4:$L$75,ACTUALS!$B$4:$B$75,$BM32,ACTUALS!$C$4:$C$75,CS$3)</f>
        <v>0</v>
      </c>
      <c r="CT32" s="83">
        <f>SUMIFS(ACTUALS!$O$4:$O$75,ACTUALS!$D$4:$D$75,$BM32,ACTUALS!$C$4:$C$75,CT$3)+SUMIFS(ACTUALS!$N$4:$N$75,ACTUALS!$C$4:$C$75,$BM32,ACTUALS!$D$4:$D$75,CT$3)</f>
        <v>0</v>
      </c>
      <c r="CU32" s="83">
        <f>SUMIFS(ACTUALS!$P$4:$P$75,ACTUALS!$E$4:$E$75,$BM32,ACTUALS!$D$4:$D$75,CU$3)+SUMIFS(ACTUALS!$O$4:$O$75,ACTUALS!$D$4:$D$75,$BM32,ACTUALS!$E$4:$E$75,CU$3)</f>
        <v>0</v>
      </c>
      <c r="CV32" s="83">
        <f>SUMIFS(ACTUALS!$Q$4:$Q$75,ACTUALS!$F$4:$F$75,$BM32,ACTUALS!$E$4:$E$75,CV$3)+SUMIFS(ACTUALS!$P$4:$P$75,ACTUALS!$E$4:$E$75,$BM32,ACTUALS!$F$4:$F$75,CV$3)</f>
        <v>0</v>
      </c>
      <c r="CW32" s="83">
        <f>SUMIFS(ACTUALS!$R$4:$R$75,ACTUALS!$G$4:$G$75,$BM32,ACTUALS!$F$4:$F$75,CW$3)+SUMIFS(ACTUALS!$Q$4:$Q$75,ACTUALS!$F$4:$F$75,$BM32,ACTUALS!$G$4:$G$75,CW$3)</f>
        <v>0</v>
      </c>
      <c r="CX32" s="83">
        <f>SUMIFS(ACTUALS!$S$4:$S$75,ACTUALS!$J$4:$J$75,$BM32,ACTUALS!$G$4:$G$75,CX$3)+SUMIFS(ACTUALS!$R$4:$R$75,ACTUALS!$G$4:$G$75,$BM32,ACTUALS!$J$4:$J$75,CX$3)</f>
        <v>0</v>
      </c>
      <c r="CY32" s="83">
        <f>SUMIFS(ACTUALS!$T$4:$T$75,ACTUALS!$K$4:$K$75,$BM32,ACTUALS!$J$4:$J$75,CY$3)+SUMIFS(ACTUALS!$S$4:$S$75,ACTUALS!$J$4:$J$75,$BM32,ACTUALS!$K$4:$K$75,CY$3)</f>
        <v>0</v>
      </c>
      <c r="CZ32" s="83">
        <f>SUMIFS(ACTUALS!$U$4:$U$75,ACTUALS!$L$4:$L$75,$BM32,ACTUALS!$K$4:$K$75,CZ$3)+SUMIFS(ACTUALS!$T$4:$T$75,ACTUALS!$K$4:$K$75,$BM32,ACTUALS!$L$4:$L$75,CZ$3)</f>
        <v>0</v>
      </c>
      <c r="DA32" s="83">
        <f>SUMIFS(ACTUALS!$V$4:$V$75,ACTUALS!$N$4:$N$75,$BM32,ACTUALS!$L$4:$L$75,DA$3)+SUMIFS(ACTUALS!$U$4:$U$75,ACTUALS!$L$4:$L$75,$BM32,ACTUALS!$N$4:$N$75,DA$3)</f>
        <v>0</v>
      </c>
      <c r="DB32" s="83">
        <f>SUMIFS(ACTUALS!$W$4:$W$75,ACTUALS!$O$4:$O$75,$BM32,ACTUALS!$N$4:$N$75,DB$3)+SUMIFS(ACTUALS!$V$4:$V$75,ACTUALS!$N$4:$N$75,$BM32,ACTUALS!$O$4:$O$75,DB$3)</f>
        <v>0</v>
      </c>
      <c r="DC32" s="83">
        <f>SUMIFS(ACTUALS!$B$4:$B$75,ACTUALS!$P$4:$P$75,$BM32,ACTUALS!$O$4:$O$75,DC$3)+SUMIFS(ACTUALS!$W$4:$W$75,ACTUALS!$O$4:$O$75,$BM32,ACTUALS!$P$4:$P$75,DC$3)</f>
        <v>0</v>
      </c>
      <c r="DD32" s="83">
        <f>SUMIFS(ACTUALS!$C$4:$C$75,ACTUALS!$Q$4:$Q$75,$BM32,ACTUALS!$P$4:$P$75,DD$3)+SUMIFS(ACTUALS!$B$4:$B$75,ACTUALS!$P$4:$P$75,$BM32,ACTUALS!$Q$4:$Q$75,DD$3)</f>
        <v>0</v>
      </c>
      <c r="DE32" s="83">
        <f>SUMIFS(ACTUALS!$D$4:$D$75,ACTUALS!$R$4:$R$75,$BM32,ACTUALS!$Q$4:$Q$75,DE$3)+SUMIFS(ACTUALS!$C$4:$C$75,ACTUALS!$Q$4:$Q$75,$BM32,ACTUALS!$R$4:$R$75,DE$3)</f>
        <v>0</v>
      </c>
      <c r="DF32" s="83">
        <f>SUMIFS(ACTUALS!$E$4:$E$75,ACTUALS!$S$4:$S$75,$BM32,ACTUALS!$R$4:$R$75,DF$3)+SUMIFS(ACTUALS!$D$4:$D$75,ACTUALS!$R$4:$R$75,$BM32,ACTUALS!$S$4:$S$75,DF$3)</f>
        <v>0</v>
      </c>
      <c r="DG32" s="83">
        <f>SUMIFS(ACTUALS!$W$4:$W$75,ACTUALS!$O$4:$O$75,$BM32,ACTUALS!$N$4:$N$75,DG$3)+SUMIFS(ACTUALS!$V$4:$V$75,ACTUALS!$N$4:$N$75,$BM32,ACTUALS!$O$4:$O$75,DG$3)</f>
        <v>0</v>
      </c>
      <c r="DH32" s="83">
        <f>SUMIFS(ACTUALS!$W$4:$W$75,ACTUALS!$O$4:$O$75,$BM32,ACTUALS!$N$4:$N$75,DH$3)+SUMIFS(ACTUALS!$V$4:$V$75,ACTUALS!$N$4:$N$75,$BM32,ACTUALS!$O$4:$O$75,DH$3)</f>
        <v>0</v>
      </c>
      <c r="DI32" s="83">
        <f>SUMIFS(ACTUALS!$W$4:$W$75,ACTUALS!$O$4:$O$75,$BM32,ACTUALS!$N$4:$N$75,DI$3)+SUMIFS(ACTUALS!$V$4:$V$75,ACTUALS!$N$4:$N$75,$BM32,ACTUALS!$O$4:$O$75,DI$3)</f>
        <v>0</v>
      </c>
      <c r="DJ32" s="51"/>
      <c r="DK32" s="51" t="s">
        <v>112</v>
      </c>
      <c r="DL32" s="83">
        <f>SUMIFS(ACTUALS!$U$4:$U$75,ACTUALS!$O$4:$O$75,$BM32,ACTUALS!$N$4:$N$75,DL$3)+SUMIFS(ACTUALS!$T$4:$T$75,ACTUALS!$N$4:$N$75,$BM32,ACTUALS!$O$4:$O$75,DL$3)</f>
        <v>0</v>
      </c>
      <c r="DM32" s="83">
        <f>SUMIFS(ACTUALS!$U$4:$U$75,ACTUALS!$O$4:$O$75,$BM32,ACTUALS!$N$4:$N$75,DM$3)+SUMIFS(ACTUALS!$T$4:$T$75,ACTUALS!$N$4:$N$75,$BM32,ACTUALS!$O$4:$O$75,DM$3)</f>
        <v>0</v>
      </c>
      <c r="DN32" s="83">
        <f>SUMIFS(ACTUALS!$U$4:$U$75,ACTUALS!$O$4:$O$75,$BM32,ACTUALS!$N$4:$N$75,DN$3)+SUMIFS(ACTUALS!$T$4:$T$75,ACTUALS!$N$4:$N$75,$BM32,ACTUALS!$O$4:$O$75,DN$3)</f>
        <v>0</v>
      </c>
      <c r="DO32" s="83">
        <f>SUMIFS(ACTUALS!$U$4:$U$75,ACTUALS!$O$4:$O$75,$BM32,ACTUALS!$N$4:$N$75,DO$3)+SUMIFS(ACTUALS!$T$4:$T$75,ACTUALS!$N$4:$N$75,$BM32,ACTUALS!$O$4:$O$75,DO$3)</f>
        <v>0</v>
      </c>
      <c r="DP32" s="83">
        <f>SUMIFS(ACTUALS!$U$4:$U$75,ACTUALS!$O$4:$O$75,$BM32,ACTUALS!$N$4:$N$75,DP$3)+SUMIFS(ACTUALS!$T$4:$T$75,ACTUALS!$N$4:$N$75,$BM32,ACTUALS!$O$4:$O$75,DP$3)</f>
        <v>0</v>
      </c>
      <c r="DQ32" s="83">
        <f>SUMIFS(ACTUALS!$U$4:$U$75,ACTUALS!$O$4:$O$75,$BM32,ACTUALS!$N$4:$N$75,DQ$3)+SUMIFS(ACTUALS!$T$4:$T$75,ACTUALS!$N$4:$N$75,$BM32,ACTUALS!$O$4:$O$75,DQ$3)</f>
        <v>0</v>
      </c>
      <c r="DR32" s="83">
        <f>SUMIFS(ACTUALS!$U$4:$U$75,ACTUALS!$O$4:$O$75,$BM32,ACTUALS!$N$4:$N$75,DR$3)+SUMIFS(ACTUALS!$T$4:$T$75,ACTUALS!$N$4:$N$75,$BM32,ACTUALS!$O$4:$O$75,DR$3)</f>
        <v>0</v>
      </c>
      <c r="DS32" s="83">
        <f>SUMIFS(ACTUALS!$U$4:$U$75,ACTUALS!$O$4:$O$75,$BM32,ACTUALS!$N$4:$N$75,DS$3)+SUMIFS(ACTUALS!$T$4:$T$75,ACTUALS!$N$4:$N$75,$BM32,ACTUALS!$O$4:$O$75,DS$3)</f>
        <v>0</v>
      </c>
      <c r="DT32" s="83">
        <f>SUMIFS(ACTUALS!$U$4:$U$75,ACTUALS!$O$4:$O$75,$BM32,ACTUALS!$N$4:$N$75,DT$3)+SUMIFS(ACTUALS!$T$4:$T$75,ACTUALS!$N$4:$N$75,$BM32,ACTUALS!$O$4:$O$75,DT$3)</f>
        <v>0</v>
      </c>
      <c r="DU32" s="83">
        <f>SUMIFS(ACTUALS!$V$4:$V$75,ACTUALS!$P$4:$P$75,$BM32,ACTUALS!$O$4:$O$75,DU$3)+SUMIFS(ACTUALS!$U$4:$U$75,ACTUALS!$O$4:$O$75,$BM32,ACTUALS!$P$4:$P$75,DU$3)</f>
        <v>0</v>
      </c>
      <c r="DV32" s="83">
        <f>SUMIFS(ACTUALS!$W$4:$W$75,ACTUALS!$Q$4:$Q$75,$BM32,ACTUALS!$P$4:$P$75,DV$3)+SUMIFS(ACTUALS!$V$4:$V$75,ACTUALS!$P$4:$P$75,$BM32,ACTUALS!$Q$4:$Q$75,DV$3)</f>
        <v>0</v>
      </c>
      <c r="DW32" s="83">
        <f>SUMIFS(ACTUALS!$B$4:$B$75,ACTUALS!$R$4:$R$75,$BM32,ACTUALS!$Q$4:$Q$75,DW$3)+SUMIFS(ACTUALS!$W$4:$W$75,ACTUALS!$Q$4:$Q$75,$BM32,ACTUALS!$R$4:$R$75,DW$3)</f>
        <v>0</v>
      </c>
      <c r="DX32" s="83">
        <f>SUMIFS(ACTUALS!$C$4:$C$75,ACTUALS!$S$4:$S$75,$BM32,ACTUALS!$R$4:$R$75,DX$3)+SUMIFS(ACTUALS!$B$4:$B$75,ACTUALS!$R$4:$R$75,$BM32,ACTUALS!$S$4:$S$75,DX$3)</f>
        <v>0</v>
      </c>
      <c r="DY32" s="83">
        <f>SUMIFS(ACTUALS!$D$4:$D$75,ACTUALS!$T$4:$T$75,$BM32,ACTUALS!$S$4:$S$75,DY$3)+SUMIFS(ACTUALS!$C$4:$C$75,ACTUALS!$S$4:$S$75,$BM32,ACTUALS!$T$4:$T$75,DY$3)</f>
        <v>0</v>
      </c>
      <c r="DZ32" s="83">
        <f>SUMIFS(ACTUALS!$E$4:$E$75,ACTUALS!$U$4:$U$75,$BM32,ACTUALS!$T$4:$T$75,DZ$3)+SUMIFS(ACTUALS!$D$4:$D$75,ACTUALS!$T$4:$T$75,$BM32,ACTUALS!$U$4:$U$75,DZ$3)</f>
        <v>0</v>
      </c>
      <c r="EA32" s="83">
        <f>SUMIFS(ACTUALS!$F$4:$F$75,ACTUALS!$V$4:$V$75,$BM32,ACTUALS!$U$4:$U$75,EA$3)+SUMIFS(ACTUALS!$E$4:$E$75,ACTUALS!$U$4:$U$75,$BM32,ACTUALS!$V$4:$V$75,EA$3)</f>
        <v>0</v>
      </c>
      <c r="EB32" s="83">
        <f>SUMIFS(ACTUALS!$G$4:$G$75,ACTUALS!$W$4:$W$75,$BM32,ACTUALS!$V$4:$V$75,EB$3)+SUMIFS(ACTUALS!$F$4:$F$75,ACTUALS!$V$4:$V$75,$BM32,ACTUALS!$W$4:$W$75,EB$3)</f>
        <v>0</v>
      </c>
      <c r="EC32" s="83">
        <f>SUMIFS(ACTUALS!$J$4:$J$75,ACTUALS!$B$4:$B$75,$BM32,ACTUALS!$W$4:$W$75,EC$3)+SUMIFS(ACTUALS!$G$4:$G$75,ACTUALS!$W$4:$W$75,$BM32,ACTUALS!$B$4:$B$75,EC$3)</f>
        <v>0</v>
      </c>
      <c r="ED32" s="83">
        <f>SUMIFS(ACTUALS!$K$4:$K$75,ACTUALS!$C$4:$C$75,$BM32,ACTUALS!$B$4:$B$75,ED$3)+SUMIFS(ACTUALS!$J$4:$J$75,ACTUALS!$B$4:$B$75,$BM32,ACTUALS!$C$4:$C$75,ED$3)</f>
        <v>0</v>
      </c>
      <c r="EE32" s="83">
        <f>SUMIFS(ACTUALS!$L$4:$L$75,ACTUALS!$D$4:$D$75,$BM32,ACTUALS!$C$4:$C$75,EE$3)+SUMIFS(ACTUALS!$K$4:$K$75,ACTUALS!$C$4:$C$75,$BM32,ACTUALS!$D$4:$D$75,EE$3)</f>
        <v>0</v>
      </c>
      <c r="EF32" s="83">
        <f>SUMIFS(ACTUALS!$N$4:$N$75,ACTUALS!$E$4:$E$75,$BM32,ACTUALS!$D$4:$D$75,EF$3)+SUMIFS(ACTUALS!$L$4:$L$75,ACTUALS!$D$4:$D$75,$BM32,ACTUALS!$E$4:$E$75,EF$3)</f>
        <v>0</v>
      </c>
      <c r="EG32" s="83">
        <f>SUMIFS(ACTUALS!$O$4:$O$75,ACTUALS!$F$4:$F$75,$BM32,ACTUALS!$E$4:$E$75,EG$3)+SUMIFS(ACTUALS!$N$4:$N$75,ACTUALS!$E$4:$E$75,$BM32,ACTUALS!$F$4:$F$75,EG$3)</f>
        <v>0</v>
      </c>
      <c r="EH32" s="83">
        <f>SUMIFS(ACTUALS!$P$4:$P$75,ACTUALS!$G$4:$G$75,$BM32,ACTUALS!$F$4:$F$75,EH$3)+SUMIFS(ACTUALS!$O$4:$O$75,ACTUALS!$F$4:$F$75,$BM32,ACTUALS!$G$4:$G$75,EH$3)</f>
        <v>0</v>
      </c>
      <c r="EI32" s="83">
        <f>SUMIFS(ACTUALS!$Q$4:$Q$75,ACTUALS!$J$4:$J$75,$BM32,ACTUALS!$G$4:$G$75,EI$3)+SUMIFS(ACTUALS!$P$4:$P$75,ACTUALS!$G$4:$G$75,$BM32,ACTUALS!$J$4:$J$75,EI$3)</f>
        <v>0</v>
      </c>
      <c r="EJ32" s="83">
        <f>SUMIFS(ACTUALS!$R$4:$R$75,ACTUALS!$K$4:$K$75,$BM32,ACTUALS!$J$4:$J$75,EJ$3)+SUMIFS(ACTUALS!$Q$4:$Q$75,ACTUALS!$J$4:$J$75,$BM32,ACTUALS!$K$4:$K$75,EJ$3)</f>
        <v>0</v>
      </c>
      <c r="EK32" s="83">
        <f>SUMIFS(ACTUALS!$S$4:$S$75,ACTUALS!$L$4:$L$75,$BM32,ACTUALS!$K$4:$K$75,EK$3)+SUMIFS(ACTUALS!$R$4:$R$75,ACTUALS!$K$4:$K$75,$BM32,ACTUALS!$L$4:$L$75,EK$3)</f>
        <v>0</v>
      </c>
      <c r="EL32" s="83">
        <f>SUMIFS(ACTUALS!$T$4:$T$75,ACTUALS!$N$4:$N$75,$BM32,ACTUALS!$L$4:$L$75,EL$3)+SUMIFS(ACTUALS!$S$4:$S$75,ACTUALS!$L$4:$L$75,$BM32,ACTUALS!$N$4:$N$75,EL$3)</f>
        <v>0</v>
      </c>
      <c r="EM32" s="83">
        <f>SUMIFS(ACTUALS!$U$4:$U$75,ACTUALS!$O$4:$O$75,$BM32,ACTUALS!$N$4:$N$75,EM$3)+SUMIFS(ACTUALS!$T$4:$T$75,ACTUALS!$N$4:$N$75,$BM32,ACTUALS!$O$4:$O$75,EM$3)</f>
        <v>0</v>
      </c>
      <c r="EN32" s="83">
        <f>SUMIFS(ACTUALS!$V$4:$V$75,ACTUALS!$P$4:$P$75,$BM32,ACTUALS!$O$4:$O$75,EN$3)+SUMIFS(ACTUALS!$U$4:$U$75,ACTUALS!$O$4:$O$75,$BM32,ACTUALS!$P$4:$P$75,EN$3)</f>
        <v>0</v>
      </c>
      <c r="EO32" s="83">
        <f>SUMIFS(ACTUALS!$W$4:$W$75,ACTUALS!$Q$4:$Q$75,$BM32,ACTUALS!$P$4:$P$75,EO$3)+SUMIFS(ACTUALS!$V$4:$V$75,ACTUALS!$P$4:$P$75,$BM32,ACTUALS!$Q$4:$Q$75,EO$3)</f>
        <v>0</v>
      </c>
      <c r="EP32" s="83">
        <f>SUMIFS(ACTUALS!$B$4:$B$75,ACTUALS!$R$4:$R$75,$BM32,ACTUALS!$Q$4:$Q$75,EP$3)+SUMIFS(ACTUALS!$W$4:$W$75,ACTUALS!$Q$4:$Q$75,$BM32,ACTUALS!$R$4:$R$75,EP$3)</f>
        <v>0</v>
      </c>
      <c r="EQ32" s="83">
        <f>SUMIFS(ACTUALS!$C$4:$C$75,ACTUALS!$S$4:$S$75,$BM32,ACTUALS!$R$4:$R$75,EQ$3)+SUMIFS(ACTUALS!$B$4:$B$75,ACTUALS!$R$4:$R$75,$BM32,ACTUALS!$S$4:$S$75,EQ$3)</f>
        <v>0</v>
      </c>
      <c r="ER32" s="83">
        <f>SUMIFS(ACTUALS!$D$4:$D$75,ACTUALS!$T$4:$T$75,$BM32,ACTUALS!$S$4:$S$75,ER$3)+SUMIFS(ACTUALS!$C$4:$C$75,ACTUALS!$S$4:$S$75,$BM32,ACTUALS!$T$4:$T$75,ER$3)</f>
        <v>0</v>
      </c>
      <c r="ES32" s="83">
        <f>SUMIFS(ACTUALS!$E$4:$E$75,ACTUALS!$U$4:$U$75,$BM32,ACTUALS!$T$4:$T$75,ES$3)+SUMIFS(ACTUALS!$D$4:$D$75,ACTUALS!$T$4:$T$75,$BM32,ACTUALS!$U$4:$U$75,ES$3)</f>
        <v>0</v>
      </c>
      <c r="ET32" s="83">
        <f>SUMIFS(ACTUALS!$F$4:$F$75,ACTUALS!$V$4:$V$75,$BM32,ACTUALS!$U$4:$U$75,ET$3)+SUMIFS(ACTUALS!$E$4:$E$75,ACTUALS!$U$4:$U$75,$BM32,ACTUALS!$V$4:$V$75,ET$3)</f>
        <v>0</v>
      </c>
      <c r="EU32" s="83">
        <f>SUMIFS(ACTUALS!$G$4:$G$75,ACTUALS!$W$4:$W$75,$BM32,ACTUALS!$V$4:$V$75,EU$3)+SUMIFS(ACTUALS!$F$4:$F$75,ACTUALS!$V$4:$V$75,$BM32,ACTUALS!$W$4:$W$75,EU$3)</f>
        <v>0</v>
      </c>
      <c r="EV32" s="83">
        <f>SUMIFS(ACTUALS!$U$4:$U$75,ACTUALS!$O$4:$O$75,$BM32,ACTUALS!$N$4:$N$75,EV$3)+SUMIFS(ACTUALS!$T$4:$T$75,ACTUALS!$N$4:$N$75,$BM32,ACTUALS!$O$4:$O$75,EV$3)</f>
        <v>0</v>
      </c>
      <c r="EW32" s="83">
        <f>SUMIFS(ACTUALS!$U$4:$U$75,ACTUALS!$O$4:$O$75,$BM32,ACTUALS!$N$4:$N$75,EW$3)+SUMIFS(ACTUALS!$T$4:$T$75,ACTUALS!$N$4:$N$75,$BM32,ACTUALS!$O$4:$O$75,EW$3)</f>
        <v>0</v>
      </c>
      <c r="EX32" s="83">
        <f>SUMIFS(ACTUALS!$U$4:$U$75,ACTUALS!$O$4:$O$75,$BM32,ACTUALS!$N$4:$N$75,EX$3)+SUMIFS(ACTUALS!$T$4:$T$75,ACTUALS!$N$4:$N$75,$BM32,ACTUALS!$O$4:$O$75,EX$3)</f>
        <v>0</v>
      </c>
      <c r="EY32" s="83">
        <f>SUMIFS(ACTUALS!$U$4:$U$75,ACTUALS!$O$4:$O$75,$BM32,ACTUALS!$N$4:$N$75,EY$3)+SUMIFS(ACTUALS!$T$4:$T$75,ACTUALS!$N$4:$N$75,$BM32,ACTUALS!$O$4:$O$75,EY$3)</f>
        <v>0</v>
      </c>
      <c r="EZ32" s="83">
        <f>SUMIFS(ACTUALS!$U$4:$U$75,ACTUALS!$O$4:$O$75,$BM32,ACTUALS!$N$4:$N$75,EZ$3)+SUMIFS(ACTUALS!$T$4:$T$75,ACTUALS!$N$4:$N$75,$BM32,ACTUALS!$O$4:$O$75,EZ$3)</f>
        <v>0</v>
      </c>
      <c r="FA32" s="83">
        <f>SUMIFS(ACTUALS!$U$4:$U$75,ACTUALS!$O$4:$O$75,$BM32,ACTUALS!$N$4:$N$75,FA$3)+SUMIFS(ACTUALS!$T$4:$T$75,ACTUALS!$N$4:$N$75,$BM32,ACTUALS!$O$4:$O$75,FA$3)</f>
        <v>0</v>
      </c>
      <c r="FB32" s="83">
        <f>SUMIFS(ACTUALS!$U$4:$U$75,ACTUALS!$O$4:$O$75,$BM32,ACTUALS!$N$4:$N$75,FB$3)+SUMIFS(ACTUALS!$T$4:$T$75,ACTUALS!$N$4:$N$75,$BM32,ACTUALS!$O$4:$O$75,FB$3)</f>
        <v>0</v>
      </c>
      <c r="FC32" s="83">
        <f>SUMIFS(ACTUALS!$U$4:$U$75,ACTUALS!$O$4:$O$75,$BM32,ACTUALS!$N$4:$N$75,FC$3)+SUMIFS(ACTUALS!$T$4:$T$75,ACTUALS!$N$4:$N$75,$BM32,ACTUALS!$O$4:$O$75,FC$3)</f>
        <v>0</v>
      </c>
      <c r="FD32" s="83">
        <f>SUMIFS(ACTUALS!$U$4:$U$75,ACTUALS!$O$4:$O$75,$BM32,ACTUALS!$N$4:$N$75,FD$3)+SUMIFS(ACTUALS!$T$4:$T$75,ACTUALS!$N$4:$N$75,$BM32,ACTUALS!$O$4:$O$75,FD$3)</f>
        <v>0</v>
      </c>
      <c r="FE32" s="83">
        <f>SUMIFS(ACTUALS!$U$4:$U$75,ACTUALS!$O$4:$O$75,$BM32,ACTUALS!$N$4:$N$75,FE$3)+SUMIFS(ACTUALS!$T$4:$T$75,ACTUALS!$N$4:$N$75,$BM32,ACTUALS!$O$4:$O$75,FE$3)</f>
        <v>0</v>
      </c>
      <c r="FF32" s="83">
        <f>SUMIFS(ACTUALS!$U$4:$U$75,ACTUALS!$O$4:$O$75,$BM32,ACTUALS!$N$4:$N$75,FF$3)+SUMIFS(ACTUALS!$T$4:$T$75,ACTUALS!$N$4:$N$75,$BM32,ACTUALS!$O$4:$O$75,FF$3)</f>
        <v>0</v>
      </c>
      <c r="FG32" s="83">
        <f>SUMIFS(ACTUALS!$U$4:$U$75,ACTUALS!$O$4:$O$75,$BM32,ACTUALS!$N$4:$N$75,FG$3)+SUMIFS(ACTUALS!$T$4:$T$75,ACTUALS!$N$4:$N$75,$BM32,ACTUALS!$O$4:$O$75,FG$3)</f>
        <v>0</v>
      </c>
      <c r="FH32" s="51"/>
      <c r="FI32" s="51" t="s">
        <v>112</v>
      </c>
      <c r="FJ32" s="83">
        <f>SUMIFS(ACTUALS!$S$4:$S$75,ACTUALS!$O$4:$O$75,$BM32,ACTUALS!$N$4:$N$75,FJ$3)+SUMIFS(ACTUALS!$R$4:$R$75,ACTUALS!$N$4:$N$75,$BM32,ACTUALS!$O$4:$O$75,FJ$3)</f>
        <v>0</v>
      </c>
      <c r="FK32" s="83">
        <f>SUMIFS(ACTUALS!$S$4:$S$75,ACTUALS!$O$4:$O$75,$BM32,ACTUALS!$N$4:$N$75,FK$3)+SUMIFS(ACTUALS!$R$4:$R$75,ACTUALS!$N$4:$N$75,$BM32,ACTUALS!$O$4:$O$75,FK$3)</f>
        <v>0</v>
      </c>
      <c r="FL32" s="83">
        <f>SUMIFS(ACTUALS!$S$4:$S$75,ACTUALS!$O$4:$O$75,$BM32,ACTUALS!$N$4:$N$75,FL$3)+SUMIFS(ACTUALS!$R$4:$R$75,ACTUALS!$N$4:$N$75,$BM32,ACTUALS!$O$4:$O$75,FL$3)</f>
        <v>0</v>
      </c>
      <c r="FM32" s="83">
        <f>SUMIFS(ACTUALS!$S$4:$S$75,ACTUALS!$O$4:$O$75,$BM32,ACTUALS!$N$4:$N$75,FM$3)+SUMIFS(ACTUALS!$R$4:$R$75,ACTUALS!$N$4:$N$75,$BM32,ACTUALS!$O$4:$O$75,FM$3)</f>
        <v>0</v>
      </c>
      <c r="FN32" s="83">
        <f>SUMIFS(ACTUALS!$S$4:$S$75,ACTUALS!$O$4:$O$75,$BM32,ACTUALS!$N$4:$N$75,FN$3)+SUMIFS(ACTUALS!$R$4:$R$75,ACTUALS!$N$4:$N$75,$BM32,ACTUALS!$O$4:$O$75,FN$3)</f>
        <v>0</v>
      </c>
      <c r="FO32" s="83">
        <f>SUMIFS(ACTUALS!$S$4:$S$75,ACTUALS!$O$4:$O$75,$BM32,ACTUALS!$N$4:$N$75,FO$3)+SUMIFS(ACTUALS!$R$4:$R$75,ACTUALS!$N$4:$N$75,$BM32,ACTUALS!$O$4:$O$75,FO$3)</f>
        <v>0</v>
      </c>
      <c r="FP32" s="83">
        <f>SUMIFS(ACTUALS!$T$4:$T$75,ACTUALS!$P$4:$P$75,$BM32,ACTUALS!$O$4:$O$75,FP$3)+SUMIFS(ACTUALS!$S$4:$S$75,ACTUALS!$O$4:$O$75,$BM32,ACTUALS!$P$4:$P$75,FP$3)</f>
        <v>0</v>
      </c>
      <c r="FQ32" s="83">
        <f>SUMIFS(ACTUALS!$U$4:$U$75,ACTUALS!$Q$4:$Q$75,$BM32,ACTUALS!$P$4:$P$75,FQ$3)+SUMIFS(ACTUALS!$T$4:$T$75,ACTUALS!$P$4:$P$75,$BM32,ACTUALS!$Q$4:$Q$75,FQ$3)</f>
        <v>0</v>
      </c>
      <c r="FR32" s="83">
        <f>SUMIFS(ACTUALS!$V$4:$V$75,ACTUALS!$R$4:$R$75,$BM32,ACTUALS!$Q$4:$Q$75,FR$3)+SUMIFS(ACTUALS!$U$4:$U$75,ACTUALS!$Q$4:$Q$75,$BM32,ACTUALS!$R$4:$R$75,FR$3)</f>
        <v>0</v>
      </c>
      <c r="FS32" s="83">
        <f>SUMIFS(ACTUALS!$W$4:$W$75,ACTUALS!$S$4:$S$75,$BM32,ACTUALS!$R$4:$R$75,FS$3)+SUMIFS(ACTUALS!$V$4:$V$75,ACTUALS!$R$4:$R$75,$BM32,ACTUALS!$S$4:$S$75,FS$3)</f>
        <v>0</v>
      </c>
      <c r="FT32" s="83">
        <f>SUMIFS(ACTUALS!$B$4:$B$75,ACTUALS!$T$4:$T$75,$BM32,ACTUALS!$S$4:$S$75,FT$3)+SUMIFS(ACTUALS!$W$4:$W$75,ACTUALS!$S$4:$S$75,$BM32,ACTUALS!$T$4:$T$75,FT$3)</f>
        <v>0</v>
      </c>
      <c r="FU32" s="83">
        <f>SUMIFS(ACTUALS!$C$4:$C$75,ACTUALS!$U$4:$U$75,$BM32,ACTUALS!$T$4:$T$75,FU$3)+SUMIFS(ACTUALS!$B$4:$B$75,ACTUALS!$T$4:$T$75,$BM32,ACTUALS!$U$4:$U$75,FU$3)</f>
        <v>0</v>
      </c>
      <c r="FV32" s="83">
        <f>SUMIFS(ACTUALS!$D$4:$D$75,ACTUALS!$V$4:$V$75,$BM32,ACTUALS!$U$4:$U$75,FV$3)+SUMIFS(ACTUALS!$C$4:$C$75,ACTUALS!$U$4:$U$75,$BM32,ACTUALS!$V$4:$V$75,FV$3)</f>
        <v>0</v>
      </c>
      <c r="FW32" s="83">
        <f>SUMIFS(ACTUALS!$E$4:$E$75,ACTUALS!$W$4:$W$75,$BM32,ACTUALS!$V$4:$V$75,FW$3)+SUMIFS(ACTUALS!$D$4:$D$75,ACTUALS!$V$4:$V$75,$BM32,ACTUALS!$W$4:$W$75,FW$3)</f>
        <v>0</v>
      </c>
      <c r="FX32" s="83">
        <f>SUMIFS(ACTUALS!$F$4:$F$75,ACTUALS!$B$4:$B$75,$BM32,ACTUALS!$W$4:$W$75,FX$3)+SUMIFS(ACTUALS!$E$4:$E$75,ACTUALS!$W$4:$W$75,$BM32,ACTUALS!$B$4:$B$75,FX$3)</f>
        <v>0</v>
      </c>
      <c r="FY32" s="83">
        <f>SUMIFS(ACTUALS!$G$4:$G$75,ACTUALS!$C$4:$C$75,$BM32,ACTUALS!$B$4:$B$75,FY$3)+SUMIFS(ACTUALS!$F$4:$F$75,ACTUALS!$B$4:$B$75,$BM32,ACTUALS!$C$4:$C$75,FY$3)</f>
        <v>0</v>
      </c>
      <c r="FZ32" s="83">
        <f>SUMIFS(ACTUALS!$J$4:$J$75,ACTUALS!$D$4:$D$75,$BM32,ACTUALS!$C$4:$C$75,FZ$3)+SUMIFS(ACTUALS!$G$4:$G$75,ACTUALS!$C$4:$C$75,$BM32,ACTUALS!$D$4:$D$75,FZ$3)</f>
        <v>0</v>
      </c>
      <c r="GA32" s="83">
        <f>SUMIFS(ACTUALS!$K$4:$K$75,ACTUALS!$E$4:$E$75,$BM32,ACTUALS!$D$4:$D$75,GA$3)+SUMIFS(ACTUALS!$J$4:$J$75,ACTUALS!$D$4:$D$75,$BM32,ACTUALS!$E$4:$E$75,GA$3)</f>
        <v>0</v>
      </c>
      <c r="GB32" s="83">
        <f>SUMIFS(ACTUALS!$L$4:$L$75,ACTUALS!$F$4:$F$75,$BM32,ACTUALS!$E$4:$E$75,GB$3)+SUMIFS(ACTUALS!$K$4:$K$75,ACTUALS!$E$4:$E$75,$BM32,ACTUALS!$F$4:$F$75,GB$3)</f>
        <v>0</v>
      </c>
      <c r="GC32" s="83">
        <f>SUMIFS(ACTUALS!$N$4:$N$75,ACTUALS!$G$4:$G$75,$BM32,ACTUALS!$F$4:$F$75,GC$3)+SUMIFS(ACTUALS!$L$4:$L$75,ACTUALS!$F$4:$F$75,$BM32,ACTUALS!$G$4:$G$75,GC$3)</f>
        <v>0</v>
      </c>
      <c r="GD32" s="83">
        <f>SUMIFS(ACTUALS!$O$4:$O$75,ACTUALS!$J$4:$J$75,$BM32,ACTUALS!$G$4:$G$75,GD$3)+SUMIFS(ACTUALS!$N$4:$N$75,ACTUALS!$G$4:$G$75,$BM32,ACTUALS!$J$4:$J$75,GD$3)</f>
        <v>0</v>
      </c>
      <c r="GE32" s="83">
        <f>SUMIFS(ACTUALS!$P$4:$P$75,ACTUALS!$K$4:$K$75,$BM32,ACTUALS!$J$4:$J$75,GE$3)+SUMIFS(ACTUALS!$O$4:$O$75,ACTUALS!$J$4:$J$75,$BM32,ACTUALS!$K$4:$K$75,GE$3)</f>
        <v>0</v>
      </c>
      <c r="GF32" s="83">
        <f>SUMIFS(ACTUALS!$Q$4:$Q$75,ACTUALS!$L$4:$L$75,$BM32,ACTUALS!$K$4:$K$75,GF$3)+SUMIFS(ACTUALS!$P$4:$P$75,ACTUALS!$K$4:$K$75,$BM32,ACTUALS!$L$4:$L$75,GF$3)</f>
        <v>0</v>
      </c>
      <c r="GG32" s="83">
        <f>SUMIFS(ACTUALS!$R$4:$R$75,ACTUALS!$N$4:$N$75,$BM32,ACTUALS!$L$4:$L$75,GG$3)+SUMIFS(ACTUALS!$Q$4:$Q$75,ACTUALS!$L$4:$L$75,$BM32,ACTUALS!$N$4:$N$75,GG$3)</f>
        <v>0</v>
      </c>
      <c r="GH32" s="83">
        <f>SUMIFS(ACTUALS!$S$4:$S$75,ACTUALS!$O$4:$O$75,$BM32,ACTUALS!$N$4:$N$75,GH$3)+SUMIFS(ACTUALS!$R$4:$R$75,ACTUALS!$N$4:$N$75,$BM32,ACTUALS!$O$4:$O$75,GH$3)</f>
        <v>0</v>
      </c>
      <c r="GI32" s="83">
        <f>SUMIFS(ACTUALS!$T$4:$T$75,ACTUALS!$P$4:$P$75,$BM32,ACTUALS!$O$4:$O$75,GI$3)+SUMIFS(ACTUALS!$S$4:$S$75,ACTUALS!$O$4:$O$75,$BM32,ACTUALS!$P$4:$P$75,GI$3)</f>
        <v>0</v>
      </c>
      <c r="GJ32" s="83">
        <f>SUMIFS(ACTUALS!$U$4:$U$75,ACTUALS!$Q$4:$Q$75,$BM32,ACTUALS!$P$4:$P$75,GJ$3)+SUMIFS(ACTUALS!$T$4:$T$75,ACTUALS!$P$4:$P$75,$BM32,ACTUALS!$Q$4:$Q$75,GJ$3)</f>
        <v>0</v>
      </c>
      <c r="GK32" s="83">
        <f>SUMIFS(ACTUALS!$V$4:$V$75,ACTUALS!$R$4:$R$75,$BM32,ACTUALS!$Q$4:$Q$75,GK$3)+SUMIFS(ACTUALS!$U$4:$U$75,ACTUALS!$Q$4:$Q$75,$BM32,ACTUALS!$R$4:$R$75,GK$3)</f>
        <v>0</v>
      </c>
      <c r="GL32" s="83">
        <f>SUMIFS(ACTUALS!$W$4:$W$75,ACTUALS!$S$4:$S$75,$BM32,ACTUALS!$R$4:$R$75,GL$3)+SUMIFS(ACTUALS!$V$4:$V$75,ACTUALS!$R$4:$R$75,$BM32,ACTUALS!$S$4:$S$75,GL$3)</f>
        <v>0</v>
      </c>
      <c r="GM32" s="83">
        <f>SUMIFS(ACTUALS!$B$4:$B$75,ACTUALS!$T$4:$T$75,$BM32,ACTUALS!$S$4:$S$75,GM$3)+SUMIFS(ACTUALS!$W$4:$W$75,ACTUALS!$S$4:$S$75,$BM32,ACTUALS!$T$4:$T$75,GM$3)</f>
        <v>0</v>
      </c>
      <c r="GN32" s="83">
        <f>SUMIFS(ACTUALS!$C$4:$C$75,ACTUALS!$U$4:$U$75,$BM32,ACTUALS!$T$4:$T$75,GN$3)+SUMIFS(ACTUALS!$B$4:$B$75,ACTUALS!$T$4:$T$75,$BM32,ACTUALS!$U$4:$U$75,GN$3)</f>
        <v>0</v>
      </c>
      <c r="GO32" s="83">
        <f>SUMIFS(ACTUALS!$S$4:$S$75,ACTUALS!$O$4:$O$75,$BM32,ACTUALS!$N$4:$N$75,GO$3)+SUMIFS(ACTUALS!$R$4:$R$75,ACTUALS!$N$4:$N$75,$BM32,ACTUALS!$O$4:$O$75,GO$3)</f>
        <v>0</v>
      </c>
      <c r="GP32" s="83">
        <f>SUMIFS(ACTUALS!$S$4:$S$75,ACTUALS!$O$4:$O$75,$BM32,ACTUALS!$N$4:$N$75,GP$3)+SUMIFS(ACTUALS!$R$4:$R$75,ACTUALS!$N$4:$N$75,$BM32,ACTUALS!$O$4:$O$75,GP$3)</f>
        <v>0</v>
      </c>
      <c r="GQ32" s="83">
        <f>SUMIFS(ACTUALS!$S$4:$S$75,ACTUALS!$O$4:$O$75,$BM32,ACTUALS!$N$4:$N$75,GQ$3)+SUMIFS(ACTUALS!$R$4:$R$75,ACTUALS!$N$4:$N$75,$BM32,ACTUALS!$O$4:$O$75,GQ$3)</f>
        <v>0</v>
      </c>
      <c r="GR32" s="83">
        <f>SUMIFS(ACTUALS!$S$4:$S$75,ACTUALS!$O$4:$O$75,$BM32,ACTUALS!$N$4:$N$75,GR$3)+SUMIFS(ACTUALS!$R$4:$R$75,ACTUALS!$N$4:$N$75,$BM32,ACTUALS!$O$4:$O$75,GR$3)</f>
        <v>0</v>
      </c>
      <c r="GS32" s="83">
        <f>SUMIFS(ACTUALS!$S$4:$S$75,ACTUALS!$O$4:$O$75,$BM32,ACTUALS!$N$4:$N$75,GS$3)+SUMIFS(ACTUALS!$R$4:$R$75,ACTUALS!$N$4:$N$75,$BM32,ACTUALS!$O$4:$O$75,GS$3)</f>
        <v>0</v>
      </c>
      <c r="GT32" s="83">
        <f>SUMIFS(ACTUALS!$S$4:$S$75,ACTUALS!$O$4:$O$75,$BM32,ACTUALS!$N$4:$N$75,GT$3)+SUMIFS(ACTUALS!$R$4:$R$75,ACTUALS!$N$4:$N$75,$BM32,ACTUALS!$O$4:$O$75,GT$3)</f>
        <v>0</v>
      </c>
      <c r="GU32" s="83">
        <f>SUMIFS(ACTUALS!$S$4:$S$75,ACTUALS!$O$4:$O$75,$BM32,ACTUALS!$N$4:$N$75,GU$3)+SUMIFS(ACTUALS!$R$4:$R$75,ACTUALS!$N$4:$N$75,$BM32,ACTUALS!$O$4:$O$75,GU$3)</f>
        <v>0</v>
      </c>
      <c r="GV32" s="83">
        <f>SUMIFS(ACTUALS!$S$4:$S$75,ACTUALS!$O$4:$O$75,$BM32,ACTUALS!$N$4:$N$75,GV$3)+SUMIFS(ACTUALS!$R$4:$R$75,ACTUALS!$N$4:$N$75,$BM32,ACTUALS!$O$4:$O$75,GV$3)</f>
        <v>0</v>
      </c>
      <c r="GW32" s="83">
        <f>SUMIFS(ACTUALS!$S$4:$S$75,ACTUALS!$O$4:$O$75,$BM32,ACTUALS!$N$4:$N$75,GW$3)+SUMIFS(ACTUALS!$R$4:$R$75,ACTUALS!$N$4:$N$75,$BM32,ACTUALS!$O$4:$O$75,GW$3)</f>
        <v>0</v>
      </c>
      <c r="GX32" s="83">
        <f>SUMIFS(ACTUALS!$S$4:$S$75,ACTUALS!$O$4:$O$75,$BM32,ACTUALS!$N$4:$N$75,GX$3)+SUMIFS(ACTUALS!$R$4:$R$75,ACTUALS!$N$4:$N$75,$BM32,ACTUALS!$O$4:$O$75,GX$3)</f>
        <v>0</v>
      </c>
      <c r="GY32" s="83">
        <f>SUMIFS(ACTUALS!$S$4:$S$75,ACTUALS!$O$4:$O$75,$BM32,ACTUALS!$N$4:$N$75,GY$3)+SUMIFS(ACTUALS!$R$4:$R$75,ACTUALS!$N$4:$N$75,$BM32,ACTUALS!$O$4:$O$75,GY$3)</f>
        <v>0</v>
      </c>
      <c r="GZ32" s="83">
        <f>SUMIFS(ACTUALS!$S$4:$S$75,ACTUALS!$O$4:$O$75,$BM32,ACTUALS!$N$4:$N$75,GZ$3)+SUMIFS(ACTUALS!$R$4:$R$75,ACTUALS!$N$4:$N$75,$BM32,ACTUALS!$O$4:$O$75,GZ$3)</f>
        <v>0</v>
      </c>
      <c r="HA32" s="83">
        <f>SUMIFS(ACTUALS!$S$4:$S$75,ACTUALS!$O$4:$O$75,$BM32,ACTUALS!$N$4:$N$75,HA$3)+SUMIFS(ACTUALS!$R$4:$R$75,ACTUALS!$N$4:$N$75,$BM32,ACTUALS!$O$4:$O$75,HA$3)</f>
        <v>0</v>
      </c>
      <c r="HB32" s="83">
        <f>SUMIFS(ACTUALS!$S$4:$S$75,ACTUALS!$O$4:$O$75,$BM32,ACTUALS!$N$4:$N$75,HB$3)+SUMIFS(ACTUALS!$R$4:$R$75,ACTUALS!$N$4:$N$75,$BM32,ACTUALS!$O$4:$O$75,HB$3)</f>
        <v>0</v>
      </c>
      <c r="HC32" s="83">
        <f>SUMIFS(ACTUALS!$S$4:$S$75,ACTUALS!$O$4:$O$75,$BM32,ACTUALS!$N$4:$N$75,HC$3)+SUMIFS(ACTUALS!$R$4:$R$75,ACTUALS!$N$4:$N$75,$BM32,ACTUALS!$O$4:$O$75,HC$3)</f>
        <v>0</v>
      </c>
      <c r="HD32" s="83">
        <f>SUMIFS(ACTUALS!$S$4:$S$75,ACTUALS!$O$4:$O$75,$BM32,ACTUALS!$N$4:$N$75,HD$3)+SUMIFS(ACTUALS!$R$4:$R$75,ACTUALS!$N$4:$N$75,$BM32,ACTUALS!$O$4:$O$75,HD$3)</f>
        <v>0</v>
      </c>
      <c r="HE32" s="83">
        <f>SUMIFS(ACTUALS!$S$4:$S$75,ACTUALS!$O$4:$O$75,$BM32,ACTUALS!$N$4:$N$75,HE$3)+SUMIFS(ACTUALS!$R$4:$R$75,ACTUALS!$N$4:$N$75,$BM32,ACTUALS!$O$4:$O$75,HE$3)</f>
        <v>0</v>
      </c>
      <c r="HF32" s="51"/>
      <c r="HG32" s="71"/>
      <c r="HH32" s="71"/>
      <c r="HI32" s="71"/>
      <c r="HJ32" s="71"/>
      <c r="HK32" s="71"/>
      <c r="HL32" s="71"/>
      <c r="HM32" s="71"/>
      <c r="HN32" s="71"/>
      <c r="HO32" s="71"/>
      <c r="HP32" s="71"/>
      <c r="HQ32" s="71"/>
      <c r="HR32" s="71"/>
      <c r="HS32" s="71"/>
      <c r="HT32" s="71"/>
      <c r="HU32" s="71"/>
      <c r="HV32" s="71"/>
      <c r="HW32" s="71"/>
      <c r="HX32" s="71"/>
      <c r="HY32" s="71"/>
      <c r="HZ32" s="71"/>
      <c r="IA32" s="71"/>
      <c r="IB32" s="71"/>
      <c r="IC32" s="71"/>
      <c r="ID32" s="71"/>
      <c r="IE32" s="71"/>
      <c r="IF32" s="71"/>
      <c r="IG32" s="71"/>
      <c r="IH32" s="71"/>
      <c r="II32" s="71"/>
      <c r="IJ32" s="71"/>
      <c r="IK32" s="71"/>
      <c r="IL32" s="71"/>
      <c r="IM32" s="71"/>
      <c r="IN32" s="71"/>
      <c r="IO32" s="71"/>
      <c r="IP32" s="71"/>
      <c r="IQ32" s="71"/>
      <c r="IR32" s="71"/>
      <c r="IS32" s="71"/>
      <c r="IT32" s="71"/>
      <c r="IU32" s="71"/>
      <c r="IV32" s="71"/>
      <c r="IW32" s="71"/>
      <c r="IX32" s="71"/>
      <c r="IY32" s="71"/>
      <c r="IZ32" s="71"/>
      <c r="JA32" s="71"/>
      <c r="JB32" s="71"/>
      <c r="JC32" s="71"/>
      <c r="JD32" s="71"/>
      <c r="JE32" s="71"/>
      <c r="JF32" s="71"/>
      <c r="JG32" s="71"/>
      <c r="JH32" s="71"/>
      <c r="JI32" s="71"/>
      <c r="JJ32" s="71"/>
      <c r="JK32" s="71"/>
      <c r="JL32" s="71"/>
      <c r="JM32" s="71"/>
    </row>
    <row r="33" spans="1:273" s="78" customFormat="1" ht="30" customHeight="1" x14ac:dyDescent="0.25">
      <c r="A33" s="71"/>
      <c r="B33" s="72">
        <f t="shared" si="6"/>
        <v>30</v>
      </c>
      <c r="C33" s="73" t="s">
        <v>7</v>
      </c>
      <c r="D33" s="74">
        <v>46192</v>
      </c>
      <c r="E33" s="73" t="s">
        <v>124</v>
      </c>
      <c r="F33" s="180">
        <v>0.625</v>
      </c>
      <c r="G33" s="75">
        <f t="shared" si="0"/>
        <v>46192.625</v>
      </c>
      <c r="H33" s="148" t="s">
        <v>152</v>
      </c>
      <c r="I33" s="149"/>
      <c r="J33" s="150"/>
      <c r="K33" s="151"/>
      <c r="L33" s="73" t="str">
        <f t="shared" si="1"/>
        <v/>
      </c>
      <c r="M33" s="76" t="s">
        <v>730</v>
      </c>
      <c r="N33" s="77" t="str">
        <f t="shared" si="2"/>
        <v>USA</v>
      </c>
      <c r="O33" s="78" t="str">
        <f t="shared" si="3"/>
        <v>Australia</v>
      </c>
      <c r="P33" s="78" t="str">
        <f>IF(ACTUALS!$R33&gt;ACTUALS!$S33,ACTUALS!$N33,IF(ACTUALS!$S33&gt;ACTUALS!$R33,ACTUALS!$O33,""))</f>
        <v/>
      </c>
      <c r="Q33" s="78" t="str">
        <f>IF(ACTUALS!$P33=ACTUALS!$N33,ACTUALS!$O33,IF(ACTUALS!$P33=ACTUALS!$O33,ACTUALS!$N33,""))</f>
        <v/>
      </c>
      <c r="R33" s="79">
        <f t="shared" si="4"/>
        <v>0</v>
      </c>
      <c r="S33" s="80">
        <f t="shared" si="5"/>
        <v>0</v>
      </c>
      <c r="T33" s="78">
        <f>IF(OR(ACTUALS!$R33="",ACTUALS!$S33=""),"",ACTUALS!$R33-ACTUALS!$S33)</f>
        <v>0</v>
      </c>
      <c r="U33" s="78">
        <f>IF(OR(ACTUALS!$R33="",ACTUALS!$S33=""),"",ACTUALS!$S33-ACTUALS!$R33)</f>
        <v>0</v>
      </c>
      <c r="V33" s="78" t="str">
        <f>IF(ACTUALS!$K33="","",IF(ACTUALS!$L33="Draw",1,IF(ACTUALS!$L33=ACTUALS!$N33,3,0)))</f>
        <v/>
      </c>
      <c r="W33" s="78" t="str">
        <f>IF(ACTUALS!$K33="","",IF(ACTUALS!$L33="Draw",1,IF(ACTUALS!$L33=ACTUALS!$O33,3,0)))</f>
        <v/>
      </c>
      <c r="AG33" s="78" t="s">
        <v>16</v>
      </c>
      <c r="AH33" s="51"/>
      <c r="AI33" s="90">
        <v>4</v>
      </c>
      <c r="AJ33" s="90" t="str">
        <f ca="1">IFERROR(INDEX(AT:AT,MATCH("4"&amp;AG33,BD:BD,0),1),"")</f>
        <v>Germany</v>
      </c>
      <c r="AK33" s="90" t="str">
        <f ca="1">IF(AJ33="","",VLOOKUP(AJ33,AT:AY,2,FALSE)&amp;"-"&amp;VLOOKUP(AJ33,AT:AY,3,FALSE)&amp;"-"&amp;VLOOKUP(AJ33,AT:AY,4,FALSE))</f>
        <v>0-0-0</v>
      </c>
      <c r="AL33" s="90">
        <f ca="1">IF(AJ33="","",VLOOKUP(AJ33,AT:BA,8,FALSE))</f>
        <v>0</v>
      </c>
      <c r="AM33" s="90">
        <f ca="1">IF(AJ33="","",VLOOKUP(AJ33,AT:BD,5,FALSE))</f>
        <v>0</v>
      </c>
      <c r="AN33" s="51"/>
      <c r="AO33" s="94"/>
      <c r="AP33" s="94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 t="s">
        <v>98</v>
      </c>
      <c r="BN33" s="83">
        <f>SUMIFS(ACTUALS!$W$4:$W$75,ACTUALS!$O$4:$O$75,$BM33,ACTUALS!$N$4:$N$75,BN$3)+SUMIFS(ACTUALS!$V$4:$V$75,ACTUALS!$N$4:$N$75,$BM33,ACTUALS!$O$4:$O$75,BN$3)</f>
        <v>0</v>
      </c>
      <c r="BO33" s="83">
        <f>SUMIFS(ACTUALS!$W$4:$W$75,ACTUALS!$O$4:$O$75,$BM33,ACTUALS!$N$4:$N$75,BO$3)+SUMIFS(ACTUALS!$V$4:$V$75,ACTUALS!$N$4:$N$75,$BM33,ACTUALS!$O$4:$O$75,BO$3)</f>
        <v>0</v>
      </c>
      <c r="BP33" s="83">
        <f>SUMIFS(ACTUALS!$W$4:$W$75,ACTUALS!$O$4:$O$75,$BM33,ACTUALS!$N$4:$N$75,BP$3)+SUMIFS(ACTUALS!$V$4:$V$75,ACTUALS!$N$4:$N$75,$BM33,ACTUALS!$O$4:$O$75,BP$3)</f>
        <v>0</v>
      </c>
      <c r="BQ33" s="83">
        <f>SUMIFS(ACTUALS!$W$4:$W$75,ACTUALS!$O$4:$O$75,$BM33,ACTUALS!$N$4:$N$75,BQ$3)+SUMIFS(ACTUALS!$V$4:$V$75,ACTUALS!$N$4:$N$75,$BM33,ACTUALS!$O$4:$O$75,BQ$3)</f>
        <v>0</v>
      </c>
      <c r="BR33" s="83">
        <f>SUMIFS(ACTUALS!$W$4:$W$75,ACTUALS!$O$4:$O$75,$BM33,ACTUALS!$N$4:$N$75,BR$3)+SUMIFS(ACTUALS!$V$4:$V$75,ACTUALS!$N$4:$N$75,$BM33,ACTUALS!$O$4:$O$75,BR$3)</f>
        <v>0</v>
      </c>
      <c r="BS33" s="83">
        <f>SUMIFS(ACTUALS!$W$4:$W$75,ACTUALS!$O$4:$O$75,$BM33,ACTUALS!$N$4:$N$75,BS$3)+SUMIFS(ACTUALS!$V$4:$V$75,ACTUALS!$N$4:$N$75,$BM33,ACTUALS!$O$4:$O$75,BS$3)</f>
        <v>0</v>
      </c>
      <c r="BT33" s="83">
        <f>SUMIFS(ACTUALS!$W$4:$W$75,ACTUALS!$O$4:$O$75,$BM33,ACTUALS!$N$4:$N$75,BT$3)+SUMIFS(ACTUALS!$V$4:$V$75,ACTUALS!$N$4:$N$75,$BM33,ACTUALS!$O$4:$O$75,BT$3)</f>
        <v>0</v>
      </c>
      <c r="BU33" s="83">
        <f>SUMIFS(ACTUALS!$W$4:$W$75,ACTUALS!$O$4:$O$75,$BM33,ACTUALS!$N$4:$N$75,BU$3)+SUMIFS(ACTUALS!$V$4:$V$75,ACTUALS!$N$4:$N$75,$BM33,ACTUALS!$O$4:$O$75,BU$3)</f>
        <v>0</v>
      </c>
      <c r="BV33" s="83">
        <f>SUMIFS(ACTUALS!$W$4:$W$75,ACTUALS!$O$4:$O$75,$BM33,ACTUALS!$N$4:$N$75,BV$3)+SUMIFS(ACTUALS!$V$4:$V$75,ACTUALS!$N$4:$N$75,$BM33,ACTUALS!$O$4:$O$75,BV$3)</f>
        <v>0</v>
      </c>
      <c r="BW33" s="83">
        <f>SUMIFS(ACTUALS!$W$4:$W$75,ACTUALS!$O$4:$O$75,$BM33,ACTUALS!$N$4:$N$75,BW$3)+SUMIFS(ACTUALS!$V$4:$V$75,ACTUALS!$N$4:$N$75,$BM33,ACTUALS!$O$4:$O$75,BW$3)</f>
        <v>0</v>
      </c>
      <c r="BX33" s="83">
        <f>SUMIFS(ACTUALS!$W$4:$W$75,ACTUALS!$O$4:$O$75,$BM33,ACTUALS!$N$4:$N$75,BX$3)+SUMIFS(ACTUALS!$V$4:$V$75,ACTUALS!$N$4:$N$75,$BM33,ACTUALS!$O$4:$O$75,BX$3)</f>
        <v>0</v>
      </c>
      <c r="BY33" s="83">
        <f>SUMIFS(ACTUALS!$W$4:$W$75,ACTUALS!$O$4:$O$75,$BM33,ACTUALS!$N$4:$N$75,BY$3)+SUMIFS(ACTUALS!$V$4:$V$75,ACTUALS!$N$4:$N$75,$BM33,ACTUALS!$O$4:$O$75,BY$3)</f>
        <v>0</v>
      </c>
      <c r="BZ33" s="83">
        <f>SUMIFS(ACTUALS!$W$4:$W$75,ACTUALS!$O$4:$O$75,$BM33,ACTUALS!$N$4:$N$75,BZ$3)+SUMIFS(ACTUALS!$V$4:$V$75,ACTUALS!$N$4:$N$75,$BM33,ACTUALS!$O$4:$O$75,BZ$3)</f>
        <v>0</v>
      </c>
      <c r="CA33" s="83">
        <f>SUMIFS(ACTUALS!$W$4:$W$75,ACTUALS!$O$4:$O$75,$BM33,ACTUALS!$N$4:$N$75,CA$3)+SUMIFS(ACTUALS!$V$4:$V$75,ACTUALS!$N$4:$N$75,$BM33,ACTUALS!$O$4:$O$75,CA$3)</f>
        <v>0</v>
      </c>
      <c r="CB33" s="83">
        <f>SUMIFS(ACTUALS!$W$4:$W$75,ACTUALS!$O$4:$O$75,$BM33,ACTUALS!$N$4:$N$75,CB$3)+SUMIFS(ACTUALS!$V$4:$V$75,ACTUALS!$N$4:$N$75,$BM33,ACTUALS!$O$4:$O$75,CB$3)</f>
        <v>0</v>
      </c>
      <c r="CC33" s="83">
        <f>SUMIFS(ACTUALS!$W$4:$W$75,ACTUALS!$O$4:$O$75,$BM33,ACTUALS!$N$4:$N$75,CC$3)+SUMIFS(ACTUALS!$V$4:$V$75,ACTUALS!$N$4:$N$75,$BM33,ACTUALS!$O$4:$O$75,CC$3)</f>
        <v>0</v>
      </c>
      <c r="CD33" s="83">
        <f>SUMIFS(ACTUALS!$W$4:$W$75,ACTUALS!$O$4:$O$75,$BM33,ACTUALS!$N$4:$N$75,CD$3)+SUMIFS(ACTUALS!$V$4:$V$75,ACTUALS!$N$4:$N$75,$BM33,ACTUALS!$O$4:$O$75,CD$3)</f>
        <v>0</v>
      </c>
      <c r="CE33" s="83">
        <f>SUMIFS(ACTUALS!$W$4:$W$75,ACTUALS!$O$4:$O$75,$BM33,ACTUALS!$N$4:$N$75,CE$3)+SUMIFS(ACTUALS!$V$4:$V$75,ACTUALS!$N$4:$N$75,$BM33,ACTUALS!$O$4:$O$75,CE$3)</f>
        <v>0</v>
      </c>
      <c r="CF33" s="83">
        <f>SUMIFS(ACTUALS!$W$4:$W$75,ACTUALS!$O$4:$O$75,$BM33,ACTUALS!$N$4:$N$75,CF$3)+SUMIFS(ACTUALS!$V$4:$V$75,ACTUALS!$N$4:$N$75,$BM33,ACTUALS!$O$4:$O$75,CF$3)</f>
        <v>0</v>
      </c>
      <c r="CG33" s="83">
        <f>SUMIFS(ACTUALS!$W$4:$W$75,ACTUALS!$O$4:$O$75,$BM33,ACTUALS!$N$4:$N$75,CG$3)+SUMIFS(ACTUALS!$V$4:$V$75,ACTUALS!$N$4:$N$75,$BM33,ACTUALS!$O$4:$O$75,CG$3)</f>
        <v>0</v>
      </c>
      <c r="CH33" s="83">
        <f>SUMIFS(ACTUALS!$W$4:$W$75,ACTUALS!$O$4:$O$75,$BM33,ACTUALS!$N$4:$N$75,CH$3)+SUMIFS(ACTUALS!$V$4:$V$75,ACTUALS!$N$4:$N$75,$BM33,ACTUALS!$O$4:$O$75,CH$3)</f>
        <v>0</v>
      </c>
      <c r="CI33" s="83">
        <f>SUMIFS(ACTUALS!$W$4:$W$75,ACTUALS!$O$4:$O$75,$BM33,ACTUALS!$N$4:$N$75,CI$3)+SUMIFS(ACTUALS!$V$4:$V$75,ACTUALS!$N$4:$N$75,$BM33,ACTUALS!$O$4:$O$75,CI$3)</f>
        <v>0</v>
      </c>
      <c r="CJ33" s="83">
        <f>SUMIFS(ACTUALS!$B$4:$B$75,ACTUALS!$P$4:$P$75,$BM33,ACTUALS!$O$4:$O$75,CJ$3)+SUMIFS(ACTUALS!$W$4:$W$75,ACTUALS!$O$4:$O$75,$BM33,ACTUALS!$P$4:$P$75,CJ$3)</f>
        <v>0</v>
      </c>
      <c r="CK33" s="83">
        <f>SUMIFS(ACTUALS!$C$4:$C$75,ACTUALS!$Q$4:$Q$75,$BM33,ACTUALS!$P$4:$P$75,CK$3)+SUMIFS(ACTUALS!$B$4:$B$75,ACTUALS!$P$4:$P$75,$BM33,ACTUALS!$Q$4:$Q$75,CK$3)</f>
        <v>0</v>
      </c>
      <c r="CL33" s="83">
        <f>SUMIFS(ACTUALS!$D$4:$D$75,ACTUALS!$R$4:$R$75,$BM33,ACTUALS!$Q$4:$Q$75,CL$3)+SUMIFS(ACTUALS!$C$4:$C$75,ACTUALS!$Q$4:$Q$75,$BM33,ACTUALS!$R$4:$R$75,CL$3)</f>
        <v>0</v>
      </c>
      <c r="CM33" s="83">
        <f>SUMIFS(ACTUALS!$E$4:$E$75,ACTUALS!$S$4:$S$75,$BM33,ACTUALS!$R$4:$R$75,CM$3)+SUMIFS(ACTUALS!$D$4:$D$75,ACTUALS!$R$4:$R$75,$BM33,ACTUALS!$S$4:$S$75,CM$3)</f>
        <v>0</v>
      </c>
      <c r="CN33" s="83">
        <f>SUMIFS(ACTUALS!$F$4:$F$75,ACTUALS!$T$4:$T$75,$BM33,ACTUALS!$S$4:$S$75,CN$3)+SUMIFS(ACTUALS!$E$4:$E$75,ACTUALS!$S$4:$S$75,$BM33,ACTUALS!$T$4:$T$75,CN$3)</f>
        <v>0</v>
      </c>
      <c r="CO33" s="83">
        <f>SUMIFS(ACTUALS!$G$4:$G$75,ACTUALS!$U$4:$U$75,$BM33,ACTUALS!$T$4:$T$75,CO$3)+SUMIFS(ACTUALS!$F$4:$F$75,ACTUALS!$T$4:$T$75,$BM33,ACTUALS!$U$4:$U$75,CO$3)</f>
        <v>0</v>
      </c>
      <c r="CP33" s="83">
        <f>SUMIFS(ACTUALS!$J$4:$J$75,ACTUALS!$V$4:$V$75,$BM33,ACTUALS!$U$4:$U$75,CP$3)+SUMIFS(ACTUALS!$G$4:$G$75,ACTUALS!$U$4:$U$75,$BM33,ACTUALS!$V$4:$V$75,CP$3)</f>
        <v>0</v>
      </c>
      <c r="CQ33" s="83">
        <f>SUMIFS(ACTUALS!$K$4:$K$75,ACTUALS!$W$4:$W$75,$BM33,ACTUALS!$V$4:$V$75,CQ$3)+SUMIFS(ACTUALS!$J$4:$J$75,ACTUALS!$V$4:$V$75,$BM33,ACTUALS!$W$4:$W$75,CQ$3)</f>
        <v>0</v>
      </c>
      <c r="CR33" s="83">
        <f>SUMIFS(ACTUALS!$L$4:$L$75,ACTUALS!$B$4:$B$75,$BM33,ACTUALS!$W$4:$W$75,CR$3)+SUMIFS(ACTUALS!$K$4:$K$75,ACTUALS!$W$4:$W$75,$BM33,ACTUALS!$B$4:$B$75,CR$3)</f>
        <v>0</v>
      </c>
      <c r="CS33" s="83">
        <f>SUMIFS(ACTUALS!$N$4:$N$75,ACTUALS!$C$4:$C$75,$BM33,ACTUALS!$B$4:$B$75,CS$3)+SUMIFS(ACTUALS!$L$4:$L$75,ACTUALS!$B$4:$B$75,$BM33,ACTUALS!$C$4:$C$75,CS$3)</f>
        <v>0</v>
      </c>
      <c r="CT33" s="83">
        <f>SUMIFS(ACTUALS!$O$4:$O$75,ACTUALS!$D$4:$D$75,$BM33,ACTUALS!$C$4:$C$75,CT$3)+SUMIFS(ACTUALS!$N$4:$N$75,ACTUALS!$C$4:$C$75,$BM33,ACTUALS!$D$4:$D$75,CT$3)</f>
        <v>0</v>
      </c>
      <c r="CU33" s="83">
        <f>SUMIFS(ACTUALS!$P$4:$P$75,ACTUALS!$E$4:$E$75,$BM33,ACTUALS!$D$4:$D$75,CU$3)+SUMIFS(ACTUALS!$O$4:$O$75,ACTUALS!$D$4:$D$75,$BM33,ACTUALS!$E$4:$E$75,CU$3)</f>
        <v>0</v>
      </c>
      <c r="CV33" s="83">
        <f>SUMIFS(ACTUALS!$Q$4:$Q$75,ACTUALS!$F$4:$F$75,$BM33,ACTUALS!$E$4:$E$75,CV$3)+SUMIFS(ACTUALS!$P$4:$P$75,ACTUALS!$E$4:$E$75,$BM33,ACTUALS!$F$4:$F$75,CV$3)</f>
        <v>0</v>
      </c>
      <c r="CW33" s="83">
        <f>SUMIFS(ACTUALS!$R$4:$R$75,ACTUALS!$G$4:$G$75,$BM33,ACTUALS!$F$4:$F$75,CW$3)+SUMIFS(ACTUALS!$Q$4:$Q$75,ACTUALS!$F$4:$F$75,$BM33,ACTUALS!$G$4:$G$75,CW$3)</f>
        <v>0</v>
      </c>
      <c r="CX33" s="83">
        <f>SUMIFS(ACTUALS!$S$4:$S$75,ACTUALS!$J$4:$J$75,$BM33,ACTUALS!$G$4:$G$75,CX$3)+SUMIFS(ACTUALS!$R$4:$R$75,ACTUALS!$G$4:$G$75,$BM33,ACTUALS!$J$4:$J$75,CX$3)</f>
        <v>0</v>
      </c>
      <c r="CY33" s="83">
        <f>SUMIFS(ACTUALS!$T$4:$T$75,ACTUALS!$K$4:$K$75,$BM33,ACTUALS!$J$4:$J$75,CY$3)+SUMIFS(ACTUALS!$S$4:$S$75,ACTUALS!$J$4:$J$75,$BM33,ACTUALS!$K$4:$K$75,CY$3)</f>
        <v>0</v>
      </c>
      <c r="CZ33" s="83">
        <f>SUMIFS(ACTUALS!$U$4:$U$75,ACTUALS!$L$4:$L$75,$BM33,ACTUALS!$K$4:$K$75,CZ$3)+SUMIFS(ACTUALS!$T$4:$T$75,ACTUALS!$K$4:$K$75,$BM33,ACTUALS!$L$4:$L$75,CZ$3)</f>
        <v>0</v>
      </c>
      <c r="DA33" s="83">
        <f>SUMIFS(ACTUALS!$V$4:$V$75,ACTUALS!$N$4:$N$75,$BM33,ACTUALS!$L$4:$L$75,DA$3)+SUMIFS(ACTUALS!$U$4:$U$75,ACTUALS!$L$4:$L$75,$BM33,ACTUALS!$N$4:$N$75,DA$3)</f>
        <v>0</v>
      </c>
      <c r="DB33" s="83">
        <f>SUMIFS(ACTUALS!$W$4:$W$75,ACTUALS!$O$4:$O$75,$BM33,ACTUALS!$N$4:$N$75,DB$3)+SUMIFS(ACTUALS!$V$4:$V$75,ACTUALS!$N$4:$N$75,$BM33,ACTUALS!$O$4:$O$75,DB$3)</f>
        <v>0</v>
      </c>
      <c r="DC33" s="83">
        <f>SUMIFS(ACTUALS!$B$4:$B$75,ACTUALS!$P$4:$P$75,$BM33,ACTUALS!$O$4:$O$75,DC$3)+SUMIFS(ACTUALS!$W$4:$W$75,ACTUALS!$O$4:$O$75,$BM33,ACTUALS!$P$4:$P$75,DC$3)</f>
        <v>0</v>
      </c>
      <c r="DD33" s="83">
        <f>SUMIFS(ACTUALS!$C$4:$C$75,ACTUALS!$Q$4:$Q$75,$BM33,ACTUALS!$P$4:$P$75,DD$3)+SUMIFS(ACTUALS!$B$4:$B$75,ACTUALS!$P$4:$P$75,$BM33,ACTUALS!$Q$4:$Q$75,DD$3)</f>
        <v>0</v>
      </c>
      <c r="DE33" s="83">
        <f>SUMIFS(ACTUALS!$D$4:$D$75,ACTUALS!$R$4:$R$75,$BM33,ACTUALS!$Q$4:$Q$75,DE$3)+SUMIFS(ACTUALS!$C$4:$C$75,ACTUALS!$Q$4:$Q$75,$BM33,ACTUALS!$R$4:$R$75,DE$3)</f>
        <v>0</v>
      </c>
      <c r="DF33" s="83">
        <f>SUMIFS(ACTUALS!$E$4:$E$75,ACTUALS!$S$4:$S$75,$BM33,ACTUALS!$R$4:$R$75,DF$3)+SUMIFS(ACTUALS!$D$4:$D$75,ACTUALS!$R$4:$R$75,$BM33,ACTUALS!$S$4:$S$75,DF$3)</f>
        <v>0</v>
      </c>
      <c r="DG33" s="83">
        <f>SUMIFS(ACTUALS!$W$4:$W$75,ACTUALS!$O$4:$O$75,$BM33,ACTUALS!$N$4:$N$75,DG$3)+SUMIFS(ACTUALS!$V$4:$V$75,ACTUALS!$N$4:$N$75,$BM33,ACTUALS!$O$4:$O$75,DG$3)</f>
        <v>0</v>
      </c>
      <c r="DH33" s="83">
        <f>SUMIFS(ACTUALS!$W$4:$W$75,ACTUALS!$O$4:$O$75,$BM33,ACTUALS!$N$4:$N$75,DH$3)+SUMIFS(ACTUALS!$V$4:$V$75,ACTUALS!$N$4:$N$75,$BM33,ACTUALS!$O$4:$O$75,DH$3)</f>
        <v>0</v>
      </c>
      <c r="DI33" s="83">
        <f>SUMIFS(ACTUALS!$W$4:$W$75,ACTUALS!$O$4:$O$75,$BM33,ACTUALS!$N$4:$N$75,DI$3)+SUMIFS(ACTUALS!$V$4:$V$75,ACTUALS!$N$4:$N$75,$BM33,ACTUALS!$O$4:$O$75,DI$3)</f>
        <v>0</v>
      </c>
      <c r="DJ33" s="51"/>
      <c r="DK33" s="51" t="s">
        <v>98</v>
      </c>
      <c r="DL33" s="83">
        <f>SUMIFS(ACTUALS!$U$4:$U$75,ACTUALS!$O$4:$O$75,$BM33,ACTUALS!$N$4:$N$75,DL$3)+SUMIFS(ACTUALS!$T$4:$T$75,ACTUALS!$N$4:$N$75,$BM33,ACTUALS!$O$4:$O$75,DL$3)</f>
        <v>0</v>
      </c>
      <c r="DM33" s="83">
        <f>SUMIFS(ACTUALS!$U$4:$U$75,ACTUALS!$O$4:$O$75,$BM33,ACTUALS!$N$4:$N$75,DM$3)+SUMIFS(ACTUALS!$T$4:$T$75,ACTUALS!$N$4:$N$75,$BM33,ACTUALS!$O$4:$O$75,DM$3)</f>
        <v>0</v>
      </c>
      <c r="DN33" s="83">
        <f>SUMIFS(ACTUALS!$U$4:$U$75,ACTUALS!$O$4:$O$75,$BM33,ACTUALS!$N$4:$N$75,DN$3)+SUMIFS(ACTUALS!$T$4:$T$75,ACTUALS!$N$4:$N$75,$BM33,ACTUALS!$O$4:$O$75,DN$3)</f>
        <v>0</v>
      </c>
      <c r="DO33" s="83">
        <f>SUMIFS(ACTUALS!$U$4:$U$75,ACTUALS!$O$4:$O$75,$BM33,ACTUALS!$N$4:$N$75,DO$3)+SUMIFS(ACTUALS!$T$4:$T$75,ACTUALS!$N$4:$N$75,$BM33,ACTUALS!$O$4:$O$75,DO$3)</f>
        <v>0</v>
      </c>
      <c r="DP33" s="83">
        <f>SUMIFS(ACTUALS!$U$4:$U$75,ACTUALS!$O$4:$O$75,$BM33,ACTUALS!$N$4:$N$75,DP$3)+SUMIFS(ACTUALS!$T$4:$T$75,ACTUALS!$N$4:$N$75,$BM33,ACTUALS!$O$4:$O$75,DP$3)</f>
        <v>0</v>
      </c>
      <c r="DQ33" s="83">
        <f>SUMIFS(ACTUALS!$U$4:$U$75,ACTUALS!$O$4:$O$75,$BM33,ACTUALS!$N$4:$N$75,DQ$3)+SUMIFS(ACTUALS!$T$4:$T$75,ACTUALS!$N$4:$N$75,$BM33,ACTUALS!$O$4:$O$75,DQ$3)</f>
        <v>0</v>
      </c>
      <c r="DR33" s="83">
        <f>SUMIFS(ACTUALS!$U$4:$U$75,ACTUALS!$O$4:$O$75,$BM33,ACTUALS!$N$4:$N$75,DR$3)+SUMIFS(ACTUALS!$T$4:$T$75,ACTUALS!$N$4:$N$75,$BM33,ACTUALS!$O$4:$O$75,DR$3)</f>
        <v>0</v>
      </c>
      <c r="DS33" s="83">
        <f>SUMIFS(ACTUALS!$U$4:$U$75,ACTUALS!$O$4:$O$75,$BM33,ACTUALS!$N$4:$N$75,DS$3)+SUMIFS(ACTUALS!$T$4:$T$75,ACTUALS!$N$4:$N$75,$BM33,ACTUALS!$O$4:$O$75,DS$3)</f>
        <v>0</v>
      </c>
      <c r="DT33" s="83">
        <f>SUMIFS(ACTUALS!$U$4:$U$75,ACTUALS!$O$4:$O$75,$BM33,ACTUALS!$N$4:$N$75,DT$3)+SUMIFS(ACTUALS!$T$4:$T$75,ACTUALS!$N$4:$N$75,$BM33,ACTUALS!$O$4:$O$75,DT$3)</f>
        <v>0</v>
      </c>
      <c r="DU33" s="83">
        <f>SUMIFS(ACTUALS!$V$4:$V$75,ACTUALS!$P$4:$P$75,$BM33,ACTUALS!$O$4:$O$75,DU$3)+SUMIFS(ACTUALS!$U$4:$U$75,ACTUALS!$O$4:$O$75,$BM33,ACTUALS!$P$4:$P$75,DU$3)</f>
        <v>0</v>
      </c>
      <c r="DV33" s="83">
        <f>SUMIFS(ACTUALS!$W$4:$W$75,ACTUALS!$Q$4:$Q$75,$BM33,ACTUALS!$P$4:$P$75,DV$3)+SUMIFS(ACTUALS!$V$4:$V$75,ACTUALS!$P$4:$P$75,$BM33,ACTUALS!$Q$4:$Q$75,DV$3)</f>
        <v>0</v>
      </c>
      <c r="DW33" s="83">
        <f>SUMIFS(ACTUALS!$B$4:$B$75,ACTUALS!$R$4:$R$75,$BM33,ACTUALS!$Q$4:$Q$75,DW$3)+SUMIFS(ACTUALS!$W$4:$W$75,ACTUALS!$Q$4:$Q$75,$BM33,ACTUALS!$R$4:$R$75,DW$3)</f>
        <v>0</v>
      </c>
      <c r="DX33" s="83">
        <f>SUMIFS(ACTUALS!$C$4:$C$75,ACTUALS!$S$4:$S$75,$BM33,ACTUALS!$R$4:$R$75,DX$3)+SUMIFS(ACTUALS!$B$4:$B$75,ACTUALS!$R$4:$R$75,$BM33,ACTUALS!$S$4:$S$75,DX$3)</f>
        <v>0</v>
      </c>
      <c r="DY33" s="83">
        <f>SUMIFS(ACTUALS!$D$4:$D$75,ACTUALS!$T$4:$T$75,$BM33,ACTUALS!$S$4:$S$75,DY$3)+SUMIFS(ACTUALS!$C$4:$C$75,ACTUALS!$S$4:$S$75,$BM33,ACTUALS!$T$4:$T$75,DY$3)</f>
        <v>0</v>
      </c>
      <c r="DZ33" s="83">
        <f>SUMIFS(ACTUALS!$E$4:$E$75,ACTUALS!$U$4:$U$75,$BM33,ACTUALS!$T$4:$T$75,DZ$3)+SUMIFS(ACTUALS!$D$4:$D$75,ACTUALS!$T$4:$T$75,$BM33,ACTUALS!$U$4:$U$75,DZ$3)</f>
        <v>0</v>
      </c>
      <c r="EA33" s="83">
        <f>SUMIFS(ACTUALS!$F$4:$F$75,ACTUALS!$V$4:$V$75,$BM33,ACTUALS!$U$4:$U$75,EA$3)+SUMIFS(ACTUALS!$E$4:$E$75,ACTUALS!$U$4:$U$75,$BM33,ACTUALS!$V$4:$V$75,EA$3)</f>
        <v>0</v>
      </c>
      <c r="EB33" s="83">
        <f>SUMIFS(ACTUALS!$G$4:$G$75,ACTUALS!$W$4:$W$75,$BM33,ACTUALS!$V$4:$V$75,EB$3)+SUMIFS(ACTUALS!$F$4:$F$75,ACTUALS!$V$4:$V$75,$BM33,ACTUALS!$W$4:$W$75,EB$3)</f>
        <v>0</v>
      </c>
      <c r="EC33" s="83">
        <f>SUMIFS(ACTUALS!$J$4:$J$75,ACTUALS!$B$4:$B$75,$BM33,ACTUALS!$W$4:$W$75,EC$3)+SUMIFS(ACTUALS!$G$4:$G$75,ACTUALS!$W$4:$W$75,$BM33,ACTUALS!$B$4:$B$75,EC$3)</f>
        <v>0</v>
      </c>
      <c r="ED33" s="83">
        <f>SUMIFS(ACTUALS!$K$4:$K$75,ACTUALS!$C$4:$C$75,$BM33,ACTUALS!$B$4:$B$75,ED$3)+SUMIFS(ACTUALS!$J$4:$J$75,ACTUALS!$B$4:$B$75,$BM33,ACTUALS!$C$4:$C$75,ED$3)</f>
        <v>0</v>
      </c>
      <c r="EE33" s="83">
        <f>SUMIFS(ACTUALS!$L$4:$L$75,ACTUALS!$D$4:$D$75,$BM33,ACTUALS!$C$4:$C$75,EE$3)+SUMIFS(ACTUALS!$K$4:$K$75,ACTUALS!$C$4:$C$75,$BM33,ACTUALS!$D$4:$D$75,EE$3)</f>
        <v>0</v>
      </c>
      <c r="EF33" s="83">
        <f>SUMIFS(ACTUALS!$N$4:$N$75,ACTUALS!$E$4:$E$75,$BM33,ACTUALS!$D$4:$D$75,EF$3)+SUMIFS(ACTUALS!$L$4:$L$75,ACTUALS!$D$4:$D$75,$BM33,ACTUALS!$E$4:$E$75,EF$3)</f>
        <v>0</v>
      </c>
      <c r="EG33" s="83">
        <f>SUMIFS(ACTUALS!$O$4:$O$75,ACTUALS!$F$4:$F$75,$BM33,ACTUALS!$E$4:$E$75,EG$3)+SUMIFS(ACTUALS!$N$4:$N$75,ACTUALS!$E$4:$E$75,$BM33,ACTUALS!$F$4:$F$75,EG$3)</f>
        <v>0</v>
      </c>
      <c r="EH33" s="83">
        <f>SUMIFS(ACTUALS!$P$4:$P$75,ACTUALS!$G$4:$G$75,$BM33,ACTUALS!$F$4:$F$75,EH$3)+SUMIFS(ACTUALS!$O$4:$O$75,ACTUALS!$F$4:$F$75,$BM33,ACTUALS!$G$4:$G$75,EH$3)</f>
        <v>0</v>
      </c>
      <c r="EI33" s="83">
        <f>SUMIFS(ACTUALS!$Q$4:$Q$75,ACTUALS!$J$4:$J$75,$BM33,ACTUALS!$G$4:$G$75,EI$3)+SUMIFS(ACTUALS!$P$4:$P$75,ACTUALS!$G$4:$G$75,$BM33,ACTUALS!$J$4:$J$75,EI$3)</f>
        <v>0</v>
      </c>
      <c r="EJ33" s="83">
        <f>SUMIFS(ACTUALS!$R$4:$R$75,ACTUALS!$K$4:$K$75,$BM33,ACTUALS!$J$4:$J$75,EJ$3)+SUMIFS(ACTUALS!$Q$4:$Q$75,ACTUALS!$J$4:$J$75,$BM33,ACTUALS!$K$4:$K$75,EJ$3)</f>
        <v>0</v>
      </c>
      <c r="EK33" s="83">
        <f>SUMIFS(ACTUALS!$S$4:$S$75,ACTUALS!$L$4:$L$75,$BM33,ACTUALS!$K$4:$K$75,EK$3)+SUMIFS(ACTUALS!$R$4:$R$75,ACTUALS!$K$4:$K$75,$BM33,ACTUALS!$L$4:$L$75,EK$3)</f>
        <v>0</v>
      </c>
      <c r="EL33" s="83">
        <f>SUMIFS(ACTUALS!$T$4:$T$75,ACTUALS!$N$4:$N$75,$BM33,ACTUALS!$L$4:$L$75,EL$3)+SUMIFS(ACTUALS!$S$4:$S$75,ACTUALS!$L$4:$L$75,$BM33,ACTUALS!$N$4:$N$75,EL$3)</f>
        <v>0</v>
      </c>
      <c r="EM33" s="83">
        <f>SUMIFS(ACTUALS!$U$4:$U$75,ACTUALS!$O$4:$O$75,$BM33,ACTUALS!$N$4:$N$75,EM$3)+SUMIFS(ACTUALS!$T$4:$T$75,ACTUALS!$N$4:$N$75,$BM33,ACTUALS!$O$4:$O$75,EM$3)</f>
        <v>0</v>
      </c>
      <c r="EN33" s="83">
        <f>SUMIFS(ACTUALS!$V$4:$V$75,ACTUALS!$P$4:$P$75,$BM33,ACTUALS!$O$4:$O$75,EN$3)+SUMIFS(ACTUALS!$U$4:$U$75,ACTUALS!$O$4:$O$75,$BM33,ACTUALS!$P$4:$P$75,EN$3)</f>
        <v>0</v>
      </c>
      <c r="EO33" s="83">
        <f>SUMIFS(ACTUALS!$W$4:$W$75,ACTUALS!$Q$4:$Q$75,$BM33,ACTUALS!$P$4:$P$75,EO$3)+SUMIFS(ACTUALS!$V$4:$V$75,ACTUALS!$P$4:$P$75,$BM33,ACTUALS!$Q$4:$Q$75,EO$3)</f>
        <v>0</v>
      </c>
      <c r="EP33" s="83">
        <f>SUMIFS(ACTUALS!$B$4:$B$75,ACTUALS!$R$4:$R$75,$BM33,ACTUALS!$Q$4:$Q$75,EP$3)+SUMIFS(ACTUALS!$W$4:$W$75,ACTUALS!$Q$4:$Q$75,$BM33,ACTUALS!$R$4:$R$75,EP$3)</f>
        <v>0</v>
      </c>
      <c r="EQ33" s="83">
        <f>SUMIFS(ACTUALS!$C$4:$C$75,ACTUALS!$S$4:$S$75,$BM33,ACTUALS!$R$4:$R$75,EQ$3)+SUMIFS(ACTUALS!$B$4:$B$75,ACTUALS!$R$4:$R$75,$BM33,ACTUALS!$S$4:$S$75,EQ$3)</f>
        <v>0</v>
      </c>
      <c r="ER33" s="83">
        <f>SUMIFS(ACTUALS!$D$4:$D$75,ACTUALS!$T$4:$T$75,$BM33,ACTUALS!$S$4:$S$75,ER$3)+SUMIFS(ACTUALS!$C$4:$C$75,ACTUALS!$S$4:$S$75,$BM33,ACTUALS!$T$4:$T$75,ER$3)</f>
        <v>0</v>
      </c>
      <c r="ES33" s="83">
        <f>SUMIFS(ACTUALS!$E$4:$E$75,ACTUALS!$U$4:$U$75,$BM33,ACTUALS!$T$4:$T$75,ES$3)+SUMIFS(ACTUALS!$D$4:$D$75,ACTUALS!$T$4:$T$75,$BM33,ACTUALS!$U$4:$U$75,ES$3)</f>
        <v>0</v>
      </c>
      <c r="ET33" s="83">
        <f>SUMIFS(ACTUALS!$F$4:$F$75,ACTUALS!$V$4:$V$75,$BM33,ACTUALS!$U$4:$U$75,ET$3)+SUMIFS(ACTUALS!$E$4:$E$75,ACTUALS!$U$4:$U$75,$BM33,ACTUALS!$V$4:$V$75,ET$3)</f>
        <v>0</v>
      </c>
      <c r="EU33" s="83">
        <f>SUMIFS(ACTUALS!$G$4:$G$75,ACTUALS!$W$4:$W$75,$BM33,ACTUALS!$V$4:$V$75,EU$3)+SUMIFS(ACTUALS!$F$4:$F$75,ACTUALS!$V$4:$V$75,$BM33,ACTUALS!$W$4:$W$75,EU$3)</f>
        <v>0</v>
      </c>
      <c r="EV33" s="83">
        <f>SUMIFS(ACTUALS!$U$4:$U$75,ACTUALS!$O$4:$O$75,$BM33,ACTUALS!$N$4:$N$75,EV$3)+SUMIFS(ACTUALS!$T$4:$T$75,ACTUALS!$N$4:$N$75,$BM33,ACTUALS!$O$4:$O$75,EV$3)</f>
        <v>0</v>
      </c>
      <c r="EW33" s="83">
        <f>SUMIFS(ACTUALS!$U$4:$U$75,ACTUALS!$O$4:$O$75,$BM33,ACTUALS!$N$4:$N$75,EW$3)+SUMIFS(ACTUALS!$T$4:$T$75,ACTUALS!$N$4:$N$75,$BM33,ACTUALS!$O$4:$O$75,EW$3)</f>
        <v>0</v>
      </c>
      <c r="EX33" s="83">
        <f>SUMIFS(ACTUALS!$U$4:$U$75,ACTUALS!$O$4:$O$75,$BM33,ACTUALS!$N$4:$N$75,EX$3)+SUMIFS(ACTUALS!$T$4:$T$75,ACTUALS!$N$4:$N$75,$BM33,ACTUALS!$O$4:$O$75,EX$3)</f>
        <v>0</v>
      </c>
      <c r="EY33" s="83">
        <f>SUMIFS(ACTUALS!$U$4:$U$75,ACTUALS!$O$4:$O$75,$BM33,ACTUALS!$N$4:$N$75,EY$3)+SUMIFS(ACTUALS!$T$4:$T$75,ACTUALS!$N$4:$N$75,$BM33,ACTUALS!$O$4:$O$75,EY$3)</f>
        <v>0</v>
      </c>
      <c r="EZ33" s="83">
        <f>SUMIFS(ACTUALS!$U$4:$U$75,ACTUALS!$O$4:$O$75,$BM33,ACTUALS!$N$4:$N$75,EZ$3)+SUMIFS(ACTUALS!$T$4:$T$75,ACTUALS!$N$4:$N$75,$BM33,ACTUALS!$O$4:$O$75,EZ$3)</f>
        <v>0</v>
      </c>
      <c r="FA33" s="83">
        <f>SUMIFS(ACTUALS!$U$4:$U$75,ACTUALS!$O$4:$O$75,$BM33,ACTUALS!$N$4:$N$75,FA$3)+SUMIFS(ACTUALS!$T$4:$T$75,ACTUALS!$N$4:$N$75,$BM33,ACTUALS!$O$4:$O$75,FA$3)</f>
        <v>0</v>
      </c>
      <c r="FB33" s="83">
        <f>SUMIFS(ACTUALS!$U$4:$U$75,ACTUALS!$O$4:$O$75,$BM33,ACTUALS!$N$4:$N$75,FB$3)+SUMIFS(ACTUALS!$T$4:$T$75,ACTUALS!$N$4:$N$75,$BM33,ACTUALS!$O$4:$O$75,FB$3)</f>
        <v>0</v>
      </c>
      <c r="FC33" s="83">
        <f>SUMIFS(ACTUALS!$U$4:$U$75,ACTUALS!$O$4:$O$75,$BM33,ACTUALS!$N$4:$N$75,FC$3)+SUMIFS(ACTUALS!$T$4:$T$75,ACTUALS!$N$4:$N$75,$BM33,ACTUALS!$O$4:$O$75,FC$3)</f>
        <v>0</v>
      </c>
      <c r="FD33" s="83">
        <f>SUMIFS(ACTUALS!$U$4:$U$75,ACTUALS!$O$4:$O$75,$BM33,ACTUALS!$N$4:$N$75,FD$3)+SUMIFS(ACTUALS!$T$4:$T$75,ACTUALS!$N$4:$N$75,$BM33,ACTUALS!$O$4:$O$75,FD$3)</f>
        <v>0</v>
      </c>
      <c r="FE33" s="83">
        <f>SUMIFS(ACTUALS!$U$4:$U$75,ACTUALS!$O$4:$O$75,$BM33,ACTUALS!$N$4:$N$75,FE$3)+SUMIFS(ACTUALS!$T$4:$T$75,ACTUALS!$N$4:$N$75,$BM33,ACTUALS!$O$4:$O$75,FE$3)</f>
        <v>0</v>
      </c>
      <c r="FF33" s="83">
        <f>SUMIFS(ACTUALS!$U$4:$U$75,ACTUALS!$O$4:$O$75,$BM33,ACTUALS!$N$4:$N$75,FF$3)+SUMIFS(ACTUALS!$T$4:$T$75,ACTUALS!$N$4:$N$75,$BM33,ACTUALS!$O$4:$O$75,FF$3)</f>
        <v>0</v>
      </c>
      <c r="FG33" s="83">
        <f>SUMIFS(ACTUALS!$U$4:$U$75,ACTUALS!$O$4:$O$75,$BM33,ACTUALS!$N$4:$N$75,FG$3)+SUMIFS(ACTUALS!$T$4:$T$75,ACTUALS!$N$4:$N$75,$BM33,ACTUALS!$O$4:$O$75,FG$3)</f>
        <v>0</v>
      </c>
      <c r="FH33" s="51"/>
      <c r="FI33" s="51" t="s">
        <v>98</v>
      </c>
      <c r="FJ33" s="83">
        <f>SUMIFS(ACTUALS!$S$4:$S$75,ACTUALS!$O$4:$O$75,$BM33,ACTUALS!$N$4:$N$75,FJ$3)+SUMIFS(ACTUALS!$R$4:$R$75,ACTUALS!$N$4:$N$75,$BM33,ACTUALS!$O$4:$O$75,FJ$3)</f>
        <v>0</v>
      </c>
      <c r="FK33" s="83">
        <f>SUMIFS(ACTUALS!$S$4:$S$75,ACTUALS!$O$4:$O$75,$BM33,ACTUALS!$N$4:$N$75,FK$3)+SUMIFS(ACTUALS!$R$4:$R$75,ACTUALS!$N$4:$N$75,$BM33,ACTUALS!$O$4:$O$75,FK$3)</f>
        <v>0</v>
      </c>
      <c r="FL33" s="83">
        <f>SUMIFS(ACTUALS!$S$4:$S$75,ACTUALS!$O$4:$O$75,$BM33,ACTUALS!$N$4:$N$75,FL$3)+SUMIFS(ACTUALS!$R$4:$R$75,ACTUALS!$N$4:$N$75,$BM33,ACTUALS!$O$4:$O$75,FL$3)</f>
        <v>0</v>
      </c>
      <c r="FM33" s="83">
        <f>SUMIFS(ACTUALS!$S$4:$S$75,ACTUALS!$O$4:$O$75,$BM33,ACTUALS!$N$4:$N$75,FM$3)+SUMIFS(ACTUALS!$R$4:$R$75,ACTUALS!$N$4:$N$75,$BM33,ACTUALS!$O$4:$O$75,FM$3)</f>
        <v>0</v>
      </c>
      <c r="FN33" s="83">
        <f>SUMIFS(ACTUALS!$S$4:$S$75,ACTUALS!$O$4:$O$75,$BM33,ACTUALS!$N$4:$N$75,FN$3)+SUMIFS(ACTUALS!$R$4:$R$75,ACTUALS!$N$4:$N$75,$BM33,ACTUALS!$O$4:$O$75,FN$3)</f>
        <v>0</v>
      </c>
      <c r="FO33" s="83">
        <f>SUMIFS(ACTUALS!$S$4:$S$75,ACTUALS!$O$4:$O$75,$BM33,ACTUALS!$N$4:$N$75,FO$3)+SUMIFS(ACTUALS!$R$4:$R$75,ACTUALS!$N$4:$N$75,$BM33,ACTUALS!$O$4:$O$75,FO$3)</f>
        <v>0</v>
      </c>
      <c r="FP33" s="83">
        <f>SUMIFS(ACTUALS!$T$4:$T$75,ACTUALS!$P$4:$P$75,$BM33,ACTUALS!$O$4:$O$75,FP$3)+SUMIFS(ACTUALS!$S$4:$S$75,ACTUALS!$O$4:$O$75,$BM33,ACTUALS!$P$4:$P$75,FP$3)</f>
        <v>0</v>
      </c>
      <c r="FQ33" s="83">
        <f>SUMIFS(ACTUALS!$U$4:$U$75,ACTUALS!$Q$4:$Q$75,$BM33,ACTUALS!$P$4:$P$75,FQ$3)+SUMIFS(ACTUALS!$T$4:$T$75,ACTUALS!$P$4:$P$75,$BM33,ACTUALS!$Q$4:$Q$75,FQ$3)</f>
        <v>0</v>
      </c>
      <c r="FR33" s="83">
        <f>SUMIFS(ACTUALS!$V$4:$V$75,ACTUALS!$R$4:$R$75,$BM33,ACTUALS!$Q$4:$Q$75,FR$3)+SUMIFS(ACTUALS!$U$4:$U$75,ACTUALS!$Q$4:$Q$75,$BM33,ACTUALS!$R$4:$R$75,FR$3)</f>
        <v>0</v>
      </c>
      <c r="FS33" s="83">
        <f>SUMIFS(ACTUALS!$W$4:$W$75,ACTUALS!$S$4:$S$75,$BM33,ACTUALS!$R$4:$R$75,FS$3)+SUMIFS(ACTUALS!$V$4:$V$75,ACTUALS!$R$4:$R$75,$BM33,ACTUALS!$S$4:$S$75,FS$3)</f>
        <v>0</v>
      </c>
      <c r="FT33" s="83">
        <f>SUMIFS(ACTUALS!$B$4:$B$75,ACTUALS!$T$4:$T$75,$BM33,ACTUALS!$S$4:$S$75,FT$3)+SUMIFS(ACTUALS!$W$4:$W$75,ACTUALS!$S$4:$S$75,$BM33,ACTUALS!$T$4:$T$75,FT$3)</f>
        <v>0</v>
      </c>
      <c r="FU33" s="83">
        <f>SUMIFS(ACTUALS!$C$4:$C$75,ACTUALS!$U$4:$U$75,$BM33,ACTUALS!$T$4:$T$75,FU$3)+SUMIFS(ACTUALS!$B$4:$B$75,ACTUALS!$T$4:$T$75,$BM33,ACTUALS!$U$4:$U$75,FU$3)</f>
        <v>0</v>
      </c>
      <c r="FV33" s="83">
        <f>SUMIFS(ACTUALS!$D$4:$D$75,ACTUALS!$V$4:$V$75,$BM33,ACTUALS!$U$4:$U$75,FV$3)+SUMIFS(ACTUALS!$C$4:$C$75,ACTUALS!$U$4:$U$75,$BM33,ACTUALS!$V$4:$V$75,FV$3)</f>
        <v>0</v>
      </c>
      <c r="FW33" s="83">
        <f>SUMIFS(ACTUALS!$E$4:$E$75,ACTUALS!$W$4:$W$75,$BM33,ACTUALS!$V$4:$V$75,FW$3)+SUMIFS(ACTUALS!$D$4:$D$75,ACTUALS!$V$4:$V$75,$BM33,ACTUALS!$W$4:$W$75,FW$3)</f>
        <v>0</v>
      </c>
      <c r="FX33" s="83">
        <f>SUMIFS(ACTUALS!$F$4:$F$75,ACTUALS!$B$4:$B$75,$BM33,ACTUALS!$W$4:$W$75,FX$3)+SUMIFS(ACTUALS!$E$4:$E$75,ACTUALS!$W$4:$W$75,$BM33,ACTUALS!$B$4:$B$75,FX$3)</f>
        <v>0</v>
      </c>
      <c r="FY33" s="83">
        <f>SUMIFS(ACTUALS!$G$4:$G$75,ACTUALS!$C$4:$C$75,$BM33,ACTUALS!$B$4:$B$75,FY$3)+SUMIFS(ACTUALS!$F$4:$F$75,ACTUALS!$B$4:$B$75,$BM33,ACTUALS!$C$4:$C$75,FY$3)</f>
        <v>0</v>
      </c>
      <c r="FZ33" s="83">
        <f>SUMIFS(ACTUALS!$J$4:$J$75,ACTUALS!$D$4:$D$75,$BM33,ACTUALS!$C$4:$C$75,FZ$3)+SUMIFS(ACTUALS!$G$4:$G$75,ACTUALS!$C$4:$C$75,$BM33,ACTUALS!$D$4:$D$75,FZ$3)</f>
        <v>0</v>
      </c>
      <c r="GA33" s="83">
        <f>SUMIFS(ACTUALS!$K$4:$K$75,ACTUALS!$E$4:$E$75,$BM33,ACTUALS!$D$4:$D$75,GA$3)+SUMIFS(ACTUALS!$J$4:$J$75,ACTUALS!$D$4:$D$75,$BM33,ACTUALS!$E$4:$E$75,GA$3)</f>
        <v>0</v>
      </c>
      <c r="GB33" s="83">
        <f>SUMIFS(ACTUALS!$L$4:$L$75,ACTUALS!$F$4:$F$75,$BM33,ACTUALS!$E$4:$E$75,GB$3)+SUMIFS(ACTUALS!$K$4:$K$75,ACTUALS!$E$4:$E$75,$BM33,ACTUALS!$F$4:$F$75,GB$3)</f>
        <v>0</v>
      </c>
      <c r="GC33" s="83">
        <f>SUMIFS(ACTUALS!$N$4:$N$75,ACTUALS!$G$4:$G$75,$BM33,ACTUALS!$F$4:$F$75,GC$3)+SUMIFS(ACTUALS!$L$4:$L$75,ACTUALS!$F$4:$F$75,$BM33,ACTUALS!$G$4:$G$75,GC$3)</f>
        <v>0</v>
      </c>
      <c r="GD33" s="83">
        <f>SUMIFS(ACTUALS!$O$4:$O$75,ACTUALS!$J$4:$J$75,$BM33,ACTUALS!$G$4:$G$75,GD$3)+SUMIFS(ACTUALS!$N$4:$N$75,ACTUALS!$G$4:$G$75,$BM33,ACTUALS!$J$4:$J$75,GD$3)</f>
        <v>0</v>
      </c>
      <c r="GE33" s="83">
        <f>SUMIFS(ACTUALS!$P$4:$P$75,ACTUALS!$K$4:$K$75,$BM33,ACTUALS!$J$4:$J$75,GE$3)+SUMIFS(ACTUALS!$O$4:$O$75,ACTUALS!$J$4:$J$75,$BM33,ACTUALS!$K$4:$K$75,GE$3)</f>
        <v>0</v>
      </c>
      <c r="GF33" s="83">
        <f>SUMIFS(ACTUALS!$Q$4:$Q$75,ACTUALS!$L$4:$L$75,$BM33,ACTUALS!$K$4:$K$75,GF$3)+SUMIFS(ACTUALS!$P$4:$P$75,ACTUALS!$K$4:$K$75,$BM33,ACTUALS!$L$4:$L$75,GF$3)</f>
        <v>0</v>
      </c>
      <c r="GG33" s="83">
        <f>SUMIFS(ACTUALS!$R$4:$R$75,ACTUALS!$N$4:$N$75,$BM33,ACTUALS!$L$4:$L$75,GG$3)+SUMIFS(ACTUALS!$Q$4:$Q$75,ACTUALS!$L$4:$L$75,$BM33,ACTUALS!$N$4:$N$75,GG$3)</f>
        <v>0</v>
      </c>
      <c r="GH33" s="83">
        <f>SUMIFS(ACTUALS!$S$4:$S$75,ACTUALS!$O$4:$O$75,$BM33,ACTUALS!$N$4:$N$75,GH$3)+SUMIFS(ACTUALS!$R$4:$R$75,ACTUALS!$N$4:$N$75,$BM33,ACTUALS!$O$4:$O$75,GH$3)</f>
        <v>0</v>
      </c>
      <c r="GI33" s="83">
        <f>SUMIFS(ACTUALS!$T$4:$T$75,ACTUALS!$P$4:$P$75,$BM33,ACTUALS!$O$4:$O$75,GI$3)+SUMIFS(ACTUALS!$S$4:$S$75,ACTUALS!$O$4:$O$75,$BM33,ACTUALS!$P$4:$P$75,GI$3)</f>
        <v>0</v>
      </c>
      <c r="GJ33" s="83">
        <f>SUMIFS(ACTUALS!$U$4:$U$75,ACTUALS!$Q$4:$Q$75,$BM33,ACTUALS!$P$4:$P$75,GJ$3)+SUMIFS(ACTUALS!$T$4:$T$75,ACTUALS!$P$4:$P$75,$BM33,ACTUALS!$Q$4:$Q$75,GJ$3)</f>
        <v>0</v>
      </c>
      <c r="GK33" s="83">
        <f>SUMIFS(ACTUALS!$V$4:$V$75,ACTUALS!$R$4:$R$75,$BM33,ACTUALS!$Q$4:$Q$75,GK$3)+SUMIFS(ACTUALS!$U$4:$U$75,ACTUALS!$Q$4:$Q$75,$BM33,ACTUALS!$R$4:$R$75,GK$3)</f>
        <v>0</v>
      </c>
      <c r="GL33" s="83">
        <f>SUMIFS(ACTUALS!$W$4:$W$75,ACTUALS!$S$4:$S$75,$BM33,ACTUALS!$R$4:$R$75,GL$3)+SUMIFS(ACTUALS!$V$4:$V$75,ACTUALS!$R$4:$R$75,$BM33,ACTUALS!$S$4:$S$75,GL$3)</f>
        <v>0</v>
      </c>
      <c r="GM33" s="83">
        <f>SUMIFS(ACTUALS!$B$4:$B$75,ACTUALS!$T$4:$T$75,$BM33,ACTUALS!$S$4:$S$75,GM$3)+SUMIFS(ACTUALS!$W$4:$W$75,ACTUALS!$S$4:$S$75,$BM33,ACTUALS!$T$4:$T$75,GM$3)</f>
        <v>0</v>
      </c>
      <c r="GN33" s="83">
        <f>SUMIFS(ACTUALS!$C$4:$C$75,ACTUALS!$U$4:$U$75,$BM33,ACTUALS!$T$4:$T$75,GN$3)+SUMIFS(ACTUALS!$B$4:$B$75,ACTUALS!$T$4:$T$75,$BM33,ACTUALS!$U$4:$U$75,GN$3)</f>
        <v>0</v>
      </c>
      <c r="GO33" s="83">
        <f>SUMIFS(ACTUALS!$S$4:$S$75,ACTUALS!$O$4:$O$75,$BM33,ACTUALS!$N$4:$N$75,GO$3)+SUMIFS(ACTUALS!$R$4:$R$75,ACTUALS!$N$4:$N$75,$BM33,ACTUALS!$O$4:$O$75,GO$3)</f>
        <v>0</v>
      </c>
      <c r="GP33" s="83">
        <f>SUMIFS(ACTUALS!$S$4:$S$75,ACTUALS!$O$4:$O$75,$BM33,ACTUALS!$N$4:$N$75,GP$3)+SUMIFS(ACTUALS!$R$4:$R$75,ACTUALS!$N$4:$N$75,$BM33,ACTUALS!$O$4:$O$75,GP$3)</f>
        <v>0</v>
      </c>
      <c r="GQ33" s="83">
        <f>SUMIFS(ACTUALS!$S$4:$S$75,ACTUALS!$O$4:$O$75,$BM33,ACTUALS!$N$4:$N$75,GQ$3)+SUMIFS(ACTUALS!$R$4:$R$75,ACTUALS!$N$4:$N$75,$BM33,ACTUALS!$O$4:$O$75,GQ$3)</f>
        <v>0</v>
      </c>
      <c r="GR33" s="83">
        <f>SUMIFS(ACTUALS!$S$4:$S$75,ACTUALS!$O$4:$O$75,$BM33,ACTUALS!$N$4:$N$75,GR$3)+SUMIFS(ACTUALS!$R$4:$R$75,ACTUALS!$N$4:$N$75,$BM33,ACTUALS!$O$4:$O$75,GR$3)</f>
        <v>0</v>
      </c>
      <c r="GS33" s="83">
        <f>SUMIFS(ACTUALS!$S$4:$S$75,ACTUALS!$O$4:$O$75,$BM33,ACTUALS!$N$4:$N$75,GS$3)+SUMIFS(ACTUALS!$R$4:$R$75,ACTUALS!$N$4:$N$75,$BM33,ACTUALS!$O$4:$O$75,GS$3)</f>
        <v>0</v>
      </c>
      <c r="GT33" s="83">
        <f>SUMIFS(ACTUALS!$S$4:$S$75,ACTUALS!$O$4:$O$75,$BM33,ACTUALS!$N$4:$N$75,GT$3)+SUMIFS(ACTUALS!$R$4:$R$75,ACTUALS!$N$4:$N$75,$BM33,ACTUALS!$O$4:$O$75,GT$3)</f>
        <v>0</v>
      </c>
      <c r="GU33" s="83">
        <f>SUMIFS(ACTUALS!$S$4:$S$75,ACTUALS!$O$4:$O$75,$BM33,ACTUALS!$N$4:$N$75,GU$3)+SUMIFS(ACTUALS!$R$4:$R$75,ACTUALS!$N$4:$N$75,$BM33,ACTUALS!$O$4:$O$75,GU$3)</f>
        <v>0</v>
      </c>
      <c r="GV33" s="83">
        <f>SUMIFS(ACTUALS!$S$4:$S$75,ACTUALS!$O$4:$O$75,$BM33,ACTUALS!$N$4:$N$75,GV$3)+SUMIFS(ACTUALS!$R$4:$R$75,ACTUALS!$N$4:$N$75,$BM33,ACTUALS!$O$4:$O$75,GV$3)</f>
        <v>0</v>
      </c>
      <c r="GW33" s="83">
        <f>SUMIFS(ACTUALS!$S$4:$S$75,ACTUALS!$O$4:$O$75,$BM33,ACTUALS!$N$4:$N$75,GW$3)+SUMIFS(ACTUALS!$R$4:$R$75,ACTUALS!$N$4:$N$75,$BM33,ACTUALS!$O$4:$O$75,GW$3)</f>
        <v>0</v>
      </c>
      <c r="GX33" s="83">
        <f>SUMIFS(ACTUALS!$S$4:$S$75,ACTUALS!$O$4:$O$75,$BM33,ACTUALS!$N$4:$N$75,GX$3)+SUMIFS(ACTUALS!$R$4:$R$75,ACTUALS!$N$4:$N$75,$BM33,ACTUALS!$O$4:$O$75,GX$3)</f>
        <v>0</v>
      </c>
      <c r="GY33" s="83">
        <f>SUMIFS(ACTUALS!$S$4:$S$75,ACTUALS!$O$4:$O$75,$BM33,ACTUALS!$N$4:$N$75,GY$3)+SUMIFS(ACTUALS!$R$4:$R$75,ACTUALS!$N$4:$N$75,$BM33,ACTUALS!$O$4:$O$75,GY$3)</f>
        <v>0</v>
      </c>
      <c r="GZ33" s="83">
        <f>SUMIFS(ACTUALS!$S$4:$S$75,ACTUALS!$O$4:$O$75,$BM33,ACTUALS!$N$4:$N$75,GZ$3)+SUMIFS(ACTUALS!$R$4:$R$75,ACTUALS!$N$4:$N$75,$BM33,ACTUALS!$O$4:$O$75,GZ$3)</f>
        <v>0</v>
      </c>
      <c r="HA33" s="83">
        <f>SUMIFS(ACTUALS!$S$4:$S$75,ACTUALS!$O$4:$O$75,$BM33,ACTUALS!$N$4:$N$75,HA$3)+SUMIFS(ACTUALS!$R$4:$R$75,ACTUALS!$N$4:$N$75,$BM33,ACTUALS!$O$4:$O$75,HA$3)</f>
        <v>0</v>
      </c>
      <c r="HB33" s="83">
        <f>SUMIFS(ACTUALS!$S$4:$S$75,ACTUALS!$O$4:$O$75,$BM33,ACTUALS!$N$4:$N$75,HB$3)+SUMIFS(ACTUALS!$R$4:$R$75,ACTUALS!$N$4:$N$75,$BM33,ACTUALS!$O$4:$O$75,HB$3)</f>
        <v>0</v>
      </c>
      <c r="HC33" s="83">
        <f>SUMIFS(ACTUALS!$S$4:$S$75,ACTUALS!$O$4:$O$75,$BM33,ACTUALS!$N$4:$N$75,HC$3)+SUMIFS(ACTUALS!$R$4:$R$75,ACTUALS!$N$4:$N$75,$BM33,ACTUALS!$O$4:$O$75,HC$3)</f>
        <v>0</v>
      </c>
      <c r="HD33" s="83">
        <f>SUMIFS(ACTUALS!$S$4:$S$75,ACTUALS!$O$4:$O$75,$BM33,ACTUALS!$N$4:$N$75,HD$3)+SUMIFS(ACTUALS!$R$4:$R$75,ACTUALS!$N$4:$N$75,$BM33,ACTUALS!$O$4:$O$75,HD$3)</f>
        <v>0</v>
      </c>
      <c r="HE33" s="83">
        <f>SUMIFS(ACTUALS!$S$4:$S$75,ACTUALS!$O$4:$O$75,$BM33,ACTUALS!$N$4:$N$75,HE$3)+SUMIFS(ACTUALS!$R$4:$R$75,ACTUALS!$N$4:$N$75,$BM33,ACTUALS!$O$4:$O$75,HE$3)</f>
        <v>0</v>
      </c>
      <c r="HF33" s="51"/>
      <c r="HG33" s="71"/>
      <c r="HH33" s="71"/>
      <c r="HI33" s="71"/>
      <c r="HJ33" s="71"/>
      <c r="HK33" s="71"/>
      <c r="HL33" s="71"/>
      <c r="HM33" s="71"/>
      <c r="HN33" s="71"/>
      <c r="HO33" s="71"/>
      <c r="HP33" s="71"/>
      <c r="HQ33" s="71"/>
      <c r="HR33" s="71"/>
      <c r="HS33" s="71"/>
      <c r="HT33" s="71"/>
      <c r="HU33" s="71"/>
      <c r="HV33" s="71"/>
      <c r="HW33" s="71"/>
      <c r="HX33" s="71"/>
      <c r="HY33" s="71"/>
      <c r="HZ33" s="71"/>
      <c r="IA33" s="71"/>
      <c r="IB33" s="71"/>
      <c r="IC33" s="71"/>
      <c r="ID33" s="71"/>
      <c r="IE33" s="71"/>
      <c r="IF33" s="71"/>
      <c r="IG33" s="71"/>
      <c r="IH33" s="71"/>
      <c r="II33" s="71"/>
      <c r="IJ33" s="71"/>
      <c r="IK33" s="71"/>
      <c r="IL33" s="71"/>
      <c r="IM33" s="71"/>
      <c r="IN33" s="71"/>
      <c r="IO33" s="71"/>
      <c r="IP33" s="71"/>
      <c r="IQ33" s="71"/>
      <c r="IR33" s="71"/>
      <c r="IS33" s="71"/>
      <c r="IT33" s="71"/>
      <c r="IU33" s="71"/>
      <c r="IV33" s="71"/>
      <c r="IW33" s="71"/>
      <c r="IX33" s="71"/>
      <c r="IY33" s="71"/>
      <c r="IZ33" s="71"/>
      <c r="JA33" s="71"/>
      <c r="JB33" s="71"/>
      <c r="JC33" s="71"/>
      <c r="JD33" s="71"/>
      <c r="JE33" s="71"/>
      <c r="JF33" s="71"/>
      <c r="JG33" s="71"/>
      <c r="JH33" s="71"/>
      <c r="JI33" s="71"/>
      <c r="JJ33" s="71"/>
      <c r="JK33" s="71"/>
      <c r="JL33" s="71"/>
      <c r="JM33" s="71"/>
    </row>
    <row r="34" spans="1:273" s="78" customFormat="1" ht="30" customHeight="1" x14ac:dyDescent="0.25">
      <c r="A34" s="71"/>
      <c r="B34" s="72">
        <f t="shared" si="6"/>
        <v>31</v>
      </c>
      <c r="C34" s="73" t="s">
        <v>6</v>
      </c>
      <c r="D34" s="74">
        <v>46192</v>
      </c>
      <c r="E34" s="73" t="s">
        <v>120</v>
      </c>
      <c r="F34" s="180">
        <v>0.75</v>
      </c>
      <c r="G34" s="75">
        <f t="shared" si="0"/>
        <v>46192.75</v>
      </c>
      <c r="H34" s="148" t="s">
        <v>153</v>
      </c>
      <c r="I34" s="149"/>
      <c r="J34" s="150"/>
      <c r="K34" s="151"/>
      <c r="L34" s="73" t="str">
        <f t="shared" si="1"/>
        <v/>
      </c>
      <c r="M34" s="76" t="s">
        <v>720</v>
      </c>
      <c r="N34" s="77" t="str">
        <f t="shared" si="2"/>
        <v>Scotland</v>
      </c>
      <c r="O34" s="78" t="str">
        <f t="shared" si="3"/>
        <v>Morocco</v>
      </c>
      <c r="P34" s="78" t="str">
        <f>IF(ACTUALS!$R34&gt;ACTUALS!$S34,ACTUALS!$N34,IF(ACTUALS!$S34&gt;ACTUALS!$R34,ACTUALS!$O34,""))</f>
        <v/>
      </c>
      <c r="Q34" s="78" t="str">
        <f>IF(ACTUALS!$P34=ACTUALS!$N34,ACTUALS!$O34,IF(ACTUALS!$P34=ACTUALS!$O34,ACTUALS!$N34,""))</f>
        <v/>
      </c>
      <c r="R34" s="79">
        <f t="shared" si="4"/>
        <v>0</v>
      </c>
      <c r="S34" s="80">
        <f t="shared" si="5"/>
        <v>0</v>
      </c>
      <c r="T34" s="78">
        <f>IF(OR(ACTUALS!$R34="",ACTUALS!$S34=""),"",ACTUALS!$R34-ACTUALS!$S34)</f>
        <v>0</v>
      </c>
      <c r="U34" s="78">
        <f>IF(OR(ACTUALS!$R34="",ACTUALS!$S34=""),"",ACTUALS!$S34-ACTUALS!$R34)</f>
        <v>0</v>
      </c>
      <c r="V34" s="78" t="str">
        <f>IF(ACTUALS!$K34="","",IF(ACTUALS!$L34="Draw",1,IF(ACTUALS!$L34=ACTUALS!$N34,3,0)))</f>
        <v/>
      </c>
      <c r="W34" s="78" t="str">
        <f>IF(ACTUALS!$K34="","",IF(ACTUALS!$L34="Draw",1,IF(ACTUALS!$L34=ACTUALS!$O34,3,0)))</f>
        <v/>
      </c>
      <c r="AH34" s="51"/>
      <c r="AI34" s="51"/>
      <c r="AJ34" s="51"/>
      <c r="AK34" s="51"/>
      <c r="AL34" s="51"/>
      <c r="AM34" s="51"/>
      <c r="AN34" s="51"/>
      <c r="AO34" s="94"/>
      <c r="AP34" s="94"/>
      <c r="AQ34" s="51"/>
      <c r="AR34" s="51"/>
      <c r="AS34" s="51" t="s">
        <v>62</v>
      </c>
      <c r="AT34" s="51" t="s">
        <v>38</v>
      </c>
      <c r="AU34" s="51">
        <f>COUNTIF(ACTUALS!$P$4:$P$75,AT34)</f>
        <v>0</v>
      </c>
      <c r="AV34" s="51">
        <f>COUNTIFS(ACTUALS!$O$4:$O$75,AT34,ACTUALS!$L$4:$L$75,"Draw")+COUNTIFS(ACTUALS!$N$4:$N$75,AT34,ACTUALS!$L$4:$L$75,"Draw")</f>
        <v>0</v>
      </c>
      <c r="AW34" s="51">
        <f>COUNTIF(ACTUALS!$Q$4:$Q$75,AT34)</f>
        <v>0</v>
      </c>
      <c r="AX34" s="51">
        <f>AV34+(3*AU34)</f>
        <v>0</v>
      </c>
      <c r="AY34" s="51">
        <f>SUMIFS(ACTUALS!$R$4:$R$75,ACTUALS!$N$4:$N$75,AT34)+SUMIFS(ACTUALS!$S$4:$S$75,ACTUALS!$O$4:$O$75,AT34)</f>
        <v>0</v>
      </c>
      <c r="AZ34" s="51">
        <f>SUMIFS(ACTUALS!$S$4:$S$75,ACTUALS!$N$4:$N$75,AT34)+SUMIFS(ACTUALS!$R$4:$R$75,ACTUALS!$O$4:$O$75,AT34)</f>
        <v>0</v>
      </c>
      <c r="BA34" s="51">
        <f>AY34-AZ34</f>
        <v>0</v>
      </c>
      <c r="BB34" s="51">
        <f ca="1">RANK(BK34,BK34:BK37,1)</f>
        <v>4</v>
      </c>
      <c r="BC34" s="51" t="str">
        <f>IFERROR(VLOOKUP(AT34,AO:AP,2,FALSE),"")</f>
        <v/>
      </c>
      <c r="BD34" s="51" t="str">
        <f ca="1">IF(BC34="",BB34&amp;AS34,BC34&amp;AS34)</f>
        <v>4G</v>
      </c>
      <c r="BE34" s="51">
        <f>RANK(AX34,AX34:AX37)+(RANK(BA34,BA34:BA37)/10)+(RANK(AY34,AY34:AY37)/100)</f>
        <v>1.1100000000000001</v>
      </c>
      <c r="BF34" s="51">
        <f>RANK(BE34,BE34:BE37,1)</f>
        <v>1</v>
      </c>
      <c r="BG34" s="51" cm="1">
        <f t="array" aca="1" ref="BG34" ca="1">SUMPRODUCT((OFFSET($BN$3:$DI$3,MATCH($AT34,$BM$4:$BM$51,0),0))*((IF($BF36=$BF34,$BN$3:$DI$3=$AT36,0))+(IF($BF37=$BF34,$BN$3:$DI$3=$AT37,0))+(IF($BF35=$BF34,$BN$3:$DI$3=$AT35,0))))</f>
        <v>0</v>
      </c>
      <c r="BH34" s="51" cm="1">
        <f t="array" aca="1" ref="BH34" ca="1">SUMPRODUCT((OFFSET($DL$3:$FG$3,MATCH($AT34,$DK$4:$DK$51,0),0))*((IF($BF36=$BF34,$DL$3:$FG$3=$AT36,0))+(IF($BF37=$BF34,$DL$3:$FG$3=$AT37,0))+(IF($BF35=$BF34,$DL$3:$FG$3=$AT35,0))))</f>
        <v>0</v>
      </c>
      <c r="BI34" s="51" cm="1">
        <f t="array" aca="1" ref="BI34" ca="1">SUMPRODUCT((OFFSET($FJ$3:$HE$3,MATCH($AT34,$FI$4:$FI$51,0),0))*((IF($BF36=$BF34,$FJ$3:$HE$3=$AT36,0))+(IF($BF37=$BF34,$FJ$3:$HE$3=$AT37,0))+(IF($BF35=$BF34,$FJ$3:$HE$3=$AT35,0))))</f>
        <v>0</v>
      </c>
      <c r="BJ34" s="51">
        <f ca="1">(BG34/1000)+(BH34/10000)+(BI34/100000)+(ROW(BI37)/10000000)</f>
        <v>3.7000000000000002E-6</v>
      </c>
      <c r="BK34" s="51">
        <f ca="1">+BE34-BJ34</f>
        <v>1.1099963000000002</v>
      </c>
      <c r="BL34" s="51"/>
      <c r="BM34" s="51" t="s">
        <v>744</v>
      </c>
      <c r="BN34" s="83">
        <f>SUMIFS(ACTUALS!$W$4:$W$75,ACTUALS!$O$4:$O$75,$BM34,ACTUALS!$N$4:$N$75,BN$3)+SUMIFS(ACTUALS!$V$4:$V$75,ACTUALS!$N$4:$N$75,$BM34,ACTUALS!$O$4:$O$75,BN$3)</f>
        <v>0</v>
      </c>
      <c r="BO34" s="83">
        <f>SUMIFS(ACTUALS!$W$4:$W$75,ACTUALS!$O$4:$O$75,$BM34,ACTUALS!$N$4:$N$75,BO$3)+SUMIFS(ACTUALS!$V$4:$V$75,ACTUALS!$N$4:$N$75,$BM34,ACTUALS!$O$4:$O$75,BO$3)</f>
        <v>0</v>
      </c>
      <c r="BP34" s="83">
        <f>SUMIFS(ACTUALS!$W$4:$W$75,ACTUALS!$O$4:$O$75,$BM34,ACTUALS!$N$4:$N$75,BP$3)+SUMIFS(ACTUALS!$V$4:$V$75,ACTUALS!$N$4:$N$75,$BM34,ACTUALS!$O$4:$O$75,BP$3)</f>
        <v>0</v>
      </c>
      <c r="BQ34" s="83">
        <f>SUMIFS(ACTUALS!$W$4:$W$75,ACTUALS!$O$4:$O$75,$BM34,ACTUALS!$N$4:$N$75,BQ$3)+SUMIFS(ACTUALS!$V$4:$V$75,ACTUALS!$N$4:$N$75,$BM34,ACTUALS!$O$4:$O$75,BQ$3)</f>
        <v>0</v>
      </c>
      <c r="BR34" s="83">
        <f>SUMIFS(ACTUALS!$W$4:$W$75,ACTUALS!$O$4:$O$75,$BM34,ACTUALS!$N$4:$N$75,BR$3)+SUMIFS(ACTUALS!$V$4:$V$75,ACTUALS!$N$4:$N$75,$BM34,ACTUALS!$O$4:$O$75,BR$3)</f>
        <v>0</v>
      </c>
      <c r="BS34" s="83">
        <f>SUMIFS(ACTUALS!$W$4:$W$75,ACTUALS!$O$4:$O$75,$BM34,ACTUALS!$N$4:$N$75,BS$3)+SUMIFS(ACTUALS!$V$4:$V$75,ACTUALS!$N$4:$N$75,$BM34,ACTUALS!$O$4:$O$75,BS$3)</f>
        <v>0</v>
      </c>
      <c r="BT34" s="83">
        <f>SUMIFS(ACTUALS!$W$4:$W$75,ACTUALS!$O$4:$O$75,$BM34,ACTUALS!$N$4:$N$75,BT$3)+SUMIFS(ACTUALS!$V$4:$V$75,ACTUALS!$N$4:$N$75,$BM34,ACTUALS!$O$4:$O$75,BT$3)</f>
        <v>0</v>
      </c>
      <c r="BU34" s="83">
        <f>SUMIFS(ACTUALS!$W$4:$W$75,ACTUALS!$O$4:$O$75,$BM34,ACTUALS!$N$4:$N$75,BU$3)+SUMIFS(ACTUALS!$V$4:$V$75,ACTUALS!$N$4:$N$75,$BM34,ACTUALS!$O$4:$O$75,BU$3)</f>
        <v>0</v>
      </c>
      <c r="BV34" s="83">
        <f>SUMIFS(ACTUALS!$W$4:$W$75,ACTUALS!$O$4:$O$75,$BM34,ACTUALS!$N$4:$N$75,BV$3)+SUMIFS(ACTUALS!$V$4:$V$75,ACTUALS!$N$4:$N$75,$BM34,ACTUALS!$O$4:$O$75,BV$3)</f>
        <v>0</v>
      </c>
      <c r="BW34" s="83">
        <f>SUMIFS(ACTUALS!$W$4:$W$75,ACTUALS!$O$4:$O$75,$BM34,ACTUALS!$N$4:$N$75,BW$3)+SUMIFS(ACTUALS!$V$4:$V$75,ACTUALS!$N$4:$N$75,$BM34,ACTUALS!$O$4:$O$75,BW$3)</f>
        <v>0</v>
      </c>
      <c r="BX34" s="83">
        <f>SUMIFS(ACTUALS!$W$4:$W$75,ACTUALS!$O$4:$O$75,$BM34,ACTUALS!$N$4:$N$75,BX$3)+SUMIFS(ACTUALS!$V$4:$V$75,ACTUALS!$N$4:$N$75,$BM34,ACTUALS!$O$4:$O$75,BX$3)</f>
        <v>0</v>
      </c>
      <c r="BY34" s="83">
        <f>SUMIFS(ACTUALS!$W$4:$W$75,ACTUALS!$O$4:$O$75,$BM34,ACTUALS!$N$4:$N$75,BY$3)+SUMIFS(ACTUALS!$V$4:$V$75,ACTUALS!$N$4:$N$75,$BM34,ACTUALS!$O$4:$O$75,BY$3)</f>
        <v>0</v>
      </c>
      <c r="BZ34" s="83">
        <f>SUMIFS(ACTUALS!$W$4:$W$75,ACTUALS!$O$4:$O$75,$BM34,ACTUALS!$N$4:$N$75,BZ$3)+SUMIFS(ACTUALS!$V$4:$V$75,ACTUALS!$N$4:$N$75,$BM34,ACTUALS!$O$4:$O$75,BZ$3)</f>
        <v>0</v>
      </c>
      <c r="CA34" s="83">
        <f>SUMIFS(ACTUALS!$W$4:$W$75,ACTUALS!$O$4:$O$75,$BM34,ACTUALS!$N$4:$N$75,CA$3)+SUMIFS(ACTUALS!$V$4:$V$75,ACTUALS!$N$4:$N$75,$BM34,ACTUALS!$O$4:$O$75,CA$3)</f>
        <v>0</v>
      </c>
      <c r="CB34" s="83">
        <f>SUMIFS(ACTUALS!$W$4:$W$75,ACTUALS!$O$4:$O$75,$BM34,ACTUALS!$N$4:$N$75,CB$3)+SUMIFS(ACTUALS!$V$4:$V$75,ACTUALS!$N$4:$N$75,$BM34,ACTUALS!$O$4:$O$75,CB$3)</f>
        <v>0</v>
      </c>
      <c r="CC34" s="83">
        <f>SUMIFS(ACTUALS!$W$4:$W$75,ACTUALS!$O$4:$O$75,$BM34,ACTUALS!$N$4:$N$75,CC$3)+SUMIFS(ACTUALS!$V$4:$V$75,ACTUALS!$N$4:$N$75,$BM34,ACTUALS!$O$4:$O$75,CC$3)</f>
        <v>0</v>
      </c>
      <c r="CD34" s="83">
        <f>SUMIFS(ACTUALS!$W$4:$W$75,ACTUALS!$O$4:$O$75,$BM34,ACTUALS!$N$4:$N$75,CD$3)+SUMIFS(ACTUALS!$V$4:$V$75,ACTUALS!$N$4:$N$75,$BM34,ACTUALS!$O$4:$O$75,CD$3)</f>
        <v>0</v>
      </c>
      <c r="CE34" s="83">
        <f>SUMIFS(ACTUALS!$W$4:$W$75,ACTUALS!$O$4:$O$75,$BM34,ACTUALS!$N$4:$N$75,CE$3)+SUMIFS(ACTUALS!$V$4:$V$75,ACTUALS!$N$4:$N$75,$BM34,ACTUALS!$O$4:$O$75,CE$3)</f>
        <v>0</v>
      </c>
      <c r="CF34" s="83">
        <f>SUMIFS(ACTUALS!$W$4:$W$75,ACTUALS!$O$4:$O$75,$BM34,ACTUALS!$N$4:$N$75,CF$3)+SUMIFS(ACTUALS!$V$4:$V$75,ACTUALS!$N$4:$N$75,$BM34,ACTUALS!$O$4:$O$75,CF$3)</f>
        <v>0</v>
      </c>
      <c r="CG34" s="83">
        <f>SUMIFS(ACTUALS!$W$4:$W$75,ACTUALS!$O$4:$O$75,$BM34,ACTUALS!$N$4:$N$75,CG$3)+SUMIFS(ACTUALS!$V$4:$V$75,ACTUALS!$N$4:$N$75,$BM34,ACTUALS!$O$4:$O$75,CG$3)</f>
        <v>0</v>
      </c>
      <c r="CH34" s="83">
        <f>SUMIFS(ACTUALS!$W$4:$W$75,ACTUALS!$O$4:$O$75,$BM34,ACTUALS!$N$4:$N$75,CH$3)+SUMIFS(ACTUALS!$V$4:$V$75,ACTUALS!$N$4:$N$75,$BM34,ACTUALS!$O$4:$O$75,CH$3)</f>
        <v>0</v>
      </c>
      <c r="CI34" s="83">
        <f>SUMIFS(ACTUALS!$W$4:$W$75,ACTUALS!$O$4:$O$75,$BM34,ACTUALS!$N$4:$N$75,CI$3)+SUMIFS(ACTUALS!$V$4:$V$75,ACTUALS!$N$4:$N$75,$BM34,ACTUALS!$O$4:$O$75,CI$3)</f>
        <v>0</v>
      </c>
      <c r="CJ34" s="83">
        <f>SUMIFS(ACTUALS!$B$4:$B$75,ACTUALS!$P$4:$P$75,$BM34,ACTUALS!$O$4:$O$75,CJ$3)+SUMIFS(ACTUALS!$W$4:$W$75,ACTUALS!$O$4:$O$75,$BM34,ACTUALS!$P$4:$P$75,CJ$3)</f>
        <v>0</v>
      </c>
      <c r="CK34" s="83">
        <f>SUMIFS(ACTUALS!$C$4:$C$75,ACTUALS!$Q$4:$Q$75,$BM34,ACTUALS!$P$4:$P$75,CK$3)+SUMIFS(ACTUALS!$B$4:$B$75,ACTUALS!$P$4:$P$75,$BM34,ACTUALS!$Q$4:$Q$75,CK$3)</f>
        <v>0</v>
      </c>
      <c r="CL34" s="83">
        <f>SUMIFS(ACTUALS!$D$4:$D$75,ACTUALS!$R$4:$R$75,$BM34,ACTUALS!$Q$4:$Q$75,CL$3)+SUMIFS(ACTUALS!$C$4:$C$75,ACTUALS!$Q$4:$Q$75,$BM34,ACTUALS!$R$4:$R$75,CL$3)</f>
        <v>0</v>
      </c>
      <c r="CM34" s="83">
        <f>SUMIFS(ACTUALS!$E$4:$E$75,ACTUALS!$S$4:$S$75,$BM34,ACTUALS!$R$4:$R$75,CM$3)+SUMIFS(ACTUALS!$D$4:$D$75,ACTUALS!$R$4:$R$75,$BM34,ACTUALS!$S$4:$S$75,CM$3)</f>
        <v>0</v>
      </c>
      <c r="CN34" s="83">
        <f>SUMIFS(ACTUALS!$F$4:$F$75,ACTUALS!$T$4:$T$75,$BM34,ACTUALS!$S$4:$S$75,CN$3)+SUMIFS(ACTUALS!$E$4:$E$75,ACTUALS!$S$4:$S$75,$BM34,ACTUALS!$T$4:$T$75,CN$3)</f>
        <v>0</v>
      </c>
      <c r="CO34" s="83">
        <f>SUMIFS(ACTUALS!$G$4:$G$75,ACTUALS!$U$4:$U$75,$BM34,ACTUALS!$T$4:$T$75,CO$3)+SUMIFS(ACTUALS!$F$4:$F$75,ACTUALS!$T$4:$T$75,$BM34,ACTUALS!$U$4:$U$75,CO$3)</f>
        <v>0</v>
      </c>
      <c r="CP34" s="83">
        <f>SUMIFS(ACTUALS!$J$4:$J$75,ACTUALS!$V$4:$V$75,$BM34,ACTUALS!$U$4:$U$75,CP$3)+SUMIFS(ACTUALS!$G$4:$G$75,ACTUALS!$U$4:$U$75,$BM34,ACTUALS!$V$4:$V$75,CP$3)</f>
        <v>0</v>
      </c>
      <c r="CQ34" s="83">
        <f>SUMIFS(ACTUALS!$K$4:$K$75,ACTUALS!$W$4:$W$75,$BM34,ACTUALS!$V$4:$V$75,CQ$3)+SUMIFS(ACTUALS!$J$4:$J$75,ACTUALS!$V$4:$V$75,$BM34,ACTUALS!$W$4:$W$75,CQ$3)</f>
        <v>0</v>
      </c>
      <c r="CR34" s="83">
        <f>SUMIFS(ACTUALS!$L$4:$L$75,ACTUALS!$B$4:$B$75,$BM34,ACTUALS!$W$4:$W$75,CR$3)+SUMIFS(ACTUALS!$K$4:$K$75,ACTUALS!$W$4:$W$75,$BM34,ACTUALS!$B$4:$B$75,CR$3)</f>
        <v>0</v>
      </c>
      <c r="CS34" s="83">
        <f>SUMIFS(ACTUALS!$N$4:$N$75,ACTUALS!$C$4:$C$75,$BM34,ACTUALS!$B$4:$B$75,CS$3)+SUMIFS(ACTUALS!$L$4:$L$75,ACTUALS!$B$4:$B$75,$BM34,ACTUALS!$C$4:$C$75,CS$3)</f>
        <v>0</v>
      </c>
      <c r="CT34" s="83">
        <f>SUMIFS(ACTUALS!$O$4:$O$75,ACTUALS!$D$4:$D$75,$BM34,ACTUALS!$C$4:$C$75,CT$3)+SUMIFS(ACTUALS!$N$4:$N$75,ACTUALS!$C$4:$C$75,$BM34,ACTUALS!$D$4:$D$75,CT$3)</f>
        <v>0</v>
      </c>
      <c r="CU34" s="83">
        <f>SUMIFS(ACTUALS!$P$4:$P$75,ACTUALS!$E$4:$E$75,$BM34,ACTUALS!$D$4:$D$75,CU$3)+SUMIFS(ACTUALS!$O$4:$O$75,ACTUALS!$D$4:$D$75,$BM34,ACTUALS!$E$4:$E$75,CU$3)</f>
        <v>0</v>
      </c>
      <c r="CV34" s="83">
        <f>SUMIFS(ACTUALS!$Q$4:$Q$75,ACTUALS!$F$4:$F$75,$BM34,ACTUALS!$E$4:$E$75,CV$3)+SUMIFS(ACTUALS!$P$4:$P$75,ACTUALS!$E$4:$E$75,$BM34,ACTUALS!$F$4:$F$75,CV$3)</f>
        <v>0</v>
      </c>
      <c r="CW34" s="83">
        <f>SUMIFS(ACTUALS!$R$4:$R$75,ACTUALS!$G$4:$G$75,$BM34,ACTUALS!$F$4:$F$75,CW$3)+SUMIFS(ACTUALS!$Q$4:$Q$75,ACTUALS!$F$4:$F$75,$BM34,ACTUALS!$G$4:$G$75,CW$3)</f>
        <v>0</v>
      </c>
      <c r="CX34" s="83">
        <f>SUMIFS(ACTUALS!$S$4:$S$75,ACTUALS!$J$4:$J$75,$BM34,ACTUALS!$G$4:$G$75,CX$3)+SUMIFS(ACTUALS!$R$4:$R$75,ACTUALS!$G$4:$G$75,$BM34,ACTUALS!$J$4:$J$75,CX$3)</f>
        <v>0</v>
      </c>
      <c r="CY34" s="83">
        <f>SUMIFS(ACTUALS!$T$4:$T$75,ACTUALS!$K$4:$K$75,$BM34,ACTUALS!$J$4:$J$75,CY$3)+SUMIFS(ACTUALS!$S$4:$S$75,ACTUALS!$J$4:$J$75,$BM34,ACTUALS!$K$4:$K$75,CY$3)</f>
        <v>0</v>
      </c>
      <c r="CZ34" s="83">
        <f>SUMIFS(ACTUALS!$U$4:$U$75,ACTUALS!$L$4:$L$75,$BM34,ACTUALS!$K$4:$K$75,CZ$3)+SUMIFS(ACTUALS!$T$4:$T$75,ACTUALS!$K$4:$K$75,$BM34,ACTUALS!$L$4:$L$75,CZ$3)</f>
        <v>0</v>
      </c>
      <c r="DA34" s="83">
        <f>SUMIFS(ACTUALS!$V$4:$V$75,ACTUALS!$N$4:$N$75,$BM34,ACTUALS!$L$4:$L$75,DA$3)+SUMIFS(ACTUALS!$U$4:$U$75,ACTUALS!$L$4:$L$75,$BM34,ACTUALS!$N$4:$N$75,DA$3)</f>
        <v>0</v>
      </c>
      <c r="DB34" s="83">
        <f>SUMIFS(ACTUALS!$W$4:$W$75,ACTUALS!$O$4:$O$75,$BM34,ACTUALS!$N$4:$N$75,DB$3)+SUMIFS(ACTUALS!$V$4:$V$75,ACTUALS!$N$4:$N$75,$BM34,ACTUALS!$O$4:$O$75,DB$3)</f>
        <v>0</v>
      </c>
      <c r="DC34" s="83">
        <f>SUMIFS(ACTUALS!$B$4:$B$75,ACTUALS!$P$4:$P$75,$BM34,ACTUALS!$O$4:$O$75,DC$3)+SUMIFS(ACTUALS!$W$4:$W$75,ACTUALS!$O$4:$O$75,$BM34,ACTUALS!$P$4:$P$75,DC$3)</f>
        <v>0</v>
      </c>
      <c r="DD34" s="83">
        <f>SUMIFS(ACTUALS!$C$4:$C$75,ACTUALS!$Q$4:$Q$75,$BM34,ACTUALS!$P$4:$P$75,DD$3)+SUMIFS(ACTUALS!$B$4:$B$75,ACTUALS!$P$4:$P$75,$BM34,ACTUALS!$Q$4:$Q$75,DD$3)</f>
        <v>0</v>
      </c>
      <c r="DE34" s="83">
        <f>SUMIFS(ACTUALS!$D$4:$D$75,ACTUALS!$R$4:$R$75,$BM34,ACTUALS!$Q$4:$Q$75,DE$3)+SUMIFS(ACTUALS!$C$4:$C$75,ACTUALS!$Q$4:$Q$75,$BM34,ACTUALS!$R$4:$R$75,DE$3)</f>
        <v>0</v>
      </c>
      <c r="DF34" s="83">
        <f>SUMIFS(ACTUALS!$E$4:$E$75,ACTUALS!$S$4:$S$75,$BM34,ACTUALS!$R$4:$R$75,DF$3)+SUMIFS(ACTUALS!$D$4:$D$75,ACTUALS!$R$4:$R$75,$BM34,ACTUALS!$S$4:$S$75,DF$3)</f>
        <v>0</v>
      </c>
      <c r="DG34" s="83">
        <f>SUMIFS(ACTUALS!$W$4:$W$75,ACTUALS!$O$4:$O$75,$BM34,ACTUALS!$N$4:$N$75,DG$3)+SUMIFS(ACTUALS!$V$4:$V$75,ACTUALS!$N$4:$N$75,$BM34,ACTUALS!$O$4:$O$75,DG$3)</f>
        <v>0</v>
      </c>
      <c r="DH34" s="83">
        <f>SUMIFS(ACTUALS!$W$4:$W$75,ACTUALS!$O$4:$O$75,$BM34,ACTUALS!$N$4:$N$75,DH$3)+SUMIFS(ACTUALS!$V$4:$V$75,ACTUALS!$N$4:$N$75,$BM34,ACTUALS!$O$4:$O$75,DH$3)</f>
        <v>0</v>
      </c>
      <c r="DI34" s="83">
        <f>SUMIFS(ACTUALS!$W$4:$W$75,ACTUALS!$O$4:$O$75,$BM34,ACTUALS!$N$4:$N$75,DI$3)+SUMIFS(ACTUALS!$V$4:$V$75,ACTUALS!$N$4:$N$75,$BM34,ACTUALS!$O$4:$O$75,DI$3)</f>
        <v>0</v>
      </c>
      <c r="DJ34" s="51"/>
      <c r="DK34" s="51" t="s">
        <v>744</v>
      </c>
      <c r="DL34" s="83">
        <f>SUMIFS(ACTUALS!$U$4:$U$75,ACTUALS!$O$4:$O$75,$BM34,ACTUALS!$N$4:$N$75,DL$3)+SUMIFS(ACTUALS!$T$4:$T$75,ACTUALS!$N$4:$N$75,$BM34,ACTUALS!$O$4:$O$75,DL$3)</f>
        <v>0</v>
      </c>
      <c r="DM34" s="83">
        <f>SUMIFS(ACTUALS!$U$4:$U$75,ACTUALS!$O$4:$O$75,$BM34,ACTUALS!$N$4:$N$75,DM$3)+SUMIFS(ACTUALS!$T$4:$T$75,ACTUALS!$N$4:$N$75,$BM34,ACTUALS!$O$4:$O$75,DM$3)</f>
        <v>0</v>
      </c>
      <c r="DN34" s="83">
        <f>SUMIFS(ACTUALS!$U$4:$U$75,ACTUALS!$O$4:$O$75,$BM34,ACTUALS!$N$4:$N$75,DN$3)+SUMIFS(ACTUALS!$T$4:$T$75,ACTUALS!$N$4:$N$75,$BM34,ACTUALS!$O$4:$O$75,DN$3)</f>
        <v>0</v>
      </c>
      <c r="DO34" s="83">
        <f>SUMIFS(ACTUALS!$U$4:$U$75,ACTUALS!$O$4:$O$75,$BM34,ACTUALS!$N$4:$N$75,DO$3)+SUMIFS(ACTUALS!$T$4:$T$75,ACTUALS!$N$4:$N$75,$BM34,ACTUALS!$O$4:$O$75,DO$3)</f>
        <v>0</v>
      </c>
      <c r="DP34" s="83">
        <f>SUMIFS(ACTUALS!$U$4:$U$75,ACTUALS!$O$4:$O$75,$BM34,ACTUALS!$N$4:$N$75,DP$3)+SUMIFS(ACTUALS!$T$4:$T$75,ACTUALS!$N$4:$N$75,$BM34,ACTUALS!$O$4:$O$75,DP$3)</f>
        <v>0</v>
      </c>
      <c r="DQ34" s="83">
        <f>SUMIFS(ACTUALS!$U$4:$U$75,ACTUALS!$O$4:$O$75,$BM34,ACTUALS!$N$4:$N$75,DQ$3)+SUMIFS(ACTUALS!$T$4:$T$75,ACTUALS!$N$4:$N$75,$BM34,ACTUALS!$O$4:$O$75,DQ$3)</f>
        <v>0</v>
      </c>
      <c r="DR34" s="83">
        <f>SUMIFS(ACTUALS!$U$4:$U$75,ACTUALS!$O$4:$O$75,$BM34,ACTUALS!$N$4:$N$75,DR$3)+SUMIFS(ACTUALS!$T$4:$T$75,ACTUALS!$N$4:$N$75,$BM34,ACTUALS!$O$4:$O$75,DR$3)</f>
        <v>0</v>
      </c>
      <c r="DS34" s="83">
        <f>SUMIFS(ACTUALS!$U$4:$U$75,ACTUALS!$O$4:$O$75,$BM34,ACTUALS!$N$4:$N$75,DS$3)+SUMIFS(ACTUALS!$T$4:$T$75,ACTUALS!$N$4:$N$75,$BM34,ACTUALS!$O$4:$O$75,DS$3)</f>
        <v>0</v>
      </c>
      <c r="DT34" s="83">
        <f>SUMIFS(ACTUALS!$U$4:$U$75,ACTUALS!$O$4:$O$75,$BM34,ACTUALS!$N$4:$N$75,DT$3)+SUMIFS(ACTUALS!$T$4:$T$75,ACTUALS!$N$4:$N$75,$BM34,ACTUALS!$O$4:$O$75,DT$3)</f>
        <v>0</v>
      </c>
      <c r="DU34" s="83">
        <f>SUMIFS(ACTUALS!$V$4:$V$75,ACTUALS!$P$4:$P$75,$BM34,ACTUALS!$O$4:$O$75,DU$3)+SUMIFS(ACTUALS!$U$4:$U$75,ACTUALS!$O$4:$O$75,$BM34,ACTUALS!$P$4:$P$75,DU$3)</f>
        <v>0</v>
      </c>
      <c r="DV34" s="83">
        <f>SUMIFS(ACTUALS!$W$4:$W$75,ACTUALS!$Q$4:$Q$75,$BM34,ACTUALS!$P$4:$P$75,DV$3)+SUMIFS(ACTUALS!$V$4:$V$75,ACTUALS!$P$4:$P$75,$BM34,ACTUALS!$Q$4:$Q$75,DV$3)</f>
        <v>0</v>
      </c>
      <c r="DW34" s="83">
        <f>SUMIFS(ACTUALS!$B$4:$B$75,ACTUALS!$R$4:$R$75,$BM34,ACTUALS!$Q$4:$Q$75,DW$3)+SUMIFS(ACTUALS!$W$4:$W$75,ACTUALS!$Q$4:$Q$75,$BM34,ACTUALS!$R$4:$R$75,DW$3)</f>
        <v>0</v>
      </c>
      <c r="DX34" s="83">
        <f>SUMIFS(ACTUALS!$C$4:$C$75,ACTUALS!$S$4:$S$75,$BM34,ACTUALS!$R$4:$R$75,DX$3)+SUMIFS(ACTUALS!$B$4:$B$75,ACTUALS!$R$4:$R$75,$BM34,ACTUALS!$S$4:$S$75,DX$3)</f>
        <v>0</v>
      </c>
      <c r="DY34" s="83">
        <f>SUMIFS(ACTUALS!$D$4:$D$75,ACTUALS!$T$4:$T$75,$BM34,ACTUALS!$S$4:$S$75,DY$3)+SUMIFS(ACTUALS!$C$4:$C$75,ACTUALS!$S$4:$S$75,$BM34,ACTUALS!$T$4:$T$75,DY$3)</f>
        <v>0</v>
      </c>
      <c r="DZ34" s="83">
        <f>SUMIFS(ACTUALS!$E$4:$E$75,ACTUALS!$U$4:$U$75,$BM34,ACTUALS!$T$4:$T$75,DZ$3)+SUMIFS(ACTUALS!$D$4:$D$75,ACTUALS!$T$4:$T$75,$BM34,ACTUALS!$U$4:$U$75,DZ$3)</f>
        <v>0</v>
      </c>
      <c r="EA34" s="83">
        <f>SUMIFS(ACTUALS!$F$4:$F$75,ACTUALS!$V$4:$V$75,$BM34,ACTUALS!$U$4:$U$75,EA$3)+SUMIFS(ACTUALS!$E$4:$E$75,ACTUALS!$U$4:$U$75,$BM34,ACTUALS!$V$4:$V$75,EA$3)</f>
        <v>0</v>
      </c>
      <c r="EB34" s="83">
        <f>SUMIFS(ACTUALS!$G$4:$G$75,ACTUALS!$W$4:$W$75,$BM34,ACTUALS!$V$4:$V$75,EB$3)+SUMIFS(ACTUALS!$F$4:$F$75,ACTUALS!$V$4:$V$75,$BM34,ACTUALS!$W$4:$W$75,EB$3)</f>
        <v>0</v>
      </c>
      <c r="EC34" s="83">
        <f>SUMIFS(ACTUALS!$J$4:$J$75,ACTUALS!$B$4:$B$75,$BM34,ACTUALS!$W$4:$W$75,EC$3)+SUMIFS(ACTUALS!$G$4:$G$75,ACTUALS!$W$4:$W$75,$BM34,ACTUALS!$B$4:$B$75,EC$3)</f>
        <v>0</v>
      </c>
      <c r="ED34" s="83">
        <f>SUMIFS(ACTUALS!$K$4:$K$75,ACTUALS!$C$4:$C$75,$BM34,ACTUALS!$B$4:$B$75,ED$3)+SUMIFS(ACTUALS!$J$4:$J$75,ACTUALS!$B$4:$B$75,$BM34,ACTUALS!$C$4:$C$75,ED$3)</f>
        <v>0</v>
      </c>
      <c r="EE34" s="83">
        <f>SUMIFS(ACTUALS!$L$4:$L$75,ACTUALS!$D$4:$D$75,$BM34,ACTUALS!$C$4:$C$75,EE$3)+SUMIFS(ACTUALS!$K$4:$K$75,ACTUALS!$C$4:$C$75,$BM34,ACTUALS!$D$4:$D$75,EE$3)</f>
        <v>0</v>
      </c>
      <c r="EF34" s="83">
        <f>SUMIFS(ACTUALS!$N$4:$N$75,ACTUALS!$E$4:$E$75,$BM34,ACTUALS!$D$4:$D$75,EF$3)+SUMIFS(ACTUALS!$L$4:$L$75,ACTUALS!$D$4:$D$75,$BM34,ACTUALS!$E$4:$E$75,EF$3)</f>
        <v>0</v>
      </c>
      <c r="EG34" s="83">
        <f>SUMIFS(ACTUALS!$O$4:$O$75,ACTUALS!$F$4:$F$75,$BM34,ACTUALS!$E$4:$E$75,EG$3)+SUMIFS(ACTUALS!$N$4:$N$75,ACTUALS!$E$4:$E$75,$BM34,ACTUALS!$F$4:$F$75,EG$3)</f>
        <v>0</v>
      </c>
      <c r="EH34" s="83">
        <f>SUMIFS(ACTUALS!$P$4:$P$75,ACTUALS!$G$4:$G$75,$BM34,ACTUALS!$F$4:$F$75,EH$3)+SUMIFS(ACTUALS!$O$4:$O$75,ACTUALS!$F$4:$F$75,$BM34,ACTUALS!$G$4:$G$75,EH$3)</f>
        <v>0</v>
      </c>
      <c r="EI34" s="83">
        <f>SUMIFS(ACTUALS!$Q$4:$Q$75,ACTUALS!$J$4:$J$75,$BM34,ACTUALS!$G$4:$G$75,EI$3)+SUMIFS(ACTUALS!$P$4:$P$75,ACTUALS!$G$4:$G$75,$BM34,ACTUALS!$J$4:$J$75,EI$3)</f>
        <v>0</v>
      </c>
      <c r="EJ34" s="83">
        <f>SUMIFS(ACTUALS!$R$4:$R$75,ACTUALS!$K$4:$K$75,$BM34,ACTUALS!$J$4:$J$75,EJ$3)+SUMIFS(ACTUALS!$Q$4:$Q$75,ACTUALS!$J$4:$J$75,$BM34,ACTUALS!$K$4:$K$75,EJ$3)</f>
        <v>0</v>
      </c>
      <c r="EK34" s="83">
        <f>SUMIFS(ACTUALS!$S$4:$S$75,ACTUALS!$L$4:$L$75,$BM34,ACTUALS!$K$4:$K$75,EK$3)+SUMIFS(ACTUALS!$R$4:$R$75,ACTUALS!$K$4:$K$75,$BM34,ACTUALS!$L$4:$L$75,EK$3)</f>
        <v>0</v>
      </c>
      <c r="EL34" s="83">
        <f>SUMIFS(ACTUALS!$T$4:$T$75,ACTUALS!$N$4:$N$75,$BM34,ACTUALS!$L$4:$L$75,EL$3)+SUMIFS(ACTUALS!$S$4:$S$75,ACTUALS!$L$4:$L$75,$BM34,ACTUALS!$N$4:$N$75,EL$3)</f>
        <v>0</v>
      </c>
      <c r="EM34" s="83">
        <f>SUMIFS(ACTUALS!$U$4:$U$75,ACTUALS!$O$4:$O$75,$BM34,ACTUALS!$N$4:$N$75,EM$3)+SUMIFS(ACTUALS!$T$4:$T$75,ACTUALS!$N$4:$N$75,$BM34,ACTUALS!$O$4:$O$75,EM$3)</f>
        <v>0</v>
      </c>
      <c r="EN34" s="83">
        <f>SUMIFS(ACTUALS!$V$4:$V$75,ACTUALS!$P$4:$P$75,$BM34,ACTUALS!$O$4:$O$75,EN$3)+SUMIFS(ACTUALS!$U$4:$U$75,ACTUALS!$O$4:$O$75,$BM34,ACTUALS!$P$4:$P$75,EN$3)</f>
        <v>0</v>
      </c>
      <c r="EO34" s="83">
        <f>SUMIFS(ACTUALS!$W$4:$W$75,ACTUALS!$Q$4:$Q$75,$BM34,ACTUALS!$P$4:$P$75,EO$3)+SUMIFS(ACTUALS!$V$4:$V$75,ACTUALS!$P$4:$P$75,$BM34,ACTUALS!$Q$4:$Q$75,EO$3)</f>
        <v>0</v>
      </c>
      <c r="EP34" s="83">
        <f>SUMIFS(ACTUALS!$B$4:$B$75,ACTUALS!$R$4:$R$75,$BM34,ACTUALS!$Q$4:$Q$75,EP$3)+SUMIFS(ACTUALS!$W$4:$W$75,ACTUALS!$Q$4:$Q$75,$BM34,ACTUALS!$R$4:$R$75,EP$3)</f>
        <v>0</v>
      </c>
      <c r="EQ34" s="83">
        <f>SUMIFS(ACTUALS!$C$4:$C$75,ACTUALS!$S$4:$S$75,$BM34,ACTUALS!$R$4:$R$75,EQ$3)+SUMIFS(ACTUALS!$B$4:$B$75,ACTUALS!$R$4:$R$75,$BM34,ACTUALS!$S$4:$S$75,EQ$3)</f>
        <v>0</v>
      </c>
      <c r="ER34" s="83">
        <f>SUMIFS(ACTUALS!$D$4:$D$75,ACTUALS!$T$4:$T$75,$BM34,ACTUALS!$S$4:$S$75,ER$3)+SUMIFS(ACTUALS!$C$4:$C$75,ACTUALS!$S$4:$S$75,$BM34,ACTUALS!$T$4:$T$75,ER$3)</f>
        <v>0</v>
      </c>
      <c r="ES34" s="83">
        <f>SUMIFS(ACTUALS!$E$4:$E$75,ACTUALS!$U$4:$U$75,$BM34,ACTUALS!$T$4:$T$75,ES$3)+SUMIFS(ACTUALS!$D$4:$D$75,ACTUALS!$T$4:$T$75,$BM34,ACTUALS!$U$4:$U$75,ES$3)</f>
        <v>0</v>
      </c>
      <c r="ET34" s="83">
        <f>SUMIFS(ACTUALS!$F$4:$F$75,ACTUALS!$V$4:$V$75,$BM34,ACTUALS!$U$4:$U$75,ET$3)+SUMIFS(ACTUALS!$E$4:$E$75,ACTUALS!$U$4:$U$75,$BM34,ACTUALS!$V$4:$V$75,ET$3)</f>
        <v>0</v>
      </c>
      <c r="EU34" s="83">
        <f>SUMIFS(ACTUALS!$G$4:$G$75,ACTUALS!$W$4:$W$75,$BM34,ACTUALS!$V$4:$V$75,EU$3)+SUMIFS(ACTUALS!$F$4:$F$75,ACTUALS!$V$4:$V$75,$BM34,ACTUALS!$W$4:$W$75,EU$3)</f>
        <v>0</v>
      </c>
      <c r="EV34" s="83">
        <f>SUMIFS(ACTUALS!$U$4:$U$75,ACTUALS!$O$4:$O$75,$BM34,ACTUALS!$N$4:$N$75,EV$3)+SUMIFS(ACTUALS!$T$4:$T$75,ACTUALS!$N$4:$N$75,$BM34,ACTUALS!$O$4:$O$75,EV$3)</f>
        <v>0</v>
      </c>
      <c r="EW34" s="83">
        <f>SUMIFS(ACTUALS!$U$4:$U$75,ACTUALS!$O$4:$O$75,$BM34,ACTUALS!$N$4:$N$75,EW$3)+SUMIFS(ACTUALS!$T$4:$T$75,ACTUALS!$N$4:$N$75,$BM34,ACTUALS!$O$4:$O$75,EW$3)</f>
        <v>0</v>
      </c>
      <c r="EX34" s="83">
        <f>SUMIFS(ACTUALS!$U$4:$U$75,ACTUALS!$O$4:$O$75,$BM34,ACTUALS!$N$4:$N$75,EX$3)+SUMIFS(ACTUALS!$T$4:$T$75,ACTUALS!$N$4:$N$75,$BM34,ACTUALS!$O$4:$O$75,EX$3)</f>
        <v>0</v>
      </c>
      <c r="EY34" s="83">
        <f>SUMIFS(ACTUALS!$U$4:$U$75,ACTUALS!$O$4:$O$75,$BM34,ACTUALS!$N$4:$N$75,EY$3)+SUMIFS(ACTUALS!$T$4:$T$75,ACTUALS!$N$4:$N$75,$BM34,ACTUALS!$O$4:$O$75,EY$3)</f>
        <v>0</v>
      </c>
      <c r="EZ34" s="83">
        <f>SUMIFS(ACTUALS!$U$4:$U$75,ACTUALS!$O$4:$O$75,$BM34,ACTUALS!$N$4:$N$75,EZ$3)+SUMIFS(ACTUALS!$T$4:$T$75,ACTUALS!$N$4:$N$75,$BM34,ACTUALS!$O$4:$O$75,EZ$3)</f>
        <v>0</v>
      </c>
      <c r="FA34" s="83">
        <f>SUMIFS(ACTUALS!$U$4:$U$75,ACTUALS!$O$4:$O$75,$BM34,ACTUALS!$N$4:$N$75,FA$3)+SUMIFS(ACTUALS!$T$4:$T$75,ACTUALS!$N$4:$N$75,$BM34,ACTUALS!$O$4:$O$75,FA$3)</f>
        <v>0</v>
      </c>
      <c r="FB34" s="83">
        <f>SUMIFS(ACTUALS!$U$4:$U$75,ACTUALS!$O$4:$O$75,$BM34,ACTUALS!$N$4:$N$75,FB$3)+SUMIFS(ACTUALS!$T$4:$T$75,ACTUALS!$N$4:$N$75,$BM34,ACTUALS!$O$4:$O$75,FB$3)</f>
        <v>0</v>
      </c>
      <c r="FC34" s="83">
        <f>SUMIFS(ACTUALS!$U$4:$U$75,ACTUALS!$O$4:$O$75,$BM34,ACTUALS!$N$4:$N$75,FC$3)+SUMIFS(ACTUALS!$T$4:$T$75,ACTUALS!$N$4:$N$75,$BM34,ACTUALS!$O$4:$O$75,FC$3)</f>
        <v>0</v>
      </c>
      <c r="FD34" s="83">
        <f>SUMIFS(ACTUALS!$U$4:$U$75,ACTUALS!$O$4:$O$75,$BM34,ACTUALS!$N$4:$N$75,FD$3)+SUMIFS(ACTUALS!$T$4:$T$75,ACTUALS!$N$4:$N$75,$BM34,ACTUALS!$O$4:$O$75,FD$3)</f>
        <v>0</v>
      </c>
      <c r="FE34" s="83">
        <f>SUMIFS(ACTUALS!$U$4:$U$75,ACTUALS!$O$4:$O$75,$BM34,ACTUALS!$N$4:$N$75,FE$3)+SUMIFS(ACTUALS!$T$4:$T$75,ACTUALS!$N$4:$N$75,$BM34,ACTUALS!$O$4:$O$75,FE$3)</f>
        <v>0</v>
      </c>
      <c r="FF34" s="83">
        <f>SUMIFS(ACTUALS!$U$4:$U$75,ACTUALS!$O$4:$O$75,$BM34,ACTUALS!$N$4:$N$75,FF$3)+SUMIFS(ACTUALS!$T$4:$T$75,ACTUALS!$N$4:$N$75,$BM34,ACTUALS!$O$4:$O$75,FF$3)</f>
        <v>0</v>
      </c>
      <c r="FG34" s="83">
        <f>SUMIFS(ACTUALS!$U$4:$U$75,ACTUALS!$O$4:$O$75,$BM34,ACTUALS!$N$4:$N$75,FG$3)+SUMIFS(ACTUALS!$T$4:$T$75,ACTUALS!$N$4:$N$75,$BM34,ACTUALS!$O$4:$O$75,FG$3)</f>
        <v>0</v>
      </c>
      <c r="FH34" s="51"/>
      <c r="FI34" s="51" t="s">
        <v>744</v>
      </c>
      <c r="FJ34" s="83">
        <f>SUMIFS(ACTUALS!$S$4:$S$75,ACTUALS!$O$4:$O$75,$BM34,ACTUALS!$N$4:$N$75,FJ$3)+SUMIFS(ACTUALS!$R$4:$R$75,ACTUALS!$N$4:$N$75,$BM34,ACTUALS!$O$4:$O$75,FJ$3)</f>
        <v>0</v>
      </c>
      <c r="FK34" s="83">
        <f>SUMIFS(ACTUALS!$S$4:$S$75,ACTUALS!$O$4:$O$75,$BM34,ACTUALS!$N$4:$N$75,FK$3)+SUMIFS(ACTUALS!$R$4:$R$75,ACTUALS!$N$4:$N$75,$BM34,ACTUALS!$O$4:$O$75,FK$3)</f>
        <v>0</v>
      </c>
      <c r="FL34" s="83">
        <f>SUMIFS(ACTUALS!$S$4:$S$75,ACTUALS!$O$4:$O$75,$BM34,ACTUALS!$N$4:$N$75,FL$3)+SUMIFS(ACTUALS!$R$4:$R$75,ACTUALS!$N$4:$N$75,$BM34,ACTUALS!$O$4:$O$75,FL$3)</f>
        <v>0</v>
      </c>
      <c r="FM34" s="83">
        <f>SUMIFS(ACTUALS!$S$4:$S$75,ACTUALS!$O$4:$O$75,$BM34,ACTUALS!$N$4:$N$75,FM$3)+SUMIFS(ACTUALS!$R$4:$R$75,ACTUALS!$N$4:$N$75,$BM34,ACTUALS!$O$4:$O$75,FM$3)</f>
        <v>0</v>
      </c>
      <c r="FN34" s="83">
        <f>SUMIFS(ACTUALS!$S$4:$S$75,ACTUALS!$O$4:$O$75,$BM34,ACTUALS!$N$4:$N$75,FN$3)+SUMIFS(ACTUALS!$R$4:$R$75,ACTUALS!$N$4:$N$75,$BM34,ACTUALS!$O$4:$O$75,FN$3)</f>
        <v>0</v>
      </c>
      <c r="FO34" s="83">
        <f>SUMIFS(ACTUALS!$S$4:$S$75,ACTUALS!$O$4:$O$75,$BM34,ACTUALS!$N$4:$N$75,FO$3)+SUMIFS(ACTUALS!$R$4:$R$75,ACTUALS!$N$4:$N$75,$BM34,ACTUALS!$O$4:$O$75,FO$3)</f>
        <v>0</v>
      </c>
      <c r="FP34" s="83">
        <f>SUMIFS(ACTUALS!$T$4:$T$75,ACTUALS!$P$4:$P$75,$BM34,ACTUALS!$O$4:$O$75,FP$3)+SUMIFS(ACTUALS!$S$4:$S$75,ACTUALS!$O$4:$O$75,$BM34,ACTUALS!$P$4:$P$75,FP$3)</f>
        <v>0</v>
      </c>
      <c r="FQ34" s="83">
        <f>SUMIFS(ACTUALS!$U$4:$U$75,ACTUALS!$Q$4:$Q$75,$BM34,ACTUALS!$P$4:$P$75,FQ$3)+SUMIFS(ACTUALS!$T$4:$T$75,ACTUALS!$P$4:$P$75,$BM34,ACTUALS!$Q$4:$Q$75,FQ$3)</f>
        <v>0</v>
      </c>
      <c r="FR34" s="83">
        <f>SUMIFS(ACTUALS!$V$4:$V$75,ACTUALS!$R$4:$R$75,$BM34,ACTUALS!$Q$4:$Q$75,FR$3)+SUMIFS(ACTUALS!$U$4:$U$75,ACTUALS!$Q$4:$Q$75,$BM34,ACTUALS!$R$4:$R$75,FR$3)</f>
        <v>0</v>
      </c>
      <c r="FS34" s="83">
        <f>SUMIFS(ACTUALS!$W$4:$W$75,ACTUALS!$S$4:$S$75,$BM34,ACTUALS!$R$4:$R$75,FS$3)+SUMIFS(ACTUALS!$V$4:$V$75,ACTUALS!$R$4:$R$75,$BM34,ACTUALS!$S$4:$S$75,FS$3)</f>
        <v>0</v>
      </c>
      <c r="FT34" s="83">
        <f>SUMIFS(ACTUALS!$B$4:$B$75,ACTUALS!$T$4:$T$75,$BM34,ACTUALS!$S$4:$S$75,FT$3)+SUMIFS(ACTUALS!$W$4:$W$75,ACTUALS!$S$4:$S$75,$BM34,ACTUALS!$T$4:$T$75,FT$3)</f>
        <v>0</v>
      </c>
      <c r="FU34" s="83">
        <f>SUMIFS(ACTUALS!$C$4:$C$75,ACTUALS!$U$4:$U$75,$BM34,ACTUALS!$T$4:$T$75,FU$3)+SUMIFS(ACTUALS!$B$4:$B$75,ACTUALS!$T$4:$T$75,$BM34,ACTUALS!$U$4:$U$75,FU$3)</f>
        <v>0</v>
      </c>
      <c r="FV34" s="83">
        <f>SUMIFS(ACTUALS!$D$4:$D$75,ACTUALS!$V$4:$V$75,$BM34,ACTUALS!$U$4:$U$75,FV$3)+SUMIFS(ACTUALS!$C$4:$C$75,ACTUALS!$U$4:$U$75,$BM34,ACTUALS!$V$4:$V$75,FV$3)</f>
        <v>0</v>
      </c>
      <c r="FW34" s="83">
        <f>SUMIFS(ACTUALS!$E$4:$E$75,ACTUALS!$W$4:$W$75,$BM34,ACTUALS!$V$4:$V$75,FW$3)+SUMIFS(ACTUALS!$D$4:$D$75,ACTUALS!$V$4:$V$75,$BM34,ACTUALS!$W$4:$W$75,FW$3)</f>
        <v>0</v>
      </c>
      <c r="FX34" s="83">
        <f>SUMIFS(ACTUALS!$F$4:$F$75,ACTUALS!$B$4:$B$75,$BM34,ACTUALS!$W$4:$W$75,FX$3)+SUMIFS(ACTUALS!$E$4:$E$75,ACTUALS!$W$4:$W$75,$BM34,ACTUALS!$B$4:$B$75,FX$3)</f>
        <v>0</v>
      </c>
      <c r="FY34" s="83">
        <f>SUMIFS(ACTUALS!$G$4:$G$75,ACTUALS!$C$4:$C$75,$BM34,ACTUALS!$B$4:$B$75,FY$3)+SUMIFS(ACTUALS!$F$4:$F$75,ACTUALS!$B$4:$B$75,$BM34,ACTUALS!$C$4:$C$75,FY$3)</f>
        <v>0</v>
      </c>
      <c r="FZ34" s="83">
        <f>SUMIFS(ACTUALS!$J$4:$J$75,ACTUALS!$D$4:$D$75,$BM34,ACTUALS!$C$4:$C$75,FZ$3)+SUMIFS(ACTUALS!$G$4:$G$75,ACTUALS!$C$4:$C$75,$BM34,ACTUALS!$D$4:$D$75,FZ$3)</f>
        <v>0</v>
      </c>
      <c r="GA34" s="83">
        <f>SUMIFS(ACTUALS!$K$4:$K$75,ACTUALS!$E$4:$E$75,$BM34,ACTUALS!$D$4:$D$75,GA$3)+SUMIFS(ACTUALS!$J$4:$J$75,ACTUALS!$D$4:$D$75,$BM34,ACTUALS!$E$4:$E$75,GA$3)</f>
        <v>0</v>
      </c>
      <c r="GB34" s="83">
        <f>SUMIFS(ACTUALS!$L$4:$L$75,ACTUALS!$F$4:$F$75,$BM34,ACTUALS!$E$4:$E$75,GB$3)+SUMIFS(ACTUALS!$K$4:$K$75,ACTUALS!$E$4:$E$75,$BM34,ACTUALS!$F$4:$F$75,GB$3)</f>
        <v>0</v>
      </c>
      <c r="GC34" s="83">
        <f>SUMIFS(ACTUALS!$N$4:$N$75,ACTUALS!$G$4:$G$75,$BM34,ACTUALS!$F$4:$F$75,GC$3)+SUMIFS(ACTUALS!$L$4:$L$75,ACTUALS!$F$4:$F$75,$BM34,ACTUALS!$G$4:$G$75,GC$3)</f>
        <v>0</v>
      </c>
      <c r="GD34" s="83">
        <f>SUMIFS(ACTUALS!$O$4:$O$75,ACTUALS!$J$4:$J$75,$BM34,ACTUALS!$G$4:$G$75,GD$3)+SUMIFS(ACTUALS!$N$4:$N$75,ACTUALS!$G$4:$G$75,$BM34,ACTUALS!$J$4:$J$75,GD$3)</f>
        <v>0</v>
      </c>
      <c r="GE34" s="83">
        <f>SUMIFS(ACTUALS!$P$4:$P$75,ACTUALS!$K$4:$K$75,$BM34,ACTUALS!$J$4:$J$75,GE$3)+SUMIFS(ACTUALS!$O$4:$O$75,ACTUALS!$J$4:$J$75,$BM34,ACTUALS!$K$4:$K$75,GE$3)</f>
        <v>0</v>
      </c>
      <c r="GF34" s="83">
        <f>SUMIFS(ACTUALS!$Q$4:$Q$75,ACTUALS!$L$4:$L$75,$BM34,ACTUALS!$K$4:$K$75,GF$3)+SUMIFS(ACTUALS!$P$4:$P$75,ACTUALS!$K$4:$K$75,$BM34,ACTUALS!$L$4:$L$75,GF$3)</f>
        <v>0</v>
      </c>
      <c r="GG34" s="83">
        <f>SUMIFS(ACTUALS!$R$4:$R$75,ACTUALS!$N$4:$N$75,$BM34,ACTUALS!$L$4:$L$75,GG$3)+SUMIFS(ACTUALS!$Q$4:$Q$75,ACTUALS!$L$4:$L$75,$BM34,ACTUALS!$N$4:$N$75,GG$3)</f>
        <v>0</v>
      </c>
      <c r="GH34" s="83">
        <f>SUMIFS(ACTUALS!$S$4:$S$75,ACTUALS!$O$4:$O$75,$BM34,ACTUALS!$N$4:$N$75,GH$3)+SUMIFS(ACTUALS!$R$4:$R$75,ACTUALS!$N$4:$N$75,$BM34,ACTUALS!$O$4:$O$75,GH$3)</f>
        <v>0</v>
      </c>
      <c r="GI34" s="83">
        <f>SUMIFS(ACTUALS!$T$4:$T$75,ACTUALS!$P$4:$P$75,$BM34,ACTUALS!$O$4:$O$75,GI$3)+SUMIFS(ACTUALS!$S$4:$S$75,ACTUALS!$O$4:$O$75,$BM34,ACTUALS!$P$4:$P$75,GI$3)</f>
        <v>0</v>
      </c>
      <c r="GJ34" s="83">
        <f>SUMIFS(ACTUALS!$U$4:$U$75,ACTUALS!$Q$4:$Q$75,$BM34,ACTUALS!$P$4:$P$75,GJ$3)+SUMIFS(ACTUALS!$T$4:$T$75,ACTUALS!$P$4:$P$75,$BM34,ACTUALS!$Q$4:$Q$75,GJ$3)</f>
        <v>0</v>
      </c>
      <c r="GK34" s="83">
        <f>SUMIFS(ACTUALS!$V$4:$V$75,ACTUALS!$R$4:$R$75,$BM34,ACTUALS!$Q$4:$Q$75,GK$3)+SUMIFS(ACTUALS!$U$4:$U$75,ACTUALS!$Q$4:$Q$75,$BM34,ACTUALS!$R$4:$R$75,GK$3)</f>
        <v>0</v>
      </c>
      <c r="GL34" s="83">
        <f>SUMIFS(ACTUALS!$W$4:$W$75,ACTUALS!$S$4:$S$75,$BM34,ACTUALS!$R$4:$R$75,GL$3)+SUMIFS(ACTUALS!$V$4:$V$75,ACTUALS!$R$4:$R$75,$BM34,ACTUALS!$S$4:$S$75,GL$3)</f>
        <v>0</v>
      </c>
      <c r="GM34" s="83">
        <f>SUMIFS(ACTUALS!$B$4:$B$75,ACTUALS!$T$4:$T$75,$BM34,ACTUALS!$S$4:$S$75,GM$3)+SUMIFS(ACTUALS!$W$4:$W$75,ACTUALS!$S$4:$S$75,$BM34,ACTUALS!$T$4:$T$75,GM$3)</f>
        <v>0</v>
      </c>
      <c r="GN34" s="83">
        <f>SUMIFS(ACTUALS!$C$4:$C$75,ACTUALS!$U$4:$U$75,$BM34,ACTUALS!$T$4:$T$75,GN$3)+SUMIFS(ACTUALS!$B$4:$B$75,ACTUALS!$T$4:$T$75,$BM34,ACTUALS!$U$4:$U$75,GN$3)</f>
        <v>0</v>
      </c>
      <c r="GO34" s="83">
        <f>SUMIFS(ACTUALS!$S$4:$S$75,ACTUALS!$O$4:$O$75,$BM34,ACTUALS!$N$4:$N$75,GO$3)+SUMIFS(ACTUALS!$R$4:$R$75,ACTUALS!$N$4:$N$75,$BM34,ACTUALS!$O$4:$O$75,GO$3)</f>
        <v>0</v>
      </c>
      <c r="GP34" s="83">
        <f>SUMIFS(ACTUALS!$S$4:$S$75,ACTUALS!$O$4:$O$75,$BM34,ACTUALS!$N$4:$N$75,GP$3)+SUMIFS(ACTUALS!$R$4:$R$75,ACTUALS!$N$4:$N$75,$BM34,ACTUALS!$O$4:$O$75,GP$3)</f>
        <v>0</v>
      </c>
      <c r="GQ34" s="83">
        <f>SUMIFS(ACTUALS!$S$4:$S$75,ACTUALS!$O$4:$O$75,$BM34,ACTUALS!$N$4:$N$75,GQ$3)+SUMIFS(ACTUALS!$R$4:$R$75,ACTUALS!$N$4:$N$75,$BM34,ACTUALS!$O$4:$O$75,GQ$3)</f>
        <v>0</v>
      </c>
      <c r="GR34" s="83">
        <f>SUMIFS(ACTUALS!$S$4:$S$75,ACTUALS!$O$4:$O$75,$BM34,ACTUALS!$N$4:$N$75,GR$3)+SUMIFS(ACTUALS!$R$4:$R$75,ACTUALS!$N$4:$N$75,$BM34,ACTUALS!$O$4:$O$75,GR$3)</f>
        <v>0</v>
      </c>
      <c r="GS34" s="83">
        <f>SUMIFS(ACTUALS!$S$4:$S$75,ACTUALS!$O$4:$O$75,$BM34,ACTUALS!$N$4:$N$75,GS$3)+SUMIFS(ACTUALS!$R$4:$R$75,ACTUALS!$N$4:$N$75,$BM34,ACTUALS!$O$4:$O$75,GS$3)</f>
        <v>0</v>
      </c>
      <c r="GT34" s="83">
        <f>SUMIFS(ACTUALS!$S$4:$S$75,ACTUALS!$O$4:$O$75,$BM34,ACTUALS!$N$4:$N$75,GT$3)+SUMIFS(ACTUALS!$R$4:$R$75,ACTUALS!$N$4:$N$75,$BM34,ACTUALS!$O$4:$O$75,GT$3)</f>
        <v>0</v>
      </c>
      <c r="GU34" s="83">
        <f>SUMIFS(ACTUALS!$S$4:$S$75,ACTUALS!$O$4:$O$75,$BM34,ACTUALS!$N$4:$N$75,GU$3)+SUMIFS(ACTUALS!$R$4:$R$75,ACTUALS!$N$4:$N$75,$BM34,ACTUALS!$O$4:$O$75,GU$3)</f>
        <v>0</v>
      </c>
      <c r="GV34" s="83">
        <f>SUMIFS(ACTUALS!$S$4:$S$75,ACTUALS!$O$4:$O$75,$BM34,ACTUALS!$N$4:$N$75,GV$3)+SUMIFS(ACTUALS!$R$4:$R$75,ACTUALS!$N$4:$N$75,$BM34,ACTUALS!$O$4:$O$75,GV$3)</f>
        <v>0</v>
      </c>
      <c r="GW34" s="83">
        <f>SUMIFS(ACTUALS!$S$4:$S$75,ACTUALS!$O$4:$O$75,$BM34,ACTUALS!$N$4:$N$75,GW$3)+SUMIFS(ACTUALS!$R$4:$R$75,ACTUALS!$N$4:$N$75,$BM34,ACTUALS!$O$4:$O$75,GW$3)</f>
        <v>0</v>
      </c>
      <c r="GX34" s="83">
        <f>SUMIFS(ACTUALS!$S$4:$S$75,ACTUALS!$O$4:$O$75,$BM34,ACTUALS!$N$4:$N$75,GX$3)+SUMIFS(ACTUALS!$R$4:$R$75,ACTUALS!$N$4:$N$75,$BM34,ACTUALS!$O$4:$O$75,GX$3)</f>
        <v>0</v>
      </c>
      <c r="GY34" s="83">
        <f>SUMIFS(ACTUALS!$S$4:$S$75,ACTUALS!$O$4:$O$75,$BM34,ACTUALS!$N$4:$N$75,GY$3)+SUMIFS(ACTUALS!$R$4:$R$75,ACTUALS!$N$4:$N$75,$BM34,ACTUALS!$O$4:$O$75,GY$3)</f>
        <v>0</v>
      </c>
      <c r="GZ34" s="83">
        <f>SUMIFS(ACTUALS!$S$4:$S$75,ACTUALS!$O$4:$O$75,$BM34,ACTUALS!$N$4:$N$75,GZ$3)+SUMIFS(ACTUALS!$R$4:$R$75,ACTUALS!$N$4:$N$75,$BM34,ACTUALS!$O$4:$O$75,GZ$3)</f>
        <v>0</v>
      </c>
      <c r="HA34" s="83">
        <f>SUMIFS(ACTUALS!$S$4:$S$75,ACTUALS!$O$4:$O$75,$BM34,ACTUALS!$N$4:$N$75,HA$3)+SUMIFS(ACTUALS!$R$4:$R$75,ACTUALS!$N$4:$N$75,$BM34,ACTUALS!$O$4:$O$75,HA$3)</f>
        <v>0</v>
      </c>
      <c r="HB34" s="83">
        <f>SUMIFS(ACTUALS!$S$4:$S$75,ACTUALS!$O$4:$O$75,$BM34,ACTUALS!$N$4:$N$75,HB$3)+SUMIFS(ACTUALS!$R$4:$R$75,ACTUALS!$N$4:$N$75,$BM34,ACTUALS!$O$4:$O$75,HB$3)</f>
        <v>0</v>
      </c>
      <c r="HC34" s="83">
        <f>SUMIFS(ACTUALS!$S$4:$S$75,ACTUALS!$O$4:$O$75,$BM34,ACTUALS!$N$4:$N$75,HC$3)+SUMIFS(ACTUALS!$R$4:$R$75,ACTUALS!$N$4:$N$75,$BM34,ACTUALS!$O$4:$O$75,HC$3)</f>
        <v>0</v>
      </c>
      <c r="HD34" s="83">
        <f>SUMIFS(ACTUALS!$S$4:$S$75,ACTUALS!$O$4:$O$75,$BM34,ACTUALS!$N$4:$N$75,HD$3)+SUMIFS(ACTUALS!$R$4:$R$75,ACTUALS!$N$4:$N$75,$BM34,ACTUALS!$O$4:$O$75,HD$3)</f>
        <v>0</v>
      </c>
      <c r="HE34" s="83">
        <f>SUMIFS(ACTUALS!$S$4:$S$75,ACTUALS!$O$4:$O$75,$BM34,ACTUALS!$N$4:$N$75,HE$3)+SUMIFS(ACTUALS!$R$4:$R$75,ACTUALS!$N$4:$N$75,$BM34,ACTUALS!$O$4:$O$75,HE$3)</f>
        <v>0</v>
      </c>
      <c r="HF34" s="51"/>
      <c r="HG34" s="71"/>
      <c r="HH34" s="71"/>
      <c r="HI34" s="71"/>
      <c r="HJ34" s="71"/>
      <c r="HK34" s="71"/>
      <c r="HL34" s="71"/>
      <c r="HM34" s="71"/>
      <c r="HN34" s="71"/>
      <c r="HO34" s="71"/>
      <c r="HP34" s="71"/>
      <c r="HQ34" s="71"/>
      <c r="HR34" s="71"/>
      <c r="HS34" s="71"/>
      <c r="HT34" s="71"/>
      <c r="HU34" s="71"/>
      <c r="HV34" s="71"/>
      <c r="HW34" s="71"/>
      <c r="HX34" s="71"/>
      <c r="HY34" s="71"/>
      <c r="HZ34" s="71"/>
      <c r="IA34" s="71"/>
      <c r="IB34" s="71"/>
      <c r="IC34" s="71"/>
      <c r="ID34" s="71"/>
      <c r="IE34" s="71"/>
      <c r="IF34" s="71"/>
      <c r="IG34" s="71"/>
      <c r="IH34" s="71"/>
      <c r="II34" s="71"/>
      <c r="IJ34" s="71"/>
      <c r="IK34" s="71"/>
      <c r="IL34" s="71"/>
      <c r="IM34" s="71"/>
      <c r="IN34" s="71"/>
      <c r="IO34" s="71"/>
      <c r="IP34" s="71"/>
      <c r="IQ34" s="71"/>
      <c r="IR34" s="71"/>
      <c r="IS34" s="71"/>
      <c r="IT34" s="71"/>
      <c r="IU34" s="71"/>
      <c r="IV34" s="71"/>
      <c r="IW34" s="71"/>
      <c r="IX34" s="71"/>
      <c r="IY34" s="71"/>
      <c r="IZ34" s="71"/>
      <c r="JA34" s="71"/>
      <c r="JB34" s="71"/>
      <c r="JC34" s="71"/>
      <c r="JD34" s="71"/>
      <c r="JE34" s="71"/>
      <c r="JF34" s="71"/>
      <c r="JG34" s="71"/>
      <c r="JH34" s="71"/>
      <c r="JI34" s="71"/>
      <c r="JJ34" s="71"/>
      <c r="JK34" s="71"/>
      <c r="JL34" s="71"/>
      <c r="JM34" s="71"/>
    </row>
    <row r="35" spans="1:273" s="78" customFormat="1" ht="30" customHeight="1" x14ac:dyDescent="0.25">
      <c r="A35" s="71"/>
      <c r="B35" s="72">
        <f t="shared" si="6"/>
        <v>32</v>
      </c>
      <c r="C35" s="73" t="s">
        <v>6</v>
      </c>
      <c r="D35" s="74">
        <v>46192</v>
      </c>
      <c r="E35" s="73" t="s">
        <v>123</v>
      </c>
      <c r="F35" s="180">
        <v>0.85416666666666663</v>
      </c>
      <c r="G35" s="75">
        <f t="shared" si="0"/>
        <v>46192.854166666664</v>
      </c>
      <c r="H35" s="148" t="s">
        <v>154</v>
      </c>
      <c r="I35" s="149"/>
      <c r="J35" s="150"/>
      <c r="K35" s="151"/>
      <c r="L35" s="73" t="str">
        <f t="shared" si="1"/>
        <v/>
      </c>
      <c r="M35" s="76" t="s">
        <v>728</v>
      </c>
      <c r="N35" s="77" t="str">
        <f t="shared" si="2"/>
        <v>Brazil</v>
      </c>
      <c r="O35" s="78" t="str">
        <f t="shared" si="3"/>
        <v>Haiti</v>
      </c>
      <c r="P35" s="78" t="str">
        <f>IF(ACTUALS!$R35&gt;ACTUALS!$S35,ACTUALS!$N35,IF(ACTUALS!$S35&gt;ACTUALS!$R35,ACTUALS!$O35,""))</f>
        <v/>
      </c>
      <c r="Q35" s="78" t="str">
        <f>IF(ACTUALS!$P35=ACTUALS!$N35,ACTUALS!$O35,IF(ACTUALS!$P35=ACTUALS!$O35,ACTUALS!$N35,""))</f>
        <v/>
      </c>
      <c r="R35" s="79">
        <f t="shared" si="4"/>
        <v>0</v>
      </c>
      <c r="S35" s="80">
        <f t="shared" si="5"/>
        <v>0</v>
      </c>
      <c r="T35" s="78">
        <f>IF(OR(ACTUALS!$R35="",ACTUALS!$S35=""),"",ACTUALS!$R35-ACTUALS!$S35)</f>
        <v>0</v>
      </c>
      <c r="U35" s="78">
        <f>IF(OR(ACTUALS!$R35="",ACTUALS!$S35=""),"",ACTUALS!$S35-ACTUALS!$R35)</f>
        <v>0</v>
      </c>
      <c r="V35" s="78" t="str">
        <f>IF(ACTUALS!$K35="","",IF(ACTUALS!$L35="Draw",1,IF(ACTUALS!$L35=ACTUALS!$N35,3,0)))</f>
        <v/>
      </c>
      <c r="W35" s="78" t="str">
        <f>IF(ACTUALS!$K35="","",IF(ACTUALS!$L35="Draw",1,IF(ACTUALS!$L35=ACTUALS!$O35,3,0)))</f>
        <v/>
      </c>
      <c r="AG35" s="81"/>
      <c r="AH35" s="63"/>
      <c r="AI35" s="267" t="s">
        <v>73</v>
      </c>
      <c r="AJ35" s="267"/>
      <c r="AK35" s="84" t="s">
        <v>63</v>
      </c>
      <c r="AL35" s="85" t="s">
        <v>76</v>
      </c>
      <c r="AM35" s="84" t="s">
        <v>15</v>
      </c>
      <c r="AN35" s="51"/>
      <c r="AO35" s="94"/>
      <c r="AP35" s="94"/>
      <c r="AQ35" s="51"/>
      <c r="AR35" s="51"/>
      <c r="AS35" s="51" t="s">
        <v>62</v>
      </c>
      <c r="AT35" s="51" t="s">
        <v>101</v>
      </c>
      <c r="AU35" s="51">
        <f>COUNTIF(ACTUALS!$P$4:$P$75,AT35)</f>
        <v>0</v>
      </c>
      <c r="AV35" s="51">
        <f>COUNTIFS(ACTUALS!$O$4:$O$75,AT35,ACTUALS!$L$4:$L$75,"Draw")+COUNTIFS(ACTUALS!$N$4:$N$75,AT35,ACTUALS!$L$4:$L$75,"Draw")</f>
        <v>0</v>
      </c>
      <c r="AW35" s="51">
        <f>COUNTIF(ACTUALS!$Q$4:$Q$75,AT35)</f>
        <v>0</v>
      </c>
      <c r="AX35" s="51">
        <f>AV35+(3*AU35)</f>
        <v>0</v>
      </c>
      <c r="AY35" s="51">
        <f>SUMIFS(ACTUALS!$R$4:$R$75,ACTUALS!$N$4:$N$75,AT35)+SUMIFS(ACTUALS!$S$4:$S$75,ACTUALS!$O$4:$O$75,AT35)</f>
        <v>0</v>
      </c>
      <c r="AZ35" s="51">
        <f>SUMIFS(ACTUALS!$S$4:$S$75,ACTUALS!$N$4:$N$75,AT35)+SUMIFS(ACTUALS!$R$4:$R$75,ACTUALS!$O$4:$O$75,AT35)</f>
        <v>0</v>
      </c>
      <c r="BA35" s="51">
        <f>AY35-AZ35</f>
        <v>0</v>
      </c>
      <c r="BB35" s="51">
        <f ca="1">RANK(BK35,BK34:BK37,1)</f>
        <v>3</v>
      </c>
      <c r="BC35" s="51" t="str">
        <f>IFERROR(VLOOKUP(AT35,AO:AP,2,FALSE),"")</f>
        <v/>
      </c>
      <c r="BD35" s="51" t="str">
        <f ca="1">IF(BC35="",BB35&amp;AS35,BC35&amp;AS35)</f>
        <v>3G</v>
      </c>
      <c r="BE35" s="51">
        <f>RANK(AX35,AX34:AX37)+(RANK(BA35,BA34:BA37)/10)+(RANK(AY35,AY34:AY37)/100)</f>
        <v>1.1100000000000001</v>
      </c>
      <c r="BF35" s="51">
        <f>RANK(BE35,BE34:BE37,1)</f>
        <v>1</v>
      </c>
      <c r="BG35" s="51" cm="1">
        <f t="array" aca="1" ref="BG35" ca="1">SUMPRODUCT((OFFSET($BN$3:$DI$3,MATCH($AT35,$BM$4:$BM$51,0),0))*((IF($BF37=$BF35,$BN$3:$DI$3=$AT37,0))+(IF($BF34=$BF35,$BN$3:$DI$3=$AT34,0))+(IF($BF36=$BF35,$BN$3:$DI$3=$AT36,0))))</f>
        <v>0</v>
      </c>
      <c r="BH35" s="51" cm="1">
        <f t="array" aca="1" ref="BH35" ca="1">SUMPRODUCT((OFFSET($DL$3:$FG$3,MATCH($AT35,$DK$4:$DK$51,0),0))*((IF($BF37=$BF35,$DL$3:$FG$3=$AT37,0))+(IF($BF34=$BF35,$DL$3:$FG$3=$AT34,0))+(IF($BF36=$BF35,$DL$3:$FG$3=$AT36,0))))</f>
        <v>0</v>
      </c>
      <c r="BI35" s="51" cm="1">
        <f t="array" aca="1" ref="BI35" ca="1">SUMPRODUCT((OFFSET($FJ$3:$HE$3,MATCH($AT35,$FI$4:$FI$51,0),0))*((IF($BF37=$BF35,$FJ$3:$HE$3=$AT37,0))+(IF($BF34=$BF35,$FJ$3:$HE$3=$AT34,0))+(IF($BF36=$BF35,$FJ$3:$HE$3=$AT36,0))))</f>
        <v>0</v>
      </c>
      <c r="BJ35" s="51">
        <f ca="1">(BG35/1000)+(BH35/10000)+(BI35/100000)+(ROW(BI38)/10000000)</f>
        <v>3.8E-6</v>
      </c>
      <c r="BK35" s="51">
        <f ca="1">+BE35-BJ35</f>
        <v>1.1099962000000001</v>
      </c>
      <c r="BL35" s="51"/>
      <c r="BM35" s="51" t="s">
        <v>743</v>
      </c>
      <c r="BN35" s="83">
        <f>SUMIFS(ACTUALS!$W$4:$W$75,ACTUALS!$O$4:$O$75,$BM35,ACTUALS!$N$4:$N$75,BN$3)+SUMIFS(ACTUALS!$V$4:$V$75,ACTUALS!$N$4:$N$75,$BM35,ACTUALS!$O$4:$O$75,BN$3)</f>
        <v>0</v>
      </c>
      <c r="BO35" s="83">
        <f>SUMIFS(ACTUALS!$W$4:$W$75,ACTUALS!$O$4:$O$75,$BM35,ACTUALS!$N$4:$N$75,BO$3)+SUMIFS(ACTUALS!$V$4:$V$75,ACTUALS!$N$4:$N$75,$BM35,ACTUALS!$O$4:$O$75,BO$3)</f>
        <v>0</v>
      </c>
      <c r="BP35" s="83">
        <f>SUMIFS(ACTUALS!$W$4:$W$75,ACTUALS!$O$4:$O$75,$BM35,ACTUALS!$N$4:$N$75,BP$3)+SUMIFS(ACTUALS!$V$4:$V$75,ACTUALS!$N$4:$N$75,$BM35,ACTUALS!$O$4:$O$75,BP$3)</f>
        <v>0</v>
      </c>
      <c r="BQ35" s="83">
        <f>SUMIFS(ACTUALS!$W$4:$W$75,ACTUALS!$O$4:$O$75,$BM35,ACTUALS!$N$4:$N$75,BQ$3)+SUMIFS(ACTUALS!$V$4:$V$75,ACTUALS!$N$4:$N$75,$BM35,ACTUALS!$O$4:$O$75,BQ$3)</f>
        <v>0</v>
      </c>
      <c r="BR35" s="83">
        <f>SUMIFS(ACTUALS!$W$4:$W$75,ACTUALS!$O$4:$O$75,$BM35,ACTUALS!$N$4:$N$75,BR$3)+SUMIFS(ACTUALS!$V$4:$V$75,ACTUALS!$N$4:$N$75,$BM35,ACTUALS!$O$4:$O$75,BR$3)</f>
        <v>0</v>
      </c>
      <c r="BS35" s="83">
        <f>SUMIFS(ACTUALS!$W$4:$W$75,ACTUALS!$O$4:$O$75,$BM35,ACTUALS!$N$4:$N$75,BS$3)+SUMIFS(ACTUALS!$V$4:$V$75,ACTUALS!$N$4:$N$75,$BM35,ACTUALS!$O$4:$O$75,BS$3)</f>
        <v>0</v>
      </c>
      <c r="BT35" s="83">
        <f>SUMIFS(ACTUALS!$W$4:$W$75,ACTUALS!$O$4:$O$75,$BM35,ACTUALS!$N$4:$N$75,BT$3)+SUMIFS(ACTUALS!$V$4:$V$75,ACTUALS!$N$4:$N$75,$BM35,ACTUALS!$O$4:$O$75,BT$3)</f>
        <v>0</v>
      </c>
      <c r="BU35" s="83">
        <f>SUMIFS(ACTUALS!$W$4:$W$75,ACTUALS!$O$4:$O$75,$BM35,ACTUALS!$N$4:$N$75,BU$3)+SUMIFS(ACTUALS!$V$4:$V$75,ACTUALS!$N$4:$N$75,$BM35,ACTUALS!$O$4:$O$75,BU$3)</f>
        <v>0</v>
      </c>
      <c r="BV35" s="83">
        <f>SUMIFS(ACTUALS!$W$4:$W$75,ACTUALS!$O$4:$O$75,$BM35,ACTUALS!$N$4:$N$75,BV$3)+SUMIFS(ACTUALS!$V$4:$V$75,ACTUALS!$N$4:$N$75,$BM35,ACTUALS!$O$4:$O$75,BV$3)</f>
        <v>0</v>
      </c>
      <c r="BW35" s="83">
        <f>SUMIFS(ACTUALS!$W$4:$W$75,ACTUALS!$O$4:$O$75,$BM35,ACTUALS!$N$4:$N$75,BW$3)+SUMIFS(ACTUALS!$V$4:$V$75,ACTUALS!$N$4:$N$75,$BM35,ACTUALS!$O$4:$O$75,BW$3)</f>
        <v>0</v>
      </c>
      <c r="BX35" s="83">
        <f>SUMIFS(ACTUALS!$W$4:$W$75,ACTUALS!$O$4:$O$75,$BM35,ACTUALS!$N$4:$N$75,BX$3)+SUMIFS(ACTUALS!$V$4:$V$75,ACTUALS!$N$4:$N$75,$BM35,ACTUALS!$O$4:$O$75,BX$3)</f>
        <v>0</v>
      </c>
      <c r="BY35" s="83">
        <f>SUMIFS(ACTUALS!$W$4:$W$75,ACTUALS!$O$4:$O$75,$BM35,ACTUALS!$N$4:$N$75,BY$3)+SUMIFS(ACTUALS!$V$4:$V$75,ACTUALS!$N$4:$N$75,$BM35,ACTUALS!$O$4:$O$75,BY$3)</f>
        <v>0</v>
      </c>
      <c r="BZ35" s="83">
        <f>SUMIFS(ACTUALS!$W$4:$W$75,ACTUALS!$O$4:$O$75,$BM35,ACTUALS!$N$4:$N$75,BZ$3)+SUMIFS(ACTUALS!$V$4:$V$75,ACTUALS!$N$4:$N$75,$BM35,ACTUALS!$O$4:$O$75,BZ$3)</f>
        <v>0</v>
      </c>
      <c r="CA35" s="83">
        <f>SUMIFS(ACTUALS!$W$4:$W$75,ACTUALS!$O$4:$O$75,$BM35,ACTUALS!$N$4:$N$75,CA$3)+SUMIFS(ACTUALS!$V$4:$V$75,ACTUALS!$N$4:$N$75,$BM35,ACTUALS!$O$4:$O$75,CA$3)</f>
        <v>0</v>
      </c>
      <c r="CB35" s="83">
        <f>SUMIFS(ACTUALS!$W$4:$W$75,ACTUALS!$O$4:$O$75,$BM35,ACTUALS!$N$4:$N$75,CB$3)+SUMIFS(ACTUALS!$V$4:$V$75,ACTUALS!$N$4:$N$75,$BM35,ACTUALS!$O$4:$O$75,CB$3)</f>
        <v>0</v>
      </c>
      <c r="CC35" s="83">
        <f>SUMIFS(ACTUALS!$W$4:$W$75,ACTUALS!$O$4:$O$75,$BM35,ACTUALS!$N$4:$N$75,CC$3)+SUMIFS(ACTUALS!$V$4:$V$75,ACTUALS!$N$4:$N$75,$BM35,ACTUALS!$O$4:$O$75,CC$3)</f>
        <v>0</v>
      </c>
      <c r="CD35" s="83">
        <f>SUMIFS(ACTUALS!$W$4:$W$75,ACTUALS!$O$4:$O$75,$BM35,ACTUALS!$N$4:$N$75,CD$3)+SUMIFS(ACTUALS!$V$4:$V$75,ACTUALS!$N$4:$N$75,$BM35,ACTUALS!$O$4:$O$75,CD$3)</f>
        <v>0</v>
      </c>
      <c r="CE35" s="83">
        <f>SUMIFS(ACTUALS!$W$4:$W$75,ACTUALS!$O$4:$O$75,$BM35,ACTUALS!$N$4:$N$75,CE$3)+SUMIFS(ACTUALS!$V$4:$V$75,ACTUALS!$N$4:$N$75,$BM35,ACTUALS!$O$4:$O$75,CE$3)</f>
        <v>0</v>
      </c>
      <c r="CF35" s="83">
        <f>SUMIFS(ACTUALS!$W$4:$W$75,ACTUALS!$O$4:$O$75,$BM35,ACTUALS!$N$4:$N$75,CF$3)+SUMIFS(ACTUALS!$V$4:$V$75,ACTUALS!$N$4:$N$75,$BM35,ACTUALS!$O$4:$O$75,CF$3)</f>
        <v>0</v>
      </c>
      <c r="CG35" s="83">
        <f>SUMIFS(ACTUALS!$W$4:$W$75,ACTUALS!$O$4:$O$75,$BM35,ACTUALS!$N$4:$N$75,CG$3)+SUMIFS(ACTUALS!$V$4:$V$75,ACTUALS!$N$4:$N$75,$BM35,ACTUALS!$O$4:$O$75,CG$3)</f>
        <v>0</v>
      </c>
      <c r="CH35" s="83">
        <f>SUMIFS(ACTUALS!$W$4:$W$75,ACTUALS!$O$4:$O$75,$BM35,ACTUALS!$N$4:$N$75,CH$3)+SUMIFS(ACTUALS!$V$4:$V$75,ACTUALS!$N$4:$N$75,$BM35,ACTUALS!$O$4:$O$75,CH$3)</f>
        <v>0</v>
      </c>
      <c r="CI35" s="83">
        <f>SUMIFS(ACTUALS!$W$4:$W$75,ACTUALS!$O$4:$O$75,$BM35,ACTUALS!$N$4:$N$75,CI$3)+SUMIFS(ACTUALS!$V$4:$V$75,ACTUALS!$N$4:$N$75,$BM35,ACTUALS!$O$4:$O$75,CI$3)</f>
        <v>0</v>
      </c>
      <c r="CJ35" s="83">
        <f>SUMIFS(ACTUALS!$B$4:$B$75,ACTUALS!$P$4:$P$75,$BM35,ACTUALS!$O$4:$O$75,CJ$3)+SUMIFS(ACTUALS!$W$4:$W$75,ACTUALS!$O$4:$O$75,$BM35,ACTUALS!$P$4:$P$75,CJ$3)</f>
        <v>0</v>
      </c>
      <c r="CK35" s="83">
        <f>SUMIFS(ACTUALS!$C$4:$C$75,ACTUALS!$Q$4:$Q$75,$BM35,ACTUALS!$P$4:$P$75,CK$3)+SUMIFS(ACTUALS!$B$4:$B$75,ACTUALS!$P$4:$P$75,$BM35,ACTUALS!$Q$4:$Q$75,CK$3)</f>
        <v>0</v>
      </c>
      <c r="CL35" s="83">
        <f>SUMIFS(ACTUALS!$D$4:$D$75,ACTUALS!$R$4:$R$75,$BM35,ACTUALS!$Q$4:$Q$75,CL$3)+SUMIFS(ACTUALS!$C$4:$C$75,ACTUALS!$Q$4:$Q$75,$BM35,ACTUALS!$R$4:$R$75,CL$3)</f>
        <v>0</v>
      </c>
      <c r="CM35" s="83">
        <f>SUMIFS(ACTUALS!$E$4:$E$75,ACTUALS!$S$4:$S$75,$BM35,ACTUALS!$R$4:$R$75,CM$3)+SUMIFS(ACTUALS!$D$4:$D$75,ACTUALS!$R$4:$R$75,$BM35,ACTUALS!$S$4:$S$75,CM$3)</f>
        <v>0</v>
      </c>
      <c r="CN35" s="83">
        <f>SUMIFS(ACTUALS!$F$4:$F$75,ACTUALS!$T$4:$T$75,$BM35,ACTUALS!$S$4:$S$75,CN$3)+SUMIFS(ACTUALS!$E$4:$E$75,ACTUALS!$S$4:$S$75,$BM35,ACTUALS!$T$4:$T$75,CN$3)</f>
        <v>0</v>
      </c>
      <c r="CO35" s="83">
        <f>SUMIFS(ACTUALS!$G$4:$G$75,ACTUALS!$U$4:$U$75,$BM35,ACTUALS!$T$4:$T$75,CO$3)+SUMIFS(ACTUALS!$F$4:$F$75,ACTUALS!$T$4:$T$75,$BM35,ACTUALS!$U$4:$U$75,CO$3)</f>
        <v>0</v>
      </c>
      <c r="CP35" s="83">
        <f>SUMIFS(ACTUALS!$J$4:$J$75,ACTUALS!$V$4:$V$75,$BM35,ACTUALS!$U$4:$U$75,CP$3)+SUMIFS(ACTUALS!$G$4:$G$75,ACTUALS!$U$4:$U$75,$BM35,ACTUALS!$V$4:$V$75,CP$3)</f>
        <v>0</v>
      </c>
      <c r="CQ35" s="83">
        <f>SUMIFS(ACTUALS!$K$4:$K$75,ACTUALS!$W$4:$W$75,$BM35,ACTUALS!$V$4:$V$75,CQ$3)+SUMIFS(ACTUALS!$J$4:$J$75,ACTUALS!$V$4:$V$75,$BM35,ACTUALS!$W$4:$W$75,CQ$3)</f>
        <v>0</v>
      </c>
      <c r="CR35" s="83">
        <f>SUMIFS(ACTUALS!$L$4:$L$75,ACTUALS!$B$4:$B$75,$BM35,ACTUALS!$W$4:$W$75,CR$3)+SUMIFS(ACTUALS!$K$4:$K$75,ACTUALS!$W$4:$W$75,$BM35,ACTUALS!$B$4:$B$75,CR$3)</f>
        <v>0</v>
      </c>
      <c r="CS35" s="83">
        <f>SUMIFS(ACTUALS!$N$4:$N$75,ACTUALS!$C$4:$C$75,$BM35,ACTUALS!$B$4:$B$75,CS$3)+SUMIFS(ACTUALS!$L$4:$L$75,ACTUALS!$B$4:$B$75,$BM35,ACTUALS!$C$4:$C$75,CS$3)</f>
        <v>0</v>
      </c>
      <c r="CT35" s="83">
        <f>SUMIFS(ACTUALS!$O$4:$O$75,ACTUALS!$D$4:$D$75,$BM35,ACTUALS!$C$4:$C$75,CT$3)+SUMIFS(ACTUALS!$N$4:$N$75,ACTUALS!$C$4:$C$75,$BM35,ACTUALS!$D$4:$D$75,CT$3)</f>
        <v>0</v>
      </c>
      <c r="CU35" s="83">
        <f>SUMIFS(ACTUALS!$P$4:$P$75,ACTUALS!$E$4:$E$75,$BM35,ACTUALS!$D$4:$D$75,CU$3)+SUMIFS(ACTUALS!$O$4:$O$75,ACTUALS!$D$4:$D$75,$BM35,ACTUALS!$E$4:$E$75,CU$3)</f>
        <v>0</v>
      </c>
      <c r="CV35" s="83">
        <f>SUMIFS(ACTUALS!$Q$4:$Q$75,ACTUALS!$F$4:$F$75,$BM35,ACTUALS!$E$4:$E$75,CV$3)+SUMIFS(ACTUALS!$P$4:$P$75,ACTUALS!$E$4:$E$75,$BM35,ACTUALS!$F$4:$F$75,CV$3)</f>
        <v>0</v>
      </c>
      <c r="CW35" s="83">
        <f>SUMIFS(ACTUALS!$R$4:$R$75,ACTUALS!$G$4:$G$75,$BM35,ACTUALS!$F$4:$F$75,CW$3)+SUMIFS(ACTUALS!$Q$4:$Q$75,ACTUALS!$F$4:$F$75,$BM35,ACTUALS!$G$4:$G$75,CW$3)</f>
        <v>0</v>
      </c>
      <c r="CX35" s="83">
        <f>SUMIFS(ACTUALS!$S$4:$S$75,ACTUALS!$J$4:$J$75,$BM35,ACTUALS!$G$4:$G$75,CX$3)+SUMIFS(ACTUALS!$R$4:$R$75,ACTUALS!$G$4:$G$75,$BM35,ACTUALS!$J$4:$J$75,CX$3)</f>
        <v>0</v>
      </c>
      <c r="CY35" s="83">
        <f>SUMIFS(ACTUALS!$T$4:$T$75,ACTUALS!$K$4:$K$75,$BM35,ACTUALS!$J$4:$J$75,CY$3)+SUMIFS(ACTUALS!$S$4:$S$75,ACTUALS!$J$4:$J$75,$BM35,ACTUALS!$K$4:$K$75,CY$3)</f>
        <v>0</v>
      </c>
      <c r="CZ35" s="83">
        <f>SUMIFS(ACTUALS!$U$4:$U$75,ACTUALS!$L$4:$L$75,$BM35,ACTUALS!$K$4:$K$75,CZ$3)+SUMIFS(ACTUALS!$T$4:$T$75,ACTUALS!$K$4:$K$75,$BM35,ACTUALS!$L$4:$L$75,CZ$3)</f>
        <v>0</v>
      </c>
      <c r="DA35" s="83">
        <f>SUMIFS(ACTUALS!$V$4:$V$75,ACTUALS!$N$4:$N$75,$BM35,ACTUALS!$L$4:$L$75,DA$3)+SUMIFS(ACTUALS!$U$4:$U$75,ACTUALS!$L$4:$L$75,$BM35,ACTUALS!$N$4:$N$75,DA$3)</f>
        <v>0</v>
      </c>
      <c r="DB35" s="83">
        <f>SUMIFS(ACTUALS!$W$4:$W$75,ACTUALS!$O$4:$O$75,$BM35,ACTUALS!$N$4:$N$75,DB$3)+SUMIFS(ACTUALS!$V$4:$V$75,ACTUALS!$N$4:$N$75,$BM35,ACTUALS!$O$4:$O$75,DB$3)</f>
        <v>0</v>
      </c>
      <c r="DC35" s="83">
        <f>SUMIFS(ACTUALS!$B$4:$B$75,ACTUALS!$P$4:$P$75,$BM35,ACTUALS!$O$4:$O$75,DC$3)+SUMIFS(ACTUALS!$W$4:$W$75,ACTUALS!$O$4:$O$75,$BM35,ACTUALS!$P$4:$P$75,DC$3)</f>
        <v>0</v>
      </c>
      <c r="DD35" s="83">
        <f>SUMIFS(ACTUALS!$C$4:$C$75,ACTUALS!$Q$4:$Q$75,$BM35,ACTUALS!$P$4:$P$75,DD$3)+SUMIFS(ACTUALS!$B$4:$B$75,ACTUALS!$P$4:$P$75,$BM35,ACTUALS!$Q$4:$Q$75,DD$3)</f>
        <v>0</v>
      </c>
      <c r="DE35" s="83">
        <f>SUMIFS(ACTUALS!$D$4:$D$75,ACTUALS!$R$4:$R$75,$BM35,ACTUALS!$Q$4:$Q$75,DE$3)+SUMIFS(ACTUALS!$C$4:$C$75,ACTUALS!$Q$4:$Q$75,$BM35,ACTUALS!$R$4:$R$75,DE$3)</f>
        <v>0</v>
      </c>
      <c r="DF35" s="83">
        <f>SUMIFS(ACTUALS!$E$4:$E$75,ACTUALS!$S$4:$S$75,$BM35,ACTUALS!$R$4:$R$75,DF$3)+SUMIFS(ACTUALS!$D$4:$D$75,ACTUALS!$R$4:$R$75,$BM35,ACTUALS!$S$4:$S$75,DF$3)</f>
        <v>0</v>
      </c>
      <c r="DG35" s="83">
        <f>SUMIFS(ACTUALS!$W$4:$W$75,ACTUALS!$O$4:$O$75,$BM35,ACTUALS!$N$4:$N$75,DG$3)+SUMIFS(ACTUALS!$V$4:$V$75,ACTUALS!$N$4:$N$75,$BM35,ACTUALS!$O$4:$O$75,DG$3)</f>
        <v>0</v>
      </c>
      <c r="DH35" s="83">
        <f>SUMIFS(ACTUALS!$W$4:$W$75,ACTUALS!$O$4:$O$75,$BM35,ACTUALS!$N$4:$N$75,DH$3)+SUMIFS(ACTUALS!$V$4:$V$75,ACTUALS!$N$4:$N$75,$BM35,ACTUALS!$O$4:$O$75,DH$3)</f>
        <v>0</v>
      </c>
      <c r="DI35" s="83">
        <f>SUMIFS(ACTUALS!$W$4:$W$75,ACTUALS!$O$4:$O$75,$BM35,ACTUALS!$N$4:$N$75,DI$3)+SUMIFS(ACTUALS!$V$4:$V$75,ACTUALS!$N$4:$N$75,$BM35,ACTUALS!$O$4:$O$75,DI$3)</f>
        <v>0</v>
      </c>
      <c r="DJ35" s="51"/>
      <c r="DK35" s="51" t="s">
        <v>743</v>
      </c>
      <c r="DL35" s="83">
        <f>SUMIFS(ACTUALS!$U$4:$U$75,ACTUALS!$O$4:$O$75,$BM35,ACTUALS!$N$4:$N$75,DL$3)+SUMIFS(ACTUALS!$T$4:$T$75,ACTUALS!$N$4:$N$75,$BM35,ACTUALS!$O$4:$O$75,DL$3)</f>
        <v>0</v>
      </c>
      <c r="DM35" s="83">
        <f>SUMIFS(ACTUALS!$U$4:$U$75,ACTUALS!$O$4:$O$75,$BM35,ACTUALS!$N$4:$N$75,DM$3)+SUMIFS(ACTUALS!$T$4:$T$75,ACTUALS!$N$4:$N$75,$BM35,ACTUALS!$O$4:$O$75,DM$3)</f>
        <v>0</v>
      </c>
      <c r="DN35" s="83">
        <f>SUMIFS(ACTUALS!$U$4:$U$75,ACTUALS!$O$4:$O$75,$BM35,ACTUALS!$N$4:$N$75,DN$3)+SUMIFS(ACTUALS!$T$4:$T$75,ACTUALS!$N$4:$N$75,$BM35,ACTUALS!$O$4:$O$75,DN$3)</f>
        <v>0</v>
      </c>
      <c r="DO35" s="83">
        <f>SUMIFS(ACTUALS!$U$4:$U$75,ACTUALS!$O$4:$O$75,$BM35,ACTUALS!$N$4:$N$75,DO$3)+SUMIFS(ACTUALS!$T$4:$T$75,ACTUALS!$N$4:$N$75,$BM35,ACTUALS!$O$4:$O$75,DO$3)</f>
        <v>0</v>
      </c>
      <c r="DP35" s="83">
        <f>SUMIFS(ACTUALS!$U$4:$U$75,ACTUALS!$O$4:$O$75,$BM35,ACTUALS!$N$4:$N$75,DP$3)+SUMIFS(ACTUALS!$T$4:$T$75,ACTUALS!$N$4:$N$75,$BM35,ACTUALS!$O$4:$O$75,DP$3)</f>
        <v>0</v>
      </c>
      <c r="DQ35" s="83">
        <f>SUMIFS(ACTUALS!$U$4:$U$75,ACTUALS!$O$4:$O$75,$BM35,ACTUALS!$N$4:$N$75,DQ$3)+SUMIFS(ACTUALS!$T$4:$T$75,ACTUALS!$N$4:$N$75,$BM35,ACTUALS!$O$4:$O$75,DQ$3)</f>
        <v>0</v>
      </c>
      <c r="DR35" s="83">
        <f>SUMIFS(ACTUALS!$U$4:$U$75,ACTUALS!$O$4:$O$75,$BM35,ACTUALS!$N$4:$N$75,DR$3)+SUMIFS(ACTUALS!$T$4:$T$75,ACTUALS!$N$4:$N$75,$BM35,ACTUALS!$O$4:$O$75,DR$3)</f>
        <v>0</v>
      </c>
      <c r="DS35" s="83">
        <f>SUMIFS(ACTUALS!$U$4:$U$75,ACTUALS!$O$4:$O$75,$BM35,ACTUALS!$N$4:$N$75,DS$3)+SUMIFS(ACTUALS!$T$4:$T$75,ACTUALS!$N$4:$N$75,$BM35,ACTUALS!$O$4:$O$75,DS$3)</f>
        <v>0</v>
      </c>
      <c r="DT35" s="83">
        <f>SUMIFS(ACTUALS!$U$4:$U$75,ACTUALS!$O$4:$O$75,$BM35,ACTUALS!$N$4:$N$75,DT$3)+SUMIFS(ACTUALS!$T$4:$T$75,ACTUALS!$N$4:$N$75,$BM35,ACTUALS!$O$4:$O$75,DT$3)</f>
        <v>0</v>
      </c>
      <c r="DU35" s="83">
        <f>SUMIFS(ACTUALS!$V$4:$V$75,ACTUALS!$P$4:$P$75,$BM35,ACTUALS!$O$4:$O$75,DU$3)+SUMIFS(ACTUALS!$U$4:$U$75,ACTUALS!$O$4:$O$75,$BM35,ACTUALS!$P$4:$P$75,DU$3)</f>
        <v>0</v>
      </c>
      <c r="DV35" s="83">
        <f>SUMIFS(ACTUALS!$W$4:$W$75,ACTUALS!$Q$4:$Q$75,$BM35,ACTUALS!$P$4:$P$75,DV$3)+SUMIFS(ACTUALS!$V$4:$V$75,ACTUALS!$P$4:$P$75,$BM35,ACTUALS!$Q$4:$Q$75,DV$3)</f>
        <v>0</v>
      </c>
      <c r="DW35" s="83">
        <f>SUMIFS(ACTUALS!$B$4:$B$75,ACTUALS!$R$4:$R$75,$BM35,ACTUALS!$Q$4:$Q$75,DW$3)+SUMIFS(ACTUALS!$W$4:$W$75,ACTUALS!$Q$4:$Q$75,$BM35,ACTUALS!$R$4:$R$75,DW$3)</f>
        <v>0</v>
      </c>
      <c r="DX35" s="83">
        <f>SUMIFS(ACTUALS!$C$4:$C$75,ACTUALS!$S$4:$S$75,$BM35,ACTUALS!$R$4:$R$75,DX$3)+SUMIFS(ACTUALS!$B$4:$B$75,ACTUALS!$R$4:$R$75,$BM35,ACTUALS!$S$4:$S$75,DX$3)</f>
        <v>0</v>
      </c>
      <c r="DY35" s="83">
        <f>SUMIFS(ACTUALS!$D$4:$D$75,ACTUALS!$T$4:$T$75,$BM35,ACTUALS!$S$4:$S$75,DY$3)+SUMIFS(ACTUALS!$C$4:$C$75,ACTUALS!$S$4:$S$75,$BM35,ACTUALS!$T$4:$T$75,DY$3)</f>
        <v>0</v>
      </c>
      <c r="DZ35" s="83">
        <f>SUMIFS(ACTUALS!$E$4:$E$75,ACTUALS!$U$4:$U$75,$BM35,ACTUALS!$T$4:$T$75,DZ$3)+SUMIFS(ACTUALS!$D$4:$D$75,ACTUALS!$T$4:$T$75,$BM35,ACTUALS!$U$4:$U$75,DZ$3)</f>
        <v>0</v>
      </c>
      <c r="EA35" s="83">
        <f>SUMIFS(ACTUALS!$F$4:$F$75,ACTUALS!$V$4:$V$75,$BM35,ACTUALS!$U$4:$U$75,EA$3)+SUMIFS(ACTUALS!$E$4:$E$75,ACTUALS!$U$4:$U$75,$BM35,ACTUALS!$V$4:$V$75,EA$3)</f>
        <v>0</v>
      </c>
      <c r="EB35" s="83">
        <f>SUMIFS(ACTUALS!$G$4:$G$75,ACTUALS!$W$4:$W$75,$BM35,ACTUALS!$V$4:$V$75,EB$3)+SUMIFS(ACTUALS!$F$4:$F$75,ACTUALS!$V$4:$V$75,$BM35,ACTUALS!$W$4:$W$75,EB$3)</f>
        <v>0</v>
      </c>
      <c r="EC35" s="83">
        <f>SUMIFS(ACTUALS!$J$4:$J$75,ACTUALS!$B$4:$B$75,$BM35,ACTUALS!$W$4:$W$75,EC$3)+SUMIFS(ACTUALS!$G$4:$G$75,ACTUALS!$W$4:$W$75,$BM35,ACTUALS!$B$4:$B$75,EC$3)</f>
        <v>0</v>
      </c>
      <c r="ED35" s="83">
        <f>SUMIFS(ACTUALS!$K$4:$K$75,ACTUALS!$C$4:$C$75,$BM35,ACTUALS!$B$4:$B$75,ED$3)+SUMIFS(ACTUALS!$J$4:$J$75,ACTUALS!$B$4:$B$75,$BM35,ACTUALS!$C$4:$C$75,ED$3)</f>
        <v>0</v>
      </c>
      <c r="EE35" s="83">
        <f>SUMIFS(ACTUALS!$L$4:$L$75,ACTUALS!$D$4:$D$75,$BM35,ACTUALS!$C$4:$C$75,EE$3)+SUMIFS(ACTUALS!$K$4:$K$75,ACTUALS!$C$4:$C$75,$BM35,ACTUALS!$D$4:$D$75,EE$3)</f>
        <v>0</v>
      </c>
      <c r="EF35" s="83">
        <f>SUMIFS(ACTUALS!$N$4:$N$75,ACTUALS!$E$4:$E$75,$BM35,ACTUALS!$D$4:$D$75,EF$3)+SUMIFS(ACTUALS!$L$4:$L$75,ACTUALS!$D$4:$D$75,$BM35,ACTUALS!$E$4:$E$75,EF$3)</f>
        <v>0</v>
      </c>
      <c r="EG35" s="83">
        <f>SUMIFS(ACTUALS!$O$4:$O$75,ACTUALS!$F$4:$F$75,$BM35,ACTUALS!$E$4:$E$75,EG$3)+SUMIFS(ACTUALS!$N$4:$N$75,ACTUALS!$E$4:$E$75,$BM35,ACTUALS!$F$4:$F$75,EG$3)</f>
        <v>0</v>
      </c>
      <c r="EH35" s="83">
        <f>SUMIFS(ACTUALS!$P$4:$P$75,ACTUALS!$G$4:$G$75,$BM35,ACTUALS!$F$4:$F$75,EH$3)+SUMIFS(ACTUALS!$O$4:$O$75,ACTUALS!$F$4:$F$75,$BM35,ACTUALS!$G$4:$G$75,EH$3)</f>
        <v>0</v>
      </c>
      <c r="EI35" s="83">
        <f>SUMIFS(ACTUALS!$Q$4:$Q$75,ACTUALS!$J$4:$J$75,$BM35,ACTUALS!$G$4:$G$75,EI$3)+SUMIFS(ACTUALS!$P$4:$P$75,ACTUALS!$G$4:$G$75,$BM35,ACTUALS!$J$4:$J$75,EI$3)</f>
        <v>0</v>
      </c>
      <c r="EJ35" s="83">
        <f>SUMIFS(ACTUALS!$R$4:$R$75,ACTUALS!$K$4:$K$75,$BM35,ACTUALS!$J$4:$J$75,EJ$3)+SUMIFS(ACTUALS!$Q$4:$Q$75,ACTUALS!$J$4:$J$75,$BM35,ACTUALS!$K$4:$K$75,EJ$3)</f>
        <v>0</v>
      </c>
      <c r="EK35" s="83">
        <f>SUMIFS(ACTUALS!$S$4:$S$75,ACTUALS!$L$4:$L$75,$BM35,ACTUALS!$K$4:$K$75,EK$3)+SUMIFS(ACTUALS!$R$4:$R$75,ACTUALS!$K$4:$K$75,$BM35,ACTUALS!$L$4:$L$75,EK$3)</f>
        <v>0</v>
      </c>
      <c r="EL35" s="83">
        <f>SUMIFS(ACTUALS!$T$4:$T$75,ACTUALS!$N$4:$N$75,$BM35,ACTUALS!$L$4:$L$75,EL$3)+SUMIFS(ACTUALS!$S$4:$S$75,ACTUALS!$L$4:$L$75,$BM35,ACTUALS!$N$4:$N$75,EL$3)</f>
        <v>0</v>
      </c>
      <c r="EM35" s="83">
        <f>SUMIFS(ACTUALS!$U$4:$U$75,ACTUALS!$O$4:$O$75,$BM35,ACTUALS!$N$4:$N$75,EM$3)+SUMIFS(ACTUALS!$T$4:$T$75,ACTUALS!$N$4:$N$75,$BM35,ACTUALS!$O$4:$O$75,EM$3)</f>
        <v>0</v>
      </c>
      <c r="EN35" s="83">
        <f>SUMIFS(ACTUALS!$V$4:$V$75,ACTUALS!$P$4:$P$75,$BM35,ACTUALS!$O$4:$O$75,EN$3)+SUMIFS(ACTUALS!$U$4:$U$75,ACTUALS!$O$4:$O$75,$BM35,ACTUALS!$P$4:$P$75,EN$3)</f>
        <v>0</v>
      </c>
      <c r="EO35" s="83">
        <f>SUMIFS(ACTUALS!$W$4:$W$75,ACTUALS!$Q$4:$Q$75,$BM35,ACTUALS!$P$4:$P$75,EO$3)+SUMIFS(ACTUALS!$V$4:$V$75,ACTUALS!$P$4:$P$75,$BM35,ACTUALS!$Q$4:$Q$75,EO$3)</f>
        <v>0</v>
      </c>
      <c r="EP35" s="83">
        <f>SUMIFS(ACTUALS!$B$4:$B$75,ACTUALS!$R$4:$R$75,$BM35,ACTUALS!$Q$4:$Q$75,EP$3)+SUMIFS(ACTUALS!$W$4:$W$75,ACTUALS!$Q$4:$Q$75,$BM35,ACTUALS!$R$4:$R$75,EP$3)</f>
        <v>0</v>
      </c>
      <c r="EQ35" s="83">
        <f>SUMIFS(ACTUALS!$C$4:$C$75,ACTUALS!$S$4:$S$75,$BM35,ACTUALS!$R$4:$R$75,EQ$3)+SUMIFS(ACTUALS!$B$4:$B$75,ACTUALS!$R$4:$R$75,$BM35,ACTUALS!$S$4:$S$75,EQ$3)</f>
        <v>0</v>
      </c>
      <c r="ER35" s="83">
        <f>SUMIFS(ACTUALS!$D$4:$D$75,ACTUALS!$T$4:$T$75,$BM35,ACTUALS!$S$4:$S$75,ER$3)+SUMIFS(ACTUALS!$C$4:$C$75,ACTUALS!$S$4:$S$75,$BM35,ACTUALS!$T$4:$T$75,ER$3)</f>
        <v>0</v>
      </c>
      <c r="ES35" s="83">
        <f>SUMIFS(ACTUALS!$E$4:$E$75,ACTUALS!$U$4:$U$75,$BM35,ACTUALS!$T$4:$T$75,ES$3)+SUMIFS(ACTUALS!$D$4:$D$75,ACTUALS!$T$4:$T$75,$BM35,ACTUALS!$U$4:$U$75,ES$3)</f>
        <v>0</v>
      </c>
      <c r="ET35" s="83">
        <f>SUMIFS(ACTUALS!$F$4:$F$75,ACTUALS!$V$4:$V$75,$BM35,ACTUALS!$U$4:$U$75,ET$3)+SUMIFS(ACTUALS!$E$4:$E$75,ACTUALS!$U$4:$U$75,$BM35,ACTUALS!$V$4:$V$75,ET$3)</f>
        <v>0</v>
      </c>
      <c r="EU35" s="83">
        <f>SUMIFS(ACTUALS!$G$4:$G$75,ACTUALS!$W$4:$W$75,$BM35,ACTUALS!$V$4:$V$75,EU$3)+SUMIFS(ACTUALS!$F$4:$F$75,ACTUALS!$V$4:$V$75,$BM35,ACTUALS!$W$4:$W$75,EU$3)</f>
        <v>0</v>
      </c>
      <c r="EV35" s="83">
        <f>SUMIFS(ACTUALS!$U$4:$U$75,ACTUALS!$O$4:$O$75,$BM35,ACTUALS!$N$4:$N$75,EV$3)+SUMIFS(ACTUALS!$T$4:$T$75,ACTUALS!$N$4:$N$75,$BM35,ACTUALS!$O$4:$O$75,EV$3)</f>
        <v>0</v>
      </c>
      <c r="EW35" s="83">
        <f>SUMIFS(ACTUALS!$U$4:$U$75,ACTUALS!$O$4:$O$75,$BM35,ACTUALS!$N$4:$N$75,EW$3)+SUMIFS(ACTUALS!$T$4:$T$75,ACTUALS!$N$4:$N$75,$BM35,ACTUALS!$O$4:$O$75,EW$3)</f>
        <v>0</v>
      </c>
      <c r="EX35" s="83">
        <f>SUMIFS(ACTUALS!$U$4:$U$75,ACTUALS!$O$4:$O$75,$BM35,ACTUALS!$N$4:$N$75,EX$3)+SUMIFS(ACTUALS!$T$4:$T$75,ACTUALS!$N$4:$N$75,$BM35,ACTUALS!$O$4:$O$75,EX$3)</f>
        <v>0</v>
      </c>
      <c r="EY35" s="83">
        <f>SUMIFS(ACTUALS!$U$4:$U$75,ACTUALS!$O$4:$O$75,$BM35,ACTUALS!$N$4:$N$75,EY$3)+SUMIFS(ACTUALS!$T$4:$T$75,ACTUALS!$N$4:$N$75,$BM35,ACTUALS!$O$4:$O$75,EY$3)</f>
        <v>0</v>
      </c>
      <c r="EZ35" s="83">
        <f>SUMIFS(ACTUALS!$U$4:$U$75,ACTUALS!$O$4:$O$75,$BM35,ACTUALS!$N$4:$N$75,EZ$3)+SUMIFS(ACTUALS!$T$4:$T$75,ACTUALS!$N$4:$N$75,$BM35,ACTUALS!$O$4:$O$75,EZ$3)</f>
        <v>0</v>
      </c>
      <c r="FA35" s="83">
        <f>SUMIFS(ACTUALS!$U$4:$U$75,ACTUALS!$O$4:$O$75,$BM35,ACTUALS!$N$4:$N$75,FA$3)+SUMIFS(ACTUALS!$T$4:$T$75,ACTUALS!$N$4:$N$75,$BM35,ACTUALS!$O$4:$O$75,FA$3)</f>
        <v>0</v>
      </c>
      <c r="FB35" s="83">
        <f>SUMIFS(ACTUALS!$U$4:$U$75,ACTUALS!$O$4:$O$75,$BM35,ACTUALS!$N$4:$N$75,FB$3)+SUMIFS(ACTUALS!$T$4:$T$75,ACTUALS!$N$4:$N$75,$BM35,ACTUALS!$O$4:$O$75,FB$3)</f>
        <v>0</v>
      </c>
      <c r="FC35" s="83">
        <f>SUMIFS(ACTUALS!$U$4:$U$75,ACTUALS!$O$4:$O$75,$BM35,ACTUALS!$N$4:$N$75,FC$3)+SUMIFS(ACTUALS!$T$4:$T$75,ACTUALS!$N$4:$N$75,$BM35,ACTUALS!$O$4:$O$75,FC$3)</f>
        <v>0</v>
      </c>
      <c r="FD35" s="83">
        <f>SUMIFS(ACTUALS!$U$4:$U$75,ACTUALS!$O$4:$O$75,$BM35,ACTUALS!$N$4:$N$75,FD$3)+SUMIFS(ACTUALS!$T$4:$T$75,ACTUALS!$N$4:$N$75,$BM35,ACTUALS!$O$4:$O$75,FD$3)</f>
        <v>0</v>
      </c>
      <c r="FE35" s="83">
        <f>SUMIFS(ACTUALS!$U$4:$U$75,ACTUALS!$O$4:$O$75,$BM35,ACTUALS!$N$4:$N$75,FE$3)+SUMIFS(ACTUALS!$T$4:$T$75,ACTUALS!$N$4:$N$75,$BM35,ACTUALS!$O$4:$O$75,FE$3)</f>
        <v>0</v>
      </c>
      <c r="FF35" s="83">
        <f>SUMIFS(ACTUALS!$U$4:$U$75,ACTUALS!$O$4:$O$75,$BM35,ACTUALS!$N$4:$N$75,FF$3)+SUMIFS(ACTUALS!$T$4:$T$75,ACTUALS!$N$4:$N$75,$BM35,ACTUALS!$O$4:$O$75,FF$3)</f>
        <v>0</v>
      </c>
      <c r="FG35" s="83">
        <f>SUMIFS(ACTUALS!$U$4:$U$75,ACTUALS!$O$4:$O$75,$BM35,ACTUALS!$N$4:$N$75,FG$3)+SUMIFS(ACTUALS!$T$4:$T$75,ACTUALS!$N$4:$N$75,$BM35,ACTUALS!$O$4:$O$75,FG$3)</f>
        <v>0</v>
      </c>
      <c r="FH35" s="51"/>
      <c r="FI35" s="51" t="s">
        <v>743</v>
      </c>
      <c r="FJ35" s="83">
        <f>SUMIFS(ACTUALS!$S$4:$S$75,ACTUALS!$O$4:$O$75,$BM35,ACTUALS!$N$4:$N$75,FJ$3)+SUMIFS(ACTUALS!$R$4:$R$75,ACTUALS!$N$4:$N$75,$BM35,ACTUALS!$O$4:$O$75,FJ$3)</f>
        <v>0</v>
      </c>
      <c r="FK35" s="83">
        <f>SUMIFS(ACTUALS!$S$4:$S$75,ACTUALS!$O$4:$O$75,$BM35,ACTUALS!$N$4:$N$75,FK$3)+SUMIFS(ACTUALS!$R$4:$R$75,ACTUALS!$N$4:$N$75,$BM35,ACTUALS!$O$4:$O$75,FK$3)</f>
        <v>0</v>
      </c>
      <c r="FL35" s="83">
        <f>SUMIFS(ACTUALS!$S$4:$S$75,ACTUALS!$O$4:$O$75,$BM35,ACTUALS!$N$4:$N$75,FL$3)+SUMIFS(ACTUALS!$R$4:$R$75,ACTUALS!$N$4:$N$75,$BM35,ACTUALS!$O$4:$O$75,FL$3)</f>
        <v>0</v>
      </c>
      <c r="FM35" s="83">
        <f>SUMIFS(ACTUALS!$S$4:$S$75,ACTUALS!$O$4:$O$75,$BM35,ACTUALS!$N$4:$N$75,FM$3)+SUMIFS(ACTUALS!$R$4:$R$75,ACTUALS!$N$4:$N$75,$BM35,ACTUALS!$O$4:$O$75,FM$3)</f>
        <v>0</v>
      </c>
      <c r="FN35" s="83">
        <f>SUMIFS(ACTUALS!$S$4:$S$75,ACTUALS!$O$4:$O$75,$BM35,ACTUALS!$N$4:$N$75,FN$3)+SUMIFS(ACTUALS!$R$4:$R$75,ACTUALS!$N$4:$N$75,$BM35,ACTUALS!$O$4:$O$75,FN$3)</f>
        <v>0</v>
      </c>
      <c r="FO35" s="83">
        <f>SUMIFS(ACTUALS!$S$4:$S$75,ACTUALS!$O$4:$O$75,$BM35,ACTUALS!$N$4:$N$75,FO$3)+SUMIFS(ACTUALS!$R$4:$R$75,ACTUALS!$N$4:$N$75,$BM35,ACTUALS!$O$4:$O$75,FO$3)</f>
        <v>0</v>
      </c>
      <c r="FP35" s="83">
        <f>SUMIFS(ACTUALS!$T$4:$T$75,ACTUALS!$P$4:$P$75,$BM35,ACTUALS!$O$4:$O$75,FP$3)+SUMIFS(ACTUALS!$S$4:$S$75,ACTUALS!$O$4:$O$75,$BM35,ACTUALS!$P$4:$P$75,FP$3)</f>
        <v>0</v>
      </c>
      <c r="FQ35" s="83">
        <f>SUMIFS(ACTUALS!$U$4:$U$75,ACTUALS!$Q$4:$Q$75,$BM35,ACTUALS!$P$4:$P$75,FQ$3)+SUMIFS(ACTUALS!$T$4:$T$75,ACTUALS!$P$4:$P$75,$BM35,ACTUALS!$Q$4:$Q$75,FQ$3)</f>
        <v>0</v>
      </c>
      <c r="FR35" s="83">
        <f>SUMIFS(ACTUALS!$V$4:$V$75,ACTUALS!$R$4:$R$75,$BM35,ACTUALS!$Q$4:$Q$75,FR$3)+SUMIFS(ACTUALS!$U$4:$U$75,ACTUALS!$Q$4:$Q$75,$BM35,ACTUALS!$R$4:$R$75,FR$3)</f>
        <v>0</v>
      </c>
      <c r="FS35" s="83">
        <f>SUMIFS(ACTUALS!$W$4:$W$75,ACTUALS!$S$4:$S$75,$BM35,ACTUALS!$R$4:$R$75,FS$3)+SUMIFS(ACTUALS!$V$4:$V$75,ACTUALS!$R$4:$R$75,$BM35,ACTUALS!$S$4:$S$75,FS$3)</f>
        <v>0</v>
      </c>
      <c r="FT35" s="83">
        <f>SUMIFS(ACTUALS!$B$4:$B$75,ACTUALS!$T$4:$T$75,$BM35,ACTUALS!$S$4:$S$75,FT$3)+SUMIFS(ACTUALS!$W$4:$W$75,ACTUALS!$S$4:$S$75,$BM35,ACTUALS!$T$4:$T$75,FT$3)</f>
        <v>0</v>
      </c>
      <c r="FU35" s="83">
        <f>SUMIFS(ACTUALS!$C$4:$C$75,ACTUALS!$U$4:$U$75,$BM35,ACTUALS!$T$4:$T$75,FU$3)+SUMIFS(ACTUALS!$B$4:$B$75,ACTUALS!$T$4:$T$75,$BM35,ACTUALS!$U$4:$U$75,FU$3)</f>
        <v>0</v>
      </c>
      <c r="FV35" s="83">
        <f>SUMIFS(ACTUALS!$D$4:$D$75,ACTUALS!$V$4:$V$75,$BM35,ACTUALS!$U$4:$U$75,FV$3)+SUMIFS(ACTUALS!$C$4:$C$75,ACTUALS!$U$4:$U$75,$BM35,ACTUALS!$V$4:$V$75,FV$3)</f>
        <v>0</v>
      </c>
      <c r="FW35" s="83">
        <f>SUMIFS(ACTUALS!$E$4:$E$75,ACTUALS!$W$4:$W$75,$BM35,ACTUALS!$V$4:$V$75,FW$3)+SUMIFS(ACTUALS!$D$4:$D$75,ACTUALS!$V$4:$V$75,$BM35,ACTUALS!$W$4:$W$75,FW$3)</f>
        <v>0</v>
      </c>
      <c r="FX35" s="83">
        <f>SUMIFS(ACTUALS!$F$4:$F$75,ACTUALS!$B$4:$B$75,$BM35,ACTUALS!$W$4:$W$75,FX$3)+SUMIFS(ACTUALS!$E$4:$E$75,ACTUALS!$W$4:$W$75,$BM35,ACTUALS!$B$4:$B$75,FX$3)</f>
        <v>0</v>
      </c>
      <c r="FY35" s="83">
        <f>SUMIFS(ACTUALS!$G$4:$G$75,ACTUALS!$C$4:$C$75,$BM35,ACTUALS!$B$4:$B$75,FY$3)+SUMIFS(ACTUALS!$F$4:$F$75,ACTUALS!$B$4:$B$75,$BM35,ACTUALS!$C$4:$C$75,FY$3)</f>
        <v>0</v>
      </c>
      <c r="FZ35" s="83">
        <f>SUMIFS(ACTUALS!$J$4:$J$75,ACTUALS!$D$4:$D$75,$BM35,ACTUALS!$C$4:$C$75,FZ$3)+SUMIFS(ACTUALS!$G$4:$G$75,ACTUALS!$C$4:$C$75,$BM35,ACTUALS!$D$4:$D$75,FZ$3)</f>
        <v>0</v>
      </c>
      <c r="GA35" s="83">
        <f>SUMIFS(ACTUALS!$K$4:$K$75,ACTUALS!$E$4:$E$75,$BM35,ACTUALS!$D$4:$D$75,GA$3)+SUMIFS(ACTUALS!$J$4:$J$75,ACTUALS!$D$4:$D$75,$BM35,ACTUALS!$E$4:$E$75,GA$3)</f>
        <v>0</v>
      </c>
      <c r="GB35" s="83">
        <f>SUMIFS(ACTUALS!$L$4:$L$75,ACTUALS!$F$4:$F$75,$BM35,ACTUALS!$E$4:$E$75,GB$3)+SUMIFS(ACTUALS!$K$4:$K$75,ACTUALS!$E$4:$E$75,$BM35,ACTUALS!$F$4:$F$75,GB$3)</f>
        <v>0</v>
      </c>
      <c r="GC35" s="83">
        <f>SUMIFS(ACTUALS!$N$4:$N$75,ACTUALS!$G$4:$G$75,$BM35,ACTUALS!$F$4:$F$75,GC$3)+SUMIFS(ACTUALS!$L$4:$L$75,ACTUALS!$F$4:$F$75,$BM35,ACTUALS!$G$4:$G$75,GC$3)</f>
        <v>0</v>
      </c>
      <c r="GD35" s="83">
        <f>SUMIFS(ACTUALS!$O$4:$O$75,ACTUALS!$J$4:$J$75,$BM35,ACTUALS!$G$4:$G$75,GD$3)+SUMIFS(ACTUALS!$N$4:$N$75,ACTUALS!$G$4:$G$75,$BM35,ACTUALS!$J$4:$J$75,GD$3)</f>
        <v>0</v>
      </c>
      <c r="GE35" s="83">
        <f>SUMIFS(ACTUALS!$P$4:$P$75,ACTUALS!$K$4:$K$75,$BM35,ACTUALS!$J$4:$J$75,GE$3)+SUMIFS(ACTUALS!$O$4:$O$75,ACTUALS!$J$4:$J$75,$BM35,ACTUALS!$K$4:$K$75,GE$3)</f>
        <v>0</v>
      </c>
      <c r="GF35" s="83">
        <f>SUMIFS(ACTUALS!$Q$4:$Q$75,ACTUALS!$L$4:$L$75,$BM35,ACTUALS!$K$4:$K$75,GF$3)+SUMIFS(ACTUALS!$P$4:$P$75,ACTUALS!$K$4:$K$75,$BM35,ACTUALS!$L$4:$L$75,GF$3)</f>
        <v>0</v>
      </c>
      <c r="GG35" s="83">
        <f>SUMIFS(ACTUALS!$R$4:$R$75,ACTUALS!$N$4:$N$75,$BM35,ACTUALS!$L$4:$L$75,GG$3)+SUMIFS(ACTUALS!$Q$4:$Q$75,ACTUALS!$L$4:$L$75,$BM35,ACTUALS!$N$4:$N$75,GG$3)</f>
        <v>0</v>
      </c>
      <c r="GH35" s="83">
        <f>SUMIFS(ACTUALS!$S$4:$S$75,ACTUALS!$O$4:$O$75,$BM35,ACTUALS!$N$4:$N$75,GH$3)+SUMIFS(ACTUALS!$R$4:$R$75,ACTUALS!$N$4:$N$75,$BM35,ACTUALS!$O$4:$O$75,GH$3)</f>
        <v>0</v>
      </c>
      <c r="GI35" s="83">
        <f>SUMIFS(ACTUALS!$T$4:$T$75,ACTUALS!$P$4:$P$75,$BM35,ACTUALS!$O$4:$O$75,GI$3)+SUMIFS(ACTUALS!$S$4:$S$75,ACTUALS!$O$4:$O$75,$BM35,ACTUALS!$P$4:$P$75,GI$3)</f>
        <v>0</v>
      </c>
      <c r="GJ35" s="83">
        <f>SUMIFS(ACTUALS!$U$4:$U$75,ACTUALS!$Q$4:$Q$75,$BM35,ACTUALS!$P$4:$P$75,GJ$3)+SUMIFS(ACTUALS!$T$4:$T$75,ACTUALS!$P$4:$P$75,$BM35,ACTUALS!$Q$4:$Q$75,GJ$3)</f>
        <v>0</v>
      </c>
      <c r="GK35" s="83">
        <f>SUMIFS(ACTUALS!$V$4:$V$75,ACTUALS!$R$4:$R$75,$BM35,ACTUALS!$Q$4:$Q$75,GK$3)+SUMIFS(ACTUALS!$U$4:$U$75,ACTUALS!$Q$4:$Q$75,$BM35,ACTUALS!$R$4:$R$75,GK$3)</f>
        <v>0</v>
      </c>
      <c r="GL35" s="83">
        <f>SUMIFS(ACTUALS!$W$4:$W$75,ACTUALS!$S$4:$S$75,$BM35,ACTUALS!$R$4:$R$75,GL$3)+SUMIFS(ACTUALS!$V$4:$V$75,ACTUALS!$R$4:$R$75,$BM35,ACTUALS!$S$4:$S$75,GL$3)</f>
        <v>0</v>
      </c>
      <c r="GM35" s="83">
        <f>SUMIFS(ACTUALS!$B$4:$B$75,ACTUALS!$T$4:$T$75,$BM35,ACTUALS!$S$4:$S$75,GM$3)+SUMIFS(ACTUALS!$W$4:$W$75,ACTUALS!$S$4:$S$75,$BM35,ACTUALS!$T$4:$T$75,GM$3)</f>
        <v>0</v>
      </c>
      <c r="GN35" s="83">
        <f>SUMIFS(ACTUALS!$C$4:$C$75,ACTUALS!$U$4:$U$75,$BM35,ACTUALS!$T$4:$T$75,GN$3)+SUMIFS(ACTUALS!$B$4:$B$75,ACTUALS!$T$4:$T$75,$BM35,ACTUALS!$U$4:$U$75,GN$3)</f>
        <v>0</v>
      </c>
      <c r="GO35" s="83">
        <f>SUMIFS(ACTUALS!$S$4:$S$75,ACTUALS!$O$4:$O$75,$BM35,ACTUALS!$N$4:$N$75,GO$3)+SUMIFS(ACTUALS!$R$4:$R$75,ACTUALS!$N$4:$N$75,$BM35,ACTUALS!$O$4:$O$75,GO$3)</f>
        <v>0</v>
      </c>
      <c r="GP35" s="83">
        <f>SUMIFS(ACTUALS!$S$4:$S$75,ACTUALS!$O$4:$O$75,$BM35,ACTUALS!$N$4:$N$75,GP$3)+SUMIFS(ACTUALS!$R$4:$R$75,ACTUALS!$N$4:$N$75,$BM35,ACTUALS!$O$4:$O$75,GP$3)</f>
        <v>0</v>
      </c>
      <c r="GQ35" s="83">
        <f>SUMIFS(ACTUALS!$S$4:$S$75,ACTUALS!$O$4:$O$75,$BM35,ACTUALS!$N$4:$N$75,GQ$3)+SUMIFS(ACTUALS!$R$4:$R$75,ACTUALS!$N$4:$N$75,$BM35,ACTUALS!$O$4:$O$75,GQ$3)</f>
        <v>0</v>
      </c>
      <c r="GR35" s="83">
        <f>SUMIFS(ACTUALS!$S$4:$S$75,ACTUALS!$O$4:$O$75,$BM35,ACTUALS!$N$4:$N$75,GR$3)+SUMIFS(ACTUALS!$R$4:$R$75,ACTUALS!$N$4:$N$75,$BM35,ACTUALS!$O$4:$O$75,GR$3)</f>
        <v>0</v>
      </c>
      <c r="GS35" s="83">
        <f>SUMIFS(ACTUALS!$S$4:$S$75,ACTUALS!$O$4:$O$75,$BM35,ACTUALS!$N$4:$N$75,GS$3)+SUMIFS(ACTUALS!$R$4:$R$75,ACTUALS!$N$4:$N$75,$BM35,ACTUALS!$O$4:$O$75,GS$3)</f>
        <v>0</v>
      </c>
      <c r="GT35" s="83">
        <f>SUMIFS(ACTUALS!$S$4:$S$75,ACTUALS!$O$4:$O$75,$BM35,ACTUALS!$N$4:$N$75,GT$3)+SUMIFS(ACTUALS!$R$4:$R$75,ACTUALS!$N$4:$N$75,$BM35,ACTUALS!$O$4:$O$75,GT$3)</f>
        <v>0</v>
      </c>
      <c r="GU35" s="83">
        <f>SUMIFS(ACTUALS!$S$4:$S$75,ACTUALS!$O$4:$O$75,$BM35,ACTUALS!$N$4:$N$75,GU$3)+SUMIFS(ACTUALS!$R$4:$R$75,ACTUALS!$N$4:$N$75,$BM35,ACTUALS!$O$4:$O$75,GU$3)</f>
        <v>0</v>
      </c>
      <c r="GV35" s="83">
        <f>SUMIFS(ACTUALS!$S$4:$S$75,ACTUALS!$O$4:$O$75,$BM35,ACTUALS!$N$4:$N$75,GV$3)+SUMIFS(ACTUALS!$R$4:$R$75,ACTUALS!$N$4:$N$75,$BM35,ACTUALS!$O$4:$O$75,GV$3)</f>
        <v>0</v>
      </c>
      <c r="GW35" s="83">
        <f>SUMIFS(ACTUALS!$S$4:$S$75,ACTUALS!$O$4:$O$75,$BM35,ACTUALS!$N$4:$N$75,GW$3)+SUMIFS(ACTUALS!$R$4:$R$75,ACTUALS!$N$4:$N$75,$BM35,ACTUALS!$O$4:$O$75,GW$3)</f>
        <v>0</v>
      </c>
      <c r="GX35" s="83">
        <f>SUMIFS(ACTUALS!$S$4:$S$75,ACTUALS!$O$4:$O$75,$BM35,ACTUALS!$N$4:$N$75,GX$3)+SUMIFS(ACTUALS!$R$4:$R$75,ACTUALS!$N$4:$N$75,$BM35,ACTUALS!$O$4:$O$75,GX$3)</f>
        <v>0</v>
      </c>
      <c r="GY35" s="83">
        <f>SUMIFS(ACTUALS!$S$4:$S$75,ACTUALS!$O$4:$O$75,$BM35,ACTUALS!$N$4:$N$75,GY$3)+SUMIFS(ACTUALS!$R$4:$R$75,ACTUALS!$N$4:$N$75,$BM35,ACTUALS!$O$4:$O$75,GY$3)</f>
        <v>0</v>
      </c>
      <c r="GZ35" s="83">
        <f>SUMIFS(ACTUALS!$S$4:$S$75,ACTUALS!$O$4:$O$75,$BM35,ACTUALS!$N$4:$N$75,GZ$3)+SUMIFS(ACTUALS!$R$4:$R$75,ACTUALS!$N$4:$N$75,$BM35,ACTUALS!$O$4:$O$75,GZ$3)</f>
        <v>0</v>
      </c>
      <c r="HA35" s="83">
        <f>SUMIFS(ACTUALS!$S$4:$S$75,ACTUALS!$O$4:$O$75,$BM35,ACTUALS!$N$4:$N$75,HA$3)+SUMIFS(ACTUALS!$R$4:$R$75,ACTUALS!$N$4:$N$75,$BM35,ACTUALS!$O$4:$O$75,HA$3)</f>
        <v>0</v>
      </c>
      <c r="HB35" s="83">
        <f>SUMIFS(ACTUALS!$S$4:$S$75,ACTUALS!$O$4:$O$75,$BM35,ACTUALS!$N$4:$N$75,HB$3)+SUMIFS(ACTUALS!$R$4:$R$75,ACTUALS!$N$4:$N$75,$BM35,ACTUALS!$O$4:$O$75,HB$3)</f>
        <v>0</v>
      </c>
      <c r="HC35" s="83">
        <f>SUMIFS(ACTUALS!$S$4:$S$75,ACTUALS!$O$4:$O$75,$BM35,ACTUALS!$N$4:$N$75,HC$3)+SUMIFS(ACTUALS!$R$4:$R$75,ACTUALS!$N$4:$N$75,$BM35,ACTUALS!$O$4:$O$75,HC$3)</f>
        <v>0</v>
      </c>
      <c r="HD35" s="83">
        <f>SUMIFS(ACTUALS!$S$4:$S$75,ACTUALS!$O$4:$O$75,$BM35,ACTUALS!$N$4:$N$75,HD$3)+SUMIFS(ACTUALS!$R$4:$R$75,ACTUALS!$N$4:$N$75,$BM35,ACTUALS!$O$4:$O$75,HD$3)</f>
        <v>0</v>
      </c>
      <c r="HE35" s="83">
        <f>SUMIFS(ACTUALS!$S$4:$S$75,ACTUALS!$O$4:$O$75,$BM35,ACTUALS!$N$4:$N$75,HE$3)+SUMIFS(ACTUALS!$R$4:$R$75,ACTUALS!$N$4:$N$75,$BM35,ACTUALS!$O$4:$O$75,HE$3)</f>
        <v>0</v>
      </c>
      <c r="HF35" s="51"/>
      <c r="HG35" s="71"/>
      <c r="HH35" s="71"/>
      <c r="HI35" s="71"/>
      <c r="HJ35" s="71"/>
      <c r="HK35" s="71"/>
      <c r="HL35" s="71"/>
      <c r="HM35" s="71"/>
      <c r="HN35" s="71"/>
      <c r="HO35" s="71"/>
      <c r="HP35" s="71"/>
      <c r="HQ35" s="71"/>
      <c r="HR35" s="71"/>
      <c r="HS35" s="71"/>
      <c r="HT35" s="71"/>
      <c r="HU35" s="71"/>
      <c r="HV35" s="71"/>
      <c r="HW35" s="71"/>
      <c r="HX35" s="71"/>
      <c r="HY35" s="71"/>
      <c r="HZ35" s="71"/>
      <c r="IA35" s="71"/>
      <c r="IB35" s="71"/>
      <c r="IC35" s="71"/>
      <c r="ID35" s="71"/>
      <c r="IE35" s="71"/>
      <c r="IF35" s="71"/>
      <c r="IG35" s="71"/>
      <c r="IH35" s="71"/>
      <c r="II35" s="71"/>
      <c r="IJ35" s="71"/>
      <c r="IK35" s="71"/>
      <c r="IL35" s="71"/>
      <c r="IM35" s="71"/>
      <c r="IN35" s="71"/>
      <c r="IO35" s="71"/>
      <c r="IP35" s="71"/>
      <c r="IQ35" s="71"/>
      <c r="IR35" s="71"/>
      <c r="IS35" s="71"/>
      <c r="IT35" s="71"/>
      <c r="IU35" s="71"/>
      <c r="IV35" s="71"/>
      <c r="IW35" s="71"/>
      <c r="IX35" s="71"/>
      <c r="IY35" s="71"/>
      <c r="IZ35" s="71"/>
      <c r="JA35" s="71"/>
      <c r="JB35" s="71"/>
      <c r="JC35" s="71"/>
      <c r="JD35" s="71"/>
      <c r="JE35" s="71"/>
      <c r="JF35" s="71"/>
      <c r="JG35" s="71"/>
      <c r="JH35" s="71"/>
      <c r="JI35" s="71"/>
      <c r="JJ35" s="71"/>
      <c r="JK35" s="71"/>
      <c r="JL35" s="71"/>
      <c r="JM35" s="71"/>
    </row>
    <row r="36" spans="1:273" s="78" customFormat="1" ht="30" customHeight="1" x14ac:dyDescent="0.25">
      <c r="A36" s="71"/>
      <c r="B36" s="72">
        <f t="shared" si="6"/>
        <v>33</v>
      </c>
      <c r="C36" s="73" t="s">
        <v>61</v>
      </c>
      <c r="D36" s="74">
        <v>46194</v>
      </c>
      <c r="E36" s="73" t="s">
        <v>118</v>
      </c>
      <c r="F36" s="180">
        <v>0</v>
      </c>
      <c r="G36" s="75">
        <f t="shared" si="0"/>
        <v>46194</v>
      </c>
      <c r="H36" s="148" t="s">
        <v>155</v>
      </c>
      <c r="I36" s="149"/>
      <c r="J36" s="150"/>
      <c r="K36" s="151"/>
      <c r="L36" s="73" t="str">
        <f t="shared" si="1"/>
        <v/>
      </c>
      <c r="M36" s="76" t="s">
        <v>727</v>
      </c>
      <c r="N36" s="77" t="str">
        <f t="shared" si="2"/>
        <v>Tunisia</v>
      </c>
      <c r="O36" s="78" t="str">
        <f t="shared" si="3"/>
        <v>Japan</v>
      </c>
      <c r="P36" s="78" t="str">
        <f>IF(ACTUALS!$R36&gt;ACTUALS!$S36,ACTUALS!$N36,IF(ACTUALS!$S36&gt;ACTUALS!$R36,ACTUALS!$O36,""))</f>
        <v/>
      </c>
      <c r="Q36" s="78" t="str">
        <f>IF(ACTUALS!$P36=ACTUALS!$N36,ACTUALS!$O36,IF(ACTUALS!$P36=ACTUALS!$O36,ACTUALS!$N36,""))</f>
        <v/>
      </c>
      <c r="R36" s="79">
        <f t="shared" si="4"/>
        <v>0</v>
      </c>
      <c r="S36" s="80">
        <f t="shared" si="5"/>
        <v>0</v>
      </c>
      <c r="T36" s="78">
        <f>IF(OR(ACTUALS!$R36="",ACTUALS!$S36=""),"",ACTUALS!$R36-ACTUALS!$S36)</f>
        <v>0</v>
      </c>
      <c r="U36" s="78">
        <f>IF(OR(ACTUALS!$R36="",ACTUALS!$S36=""),"",ACTUALS!$S36-ACTUALS!$R36)</f>
        <v>0</v>
      </c>
      <c r="V36" s="78" t="str">
        <f>IF(ACTUALS!$K36="","",IF(ACTUALS!$L36="Draw",1,IF(ACTUALS!$L36=ACTUALS!$N36,3,0)))</f>
        <v/>
      </c>
      <c r="W36" s="78" t="str">
        <f>IF(ACTUALS!$K36="","",IF(ACTUALS!$L36="Draw",1,IF(ACTUALS!$L36=ACTUALS!$O36,3,0)))</f>
        <v/>
      </c>
      <c r="AG36" s="78" t="s">
        <v>61</v>
      </c>
      <c r="AH36" s="51"/>
      <c r="AI36" s="86">
        <v>1</v>
      </c>
      <c r="AJ36" s="86" t="str">
        <f ca="1">IFERROR(INDEX(AT:AT,MATCH("1"&amp;AG36,BD:BD,0),1),"")</f>
        <v>Sweden</v>
      </c>
      <c r="AK36" s="86" t="str">
        <f ca="1">IF(AJ36="","",VLOOKUP(AJ36,AT:AY,2,FALSE)&amp;"-"&amp;VLOOKUP(AJ36,AT:AY,3,FALSE)&amp;"-"&amp;VLOOKUP(AJ36,AT:AY,4,FALSE))</f>
        <v>0-0-0</v>
      </c>
      <c r="AL36" s="86">
        <f ca="1">IF(AJ36="","",VLOOKUP(AJ36,AT:BA,8,FALSE))</f>
        <v>0</v>
      </c>
      <c r="AM36" s="86">
        <f ca="1">IF(AJ36="","",VLOOKUP(AJ36,AT:BD,5,FALSE))</f>
        <v>0</v>
      </c>
      <c r="AN36" s="51"/>
      <c r="AO36" s="94"/>
      <c r="AP36" s="94"/>
      <c r="AQ36" s="51"/>
      <c r="AR36" s="51"/>
      <c r="AS36" s="51" t="s">
        <v>62</v>
      </c>
      <c r="AT36" s="51" t="s">
        <v>46</v>
      </c>
      <c r="AU36" s="51">
        <f>COUNTIF(ACTUALS!$P$4:$P$75,AT36)</f>
        <v>0</v>
      </c>
      <c r="AV36" s="51">
        <f>COUNTIFS(ACTUALS!$O$4:$O$75,AT36,ACTUALS!$L$4:$L$75,"Draw")+COUNTIFS(ACTUALS!$N$4:$N$75,AT36,ACTUALS!$L$4:$L$75,"Draw")</f>
        <v>0</v>
      </c>
      <c r="AW36" s="51">
        <f>COUNTIF(ACTUALS!$Q$4:$Q$75,AT36)</f>
        <v>0</v>
      </c>
      <c r="AX36" s="51">
        <f>AV36+(3*AU36)</f>
        <v>0</v>
      </c>
      <c r="AY36" s="51">
        <f>SUMIFS(ACTUALS!$R$4:$R$75,ACTUALS!$N$4:$N$75,AT36)+SUMIFS(ACTUALS!$S$4:$S$75,ACTUALS!$O$4:$O$75,AT36)</f>
        <v>0</v>
      </c>
      <c r="AZ36" s="51">
        <f>SUMIFS(ACTUALS!$S$4:$S$75,ACTUALS!$N$4:$N$75,AT36)+SUMIFS(ACTUALS!$R$4:$R$75,ACTUALS!$O$4:$O$75,AT36)</f>
        <v>0</v>
      </c>
      <c r="BA36" s="51">
        <f>AY36-AZ36</f>
        <v>0</v>
      </c>
      <c r="BB36" s="51">
        <f ca="1">RANK(BK36,BK34:BK37,1)</f>
        <v>2</v>
      </c>
      <c r="BC36" s="51" t="str">
        <f>IFERROR(VLOOKUP(AT36,AO:AP,2,FALSE),"")</f>
        <v/>
      </c>
      <c r="BD36" s="51" t="str">
        <f ca="1">IF(BC36="",BB36&amp;AS36,BC36&amp;AS36)</f>
        <v>2G</v>
      </c>
      <c r="BE36" s="51">
        <f>RANK(AX36,AX34:AX37)+(RANK(BA36,BA34:BA37)/10)+(RANK(AY36,AY34:AY37)/100)</f>
        <v>1.1100000000000001</v>
      </c>
      <c r="BF36" s="51">
        <f>RANK(BE36,BE34:BE37,1)</f>
        <v>1</v>
      </c>
      <c r="BG36" s="51" cm="1">
        <f t="array" aca="1" ref="BG36" ca="1">SUMPRODUCT((OFFSET($BN$3:$DI$3,MATCH($AT36,$BM$4:$BM$51,0),0))*((IF($BF35=$BF36,$BN$3:$DI$3=$AT35,0))+(IF($BF34=$BF36,$BN$3:$DI$3=$AT34,0))+(IF($BF37=$BF36,$BN$3:$DI$3=$AT37,0))))</f>
        <v>0</v>
      </c>
      <c r="BH36" s="51" cm="1">
        <f t="array" aca="1" ref="BH36" ca="1">SUMPRODUCT((OFFSET($DL$3:$FG$3,MATCH($AT36,$DK$4:$DK$51,0),0))*((IF($BF35=$BF36,$DL$3:$FG$3=$AT35,0))+(IF($BF34=$BF36,$DL$3:$FG$3=$AT34,0))+(IF($BF37=$BF36,$DL$3:$FG$3=$AT37,0))))</f>
        <v>0</v>
      </c>
      <c r="BI36" s="51" cm="1">
        <f t="array" aca="1" ref="BI36" ca="1">SUMPRODUCT((OFFSET($FJ$3:$HE$3,MATCH($AT36,$FI$4:$FI$51,0),0))*((IF($BF35=$BF36,$FJ$3:$HE$3=$AT35,0))+(IF($BF34=$BF36,$FJ$3:$HE$3=$AT34,0))+(IF($BF37=$BF36,$FJ$3:$HE$3=$AT37,0))))</f>
        <v>0</v>
      </c>
      <c r="BJ36" s="51">
        <f ca="1">(BG36/1000)+(BH36/10000)+(BI36/100000)+(ROW(BI39)/10000000)</f>
        <v>3.8999999999999999E-6</v>
      </c>
      <c r="BK36" s="51">
        <f ca="1">+BE36-BJ36</f>
        <v>1.1099961</v>
      </c>
      <c r="BL36" s="51"/>
      <c r="BM36" s="96" t="s">
        <v>745</v>
      </c>
      <c r="BN36" s="83">
        <f>SUMIFS(ACTUALS!$W$4:$W$75,ACTUALS!$O$4:$O$75,$BM36,ACTUALS!$N$4:$N$75,BN$3)+SUMIFS(ACTUALS!$V$4:$V$75,ACTUALS!$N$4:$N$75,$BM36,ACTUALS!$O$4:$O$75,BN$3)</f>
        <v>0</v>
      </c>
      <c r="BO36" s="83">
        <f>SUMIFS(ACTUALS!$W$4:$W$75,ACTUALS!$O$4:$O$75,$BM36,ACTUALS!$N$4:$N$75,BO$3)+SUMIFS(ACTUALS!$V$4:$V$75,ACTUALS!$N$4:$N$75,$BM36,ACTUALS!$O$4:$O$75,BO$3)</f>
        <v>0</v>
      </c>
      <c r="BP36" s="83">
        <f>SUMIFS(ACTUALS!$W$4:$W$75,ACTUALS!$O$4:$O$75,$BM36,ACTUALS!$N$4:$N$75,BP$3)+SUMIFS(ACTUALS!$V$4:$V$75,ACTUALS!$N$4:$N$75,$BM36,ACTUALS!$O$4:$O$75,BP$3)</f>
        <v>0</v>
      </c>
      <c r="BQ36" s="83">
        <f>SUMIFS(ACTUALS!$W$4:$W$75,ACTUALS!$O$4:$O$75,$BM36,ACTUALS!$N$4:$N$75,BQ$3)+SUMIFS(ACTUALS!$V$4:$V$75,ACTUALS!$N$4:$N$75,$BM36,ACTUALS!$O$4:$O$75,BQ$3)</f>
        <v>0</v>
      </c>
      <c r="BR36" s="83">
        <f>SUMIFS(ACTUALS!$W$4:$W$75,ACTUALS!$O$4:$O$75,$BM36,ACTUALS!$N$4:$N$75,BR$3)+SUMIFS(ACTUALS!$V$4:$V$75,ACTUALS!$N$4:$N$75,$BM36,ACTUALS!$O$4:$O$75,BR$3)</f>
        <v>0</v>
      </c>
      <c r="BS36" s="83">
        <f>SUMIFS(ACTUALS!$W$4:$W$75,ACTUALS!$O$4:$O$75,$BM36,ACTUALS!$N$4:$N$75,BS$3)+SUMIFS(ACTUALS!$V$4:$V$75,ACTUALS!$N$4:$N$75,$BM36,ACTUALS!$O$4:$O$75,BS$3)</f>
        <v>0</v>
      </c>
      <c r="BT36" s="83">
        <f>SUMIFS(ACTUALS!$W$4:$W$75,ACTUALS!$O$4:$O$75,$BM36,ACTUALS!$N$4:$N$75,BT$3)+SUMIFS(ACTUALS!$V$4:$V$75,ACTUALS!$N$4:$N$75,$BM36,ACTUALS!$O$4:$O$75,BT$3)</f>
        <v>0</v>
      </c>
      <c r="BU36" s="83">
        <f>SUMIFS(ACTUALS!$W$4:$W$75,ACTUALS!$O$4:$O$75,$BM36,ACTUALS!$N$4:$N$75,BU$3)+SUMIFS(ACTUALS!$V$4:$V$75,ACTUALS!$N$4:$N$75,$BM36,ACTUALS!$O$4:$O$75,BU$3)</f>
        <v>0</v>
      </c>
      <c r="BV36" s="83">
        <f>SUMIFS(ACTUALS!$W$4:$W$75,ACTUALS!$O$4:$O$75,$BM36,ACTUALS!$N$4:$N$75,BV$3)+SUMIFS(ACTUALS!$V$4:$V$75,ACTUALS!$N$4:$N$75,$BM36,ACTUALS!$O$4:$O$75,BV$3)</f>
        <v>0</v>
      </c>
      <c r="BW36" s="83">
        <f>SUMIFS(ACTUALS!$W$4:$W$75,ACTUALS!$O$4:$O$75,$BM36,ACTUALS!$N$4:$N$75,BW$3)+SUMIFS(ACTUALS!$V$4:$V$75,ACTUALS!$N$4:$N$75,$BM36,ACTUALS!$O$4:$O$75,BW$3)</f>
        <v>0</v>
      </c>
      <c r="BX36" s="83">
        <f>SUMIFS(ACTUALS!$W$4:$W$75,ACTUALS!$O$4:$O$75,$BM36,ACTUALS!$N$4:$N$75,BX$3)+SUMIFS(ACTUALS!$V$4:$V$75,ACTUALS!$N$4:$N$75,$BM36,ACTUALS!$O$4:$O$75,BX$3)</f>
        <v>0</v>
      </c>
      <c r="BY36" s="83">
        <f>SUMIFS(ACTUALS!$W$4:$W$75,ACTUALS!$O$4:$O$75,$BM36,ACTUALS!$N$4:$N$75,BY$3)+SUMIFS(ACTUALS!$V$4:$V$75,ACTUALS!$N$4:$N$75,$BM36,ACTUALS!$O$4:$O$75,BY$3)</f>
        <v>0</v>
      </c>
      <c r="BZ36" s="83">
        <f>SUMIFS(ACTUALS!$W$4:$W$75,ACTUALS!$O$4:$O$75,$BM36,ACTUALS!$N$4:$N$75,BZ$3)+SUMIFS(ACTUALS!$V$4:$V$75,ACTUALS!$N$4:$N$75,$BM36,ACTUALS!$O$4:$O$75,BZ$3)</f>
        <v>0</v>
      </c>
      <c r="CA36" s="83">
        <f>SUMIFS(ACTUALS!$W$4:$W$75,ACTUALS!$O$4:$O$75,$BM36,ACTUALS!$N$4:$N$75,CA$3)+SUMIFS(ACTUALS!$V$4:$V$75,ACTUALS!$N$4:$N$75,$BM36,ACTUALS!$O$4:$O$75,CA$3)</f>
        <v>0</v>
      </c>
      <c r="CB36" s="83">
        <f>SUMIFS(ACTUALS!$W$4:$W$75,ACTUALS!$O$4:$O$75,$BM36,ACTUALS!$N$4:$N$75,CB$3)+SUMIFS(ACTUALS!$V$4:$V$75,ACTUALS!$N$4:$N$75,$BM36,ACTUALS!$O$4:$O$75,CB$3)</f>
        <v>0</v>
      </c>
      <c r="CC36" s="83">
        <f>SUMIFS(ACTUALS!$W$4:$W$75,ACTUALS!$O$4:$O$75,$BM36,ACTUALS!$N$4:$N$75,CC$3)+SUMIFS(ACTUALS!$V$4:$V$75,ACTUALS!$N$4:$N$75,$BM36,ACTUALS!$O$4:$O$75,CC$3)</f>
        <v>0</v>
      </c>
      <c r="CD36" s="83">
        <f>SUMIFS(ACTUALS!$W$4:$W$75,ACTUALS!$O$4:$O$75,$BM36,ACTUALS!$N$4:$N$75,CD$3)+SUMIFS(ACTUALS!$V$4:$V$75,ACTUALS!$N$4:$N$75,$BM36,ACTUALS!$O$4:$O$75,CD$3)</f>
        <v>0</v>
      </c>
      <c r="CE36" s="83">
        <f>SUMIFS(ACTUALS!$W$4:$W$75,ACTUALS!$O$4:$O$75,$BM36,ACTUALS!$N$4:$N$75,CE$3)+SUMIFS(ACTUALS!$V$4:$V$75,ACTUALS!$N$4:$N$75,$BM36,ACTUALS!$O$4:$O$75,CE$3)</f>
        <v>0</v>
      </c>
      <c r="CF36" s="83">
        <f>SUMIFS(ACTUALS!$W$4:$W$75,ACTUALS!$O$4:$O$75,$BM36,ACTUALS!$N$4:$N$75,CF$3)+SUMIFS(ACTUALS!$V$4:$V$75,ACTUALS!$N$4:$N$75,$BM36,ACTUALS!$O$4:$O$75,CF$3)</f>
        <v>0</v>
      </c>
      <c r="CG36" s="83">
        <f>SUMIFS(ACTUALS!$W$4:$W$75,ACTUALS!$O$4:$O$75,$BM36,ACTUALS!$N$4:$N$75,CG$3)+SUMIFS(ACTUALS!$V$4:$V$75,ACTUALS!$N$4:$N$75,$BM36,ACTUALS!$O$4:$O$75,CG$3)</f>
        <v>0</v>
      </c>
      <c r="CH36" s="83">
        <f>SUMIFS(ACTUALS!$W$4:$W$75,ACTUALS!$O$4:$O$75,$BM36,ACTUALS!$N$4:$N$75,CH$3)+SUMIFS(ACTUALS!$V$4:$V$75,ACTUALS!$N$4:$N$75,$BM36,ACTUALS!$O$4:$O$75,CH$3)</f>
        <v>0</v>
      </c>
      <c r="CI36" s="83">
        <f>SUMIFS(ACTUALS!$W$4:$W$75,ACTUALS!$O$4:$O$75,$BM36,ACTUALS!$N$4:$N$75,CI$3)+SUMIFS(ACTUALS!$V$4:$V$75,ACTUALS!$N$4:$N$75,$BM36,ACTUALS!$O$4:$O$75,CI$3)</f>
        <v>0</v>
      </c>
      <c r="CJ36" s="83">
        <f>SUMIFS(ACTUALS!$B$4:$B$75,ACTUALS!$P$4:$P$75,$BM36,ACTUALS!$O$4:$O$75,CJ$3)+SUMIFS(ACTUALS!$W$4:$W$75,ACTUALS!$O$4:$O$75,$BM36,ACTUALS!$P$4:$P$75,CJ$3)</f>
        <v>0</v>
      </c>
      <c r="CK36" s="83">
        <f>SUMIFS(ACTUALS!$C$4:$C$75,ACTUALS!$Q$4:$Q$75,$BM36,ACTUALS!$P$4:$P$75,CK$3)+SUMIFS(ACTUALS!$B$4:$B$75,ACTUALS!$P$4:$P$75,$BM36,ACTUALS!$Q$4:$Q$75,CK$3)</f>
        <v>0</v>
      </c>
      <c r="CL36" s="83">
        <f>SUMIFS(ACTUALS!$D$4:$D$75,ACTUALS!$R$4:$R$75,$BM36,ACTUALS!$Q$4:$Q$75,CL$3)+SUMIFS(ACTUALS!$C$4:$C$75,ACTUALS!$Q$4:$Q$75,$BM36,ACTUALS!$R$4:$R$75,CL$3)</f>
        <v>0</v>
      </c>
      <c r="CM36" s="83">
        <f>SUMIFS(ACTUALS!$E$4:$E$75,ACTUALS!$S$4:$S$75,$BM36,ACTUALS!$R$4:$R$75,CM$3)+SUMIFS(ACTUALS!$D$4:$D$75,ACTUALS!$R$4:$R$75,$BM36,ACTUALS!$S$4:$S$75,CM$3)</f>
        <v>0</v>
      </c>
      <c r="CN36" s="83">
        <f>SUMIFS(ACTUALS!$F$4:$F$75,ACTUALS!$T$4:$T$75,$BM36,ACTUALS!$S$4:$S$75,CN$3)+SUMIFS(ACTUALS!$E$4:$E$75,ACTUALS!$S$4:$S$75,$BM36,ACTUALS!$T$4:$T$75,CN$3)</f>
        <v>0</v>
      </c>
      <c r="CO36" s="83">
        <f>SUMIFS(ACTUALS!$G$4:$G$75,ACTUALS!$U$4:$U$75,$BM36,ACTUALS!$T$4:$T$75,CO$3)+SUMIFS(ACTUALS!$F$4:$F$75,ACTUALS!$T$4:$T$75,$BM36,ACTUALS!$U$4:$U$75,CO$3)</f>
        <v>0</v>
      </c>
      <c r="CP36" s="83">
        <f>SUMIFS(ACTUALS!$J$4:$J$75,ACTUALS!$V$4:$V$75,$BM36,ACTUALS!$U$4:$U$75,CP$3)+SUMIFS(ACTUALS!$G$4:$G$75,ACTUALS!$U$4:$U$75,$BM36,ACTUALS!$V$4:$V$75,CP$3)</f>
        <v>0</v>
      </c>
      <c r="CQ36" s="83">
        <f>SUMIFS(ACTUALS!$K$4:$K$75,ACTUALS!$W$4:$W$75,$BM36,ACTUALS!$V$4:$V$75,CQ$3)+SUMIFS(ACTUALS!$J$4:$J$75,ACTUALS!$V$4:$V$75,$BM36,ACTUALS!$W$4:$W$75,CQ$3)</f>
        <v>0</v>
      </c>
      <c r="CR36" s="83">
        <f>SUMIFS(ACTUALS!$L$4:$L$75,ACTUALS!$B$4:$B$75,$BM36,ACTUALS!$W$4:$W$75,CR$3)+SUMIFS(ACTUALS!$K$4:$K$75,ACTUALS!$W$4:$W$75,$BM36,ACTUALS!$B$4:$B$75,CR$3)</f>
        <v>0</v>
      </c>
      <c r="CS36" s="83">
        <f>SUMIFS(ACTUALS!$N$4:$N$75,ACTUALS!$C$4:$C$75,$BM36,ACTUALS!$B$4:$B$75,CS$3)+SUMIFS(ACTUALS!$L$4:$L$75,ACTUALS!$B$4:$B$75,$BM36,ACTUALS!$C$4:$C$75,CS$3)</f>
        <v>0</v>
      </c>
      <c r="CT36" s="83">
        <f>SUMIFS(ACTUALS!$O$4:$O$75,ACTUALS!$D$4:$D$75,$BM36,ACTUALS!$C$4:$C$75,CT$3)+SUMIFS(ACTUALS!$N$4:$N$75,ACTUALS!$C$4:$C$75,$BM36,ACTUALS!$D$4:$D$75,CT$3)</f>
        <v>0</v>
      </c>
      <c r="CU36" s="83">
        <f>SUMIFS(ACTUALS!$P$4:$P$75,ACTUALS!$E$4:$E$75,$BM36,ACTUALS!$D$4:$D$75,CU$3)+SUMIFS(ACTUALS!$O$4:$O$75,ACTUALS!$D$4:$D$75,$BM36,ACTUALS!$E$4:$E$75,CU$3)</f>
        <v>0</v>
      </c>
      <c r="CV36" s="83">
        <f>SUMIFS(ACTUALS!$Q$4:$Q$75,ACTUALS!$F$4:$F$75,$BM36,ACTUALS!$E$4:$E$75,CV$3)+SUMIFS(ACTUALS!$P$4:$P$75,ACTUALS!$E$4:$E$75,$BM36,ACTUALS!$F$4:$F$75,CV$3)</f>
        <v>0</v>
      </c>
      <c r="CW36" s="83">
        <f>SUMIFS(ACTUALS!$R$4:$R$75,ACTUALS!$G$4:$G$75,$BM36,ACTUALS!$F$4:$F$75,CW$3)+SUMIFS(ACTUALS!$Q$4:$Q$75,ACTUALS!$F$4:$F$75,$BM36,ACTUALS!$G$4:$G$75,CW$3)</f>
        <v>0</v>
      </c>
      <c r="CX36" s="83">
        <f>SUMIFS(ACTUALS!$S$4:$S$75,ACTUALS!$J$4:$J$75,$BM36,ACTUALS!$G$4:$G$75,CX$3)+SUMIFS(ACTUALS!$R$4:$R$75,ACTUALS!$G$4:$G$75,$BM36,ACTUALS!$J$4:$J$75,CX$3)</f>
        <v>0</v>
      </c>
      <c r="CY36" s="83">
        <f>SUMIFS(ACTUALS!$T$4:$T$75,ACTUALS!$K$4:$K$75,$BM36,ACTUALS!$J$4:$J$75,CY$3)+SUMIFS(ACTUALS!$S$4:$S$75,ACTUALS!$J$4:$J$75,$BM36,ACTUALS!$K$4:$K$75,CY$3)</f>
        <v>0</v>
      </c>
      <c r="CZ36" s="83">
        <f>SUMIFS(ACTUALS!$U$4:$U$75,ACTUALS!$L$4:$L$75,$BM36,ACTUALS!$K$4:$K$75,CZ$3)+SUMIFS(ACTUALS!$T$4:$T$75,ACTUALS!$K$4:$K$75,$BM36,ACTUALS!$L$4:$L$75,CZ$3)</f>
        <v>0</v>
      </c>
      <c r="DA36" s="83">
        <f>SUMIFS(ACTUALS!$V$4:$V$75,ACTUALS!$N$4:$N$75,$BM36,ACTUALS!$L$4:$L$75,DA$3)+SUMIFS(ACTUALS!$U$4:$U$75,ACTUALS!$L$4:$L$75,$BM36,ACTUALS!$N$4:$N$75,DA$3)</f>
        <v>0</v>
      </c>
      <c r="DB36" s="83">
        <f>SUMIFS(ACTUALS!$W$4:$W$75,ACTUALS!$O$4:$O$75,$BM36,ACTUALS!$N$4:$N$75,DB$3)+SUMIFS(ACTUALS!$V$4:$V$75,ACTUALS!$N$4:$N$75,$BM36,ACTUALS!$O$4:$O$75,DB$3)</f>
        <v>0</v>
      </c>
      <c r="DC36" s="83">
        <f>SUMIFS(ACTUALS!$B$4:$B$75,ACTUALS!$P$4:$P$75,$BM36,ACTUALS!$O$4:$O$75,DC$3)+SUMIFS(ACTUALS!$W$4:$W$75,ACTUALS!$O$4:$O$75,$BM36,ACTUALS!$P$4:$P$75,DC$3)</f>
        <v>0</v>
      </c>
      <c r="DD36" s="83">
        <f>SUMIFS(ACTUALS!$C$4:$C$75,ACTUALS!$Q$4:$Q$75,$BM36,ACTUALS!$P$4:$P$75,DD$3)+SUMIFS(ACTUALS!$B$4:$B$75,ACTUALS!$P$4:$P$75,$BM36,ACTUALS!$Q$4:$Q$75,DD$3)</f>
        <v>0</v>
      </c>
      <c r="DE36" s="83">
        <f>SUMIFS(ACTUALS!$D$4:$D$75,ACTUALS!$R$4:$R$75,$BM36,ACTUALS!$Q$4:$Q$75,DE$3)+SUMIFS(ACTUALS!$C$4:$C$75,ACTUALS!$Q$4:$Q$75,$BM36,ACTUALS!$R$4:$R$75,DE$3)</f>
        <v>0</v>
      </c>
      <c r="DF36" s="83">
        <f>SUMIFS(ACTUALS!$E$4:$E$75,ACTUALS!$S$4:$S$75,$BM36,ACTUALS!$R$4:$R$75,DF$3)+SUMIFS(ACTUALS!$D$4:$D$75,ACTUALS!$R$4:$R$75,$BM36,ACTUALS!$S$4:$S$75,DF$3)</f>
        <v>0</v>
      </c>
      <c r="DG36" s="83">
        <f>SUMIFS(ACTUALS!$W$4:$W$75,ACTUALS!$O$4:$O$75,$BM36,ACTUALS!$N$4:$N$75,DG$3)+SUMIFS(ACTUALS!$V$4:$V$75,ACTUALS!$N$4:$N$75,$BM36,ACTUALS!$O$4:$O$75,DG$3)</f>
        <v>0</v>
      </c>
      <c r="DH36" s="83">
        <f>SUMIFS(ACTUALS!$W$4:$W$75,ACTUALS!$O$4:$O$75,$BM36,ACTUALS!$N$4:$N$75,DH$3)+SUMIFS(ACTUALS!$V$4:$V$75,ACTUALS!$N$4:$N$75,$BM36,ACTUALS!$O$4:$O$75,DH$3)</f>
        <v>0</v>
      </c>
      <c r="DI36" s="83">
        <f>SUMIFS(ACTUALS!$W$4:$W$75,ACTUALS!$O$4:$O$75,$BM36,ACTUALS!$N$4:$N$75,DI$3)+SUMIFS(ACTUALS!$V$4:$V$75,ACTUALS!$N$4:$N$75,$BM36,ACTUALS!$O$4:$O$75,DI$3)</f>
        <v>0</v>
      </c>
      <c r="DJ36" s="51"/>
      <c r="DK36" s="51" t="s">
        <v>745</v>
      </c>
      <c r="DL36" s="83">
        <f>SUMIFS(ACTUALS!$U$4:$U$75,ACTUALS!$O$4:$O$75,$BM36,ACTUALS!$N$4:$N$75,DL$3)+SUMIFS(ACTUALS!$T$4:$T$75,ACTUALS!$N$4:$N$75,$BM36,ACTUALS!$O$4:$O$75,DL$3)</f>
        <v>0</v>
      </c>
      <c r="DM36" s="83">
        <f>SUMIFS(ACTUALS!$U$4:$U$75,ACTUALS!$O$4:$O$75,$BM36,ACTUALS!$N$4:$N$75,DM$3)+SUMIFS(ACTUALS!$T$4:$T$75,ACTUALS!$N$4:$N$75,$BM36,ACTUALS!$O$4:$O$75,DM$3)</f>
        <v>0</v>
      </c>
      <c r="DN36" s="83">
        <f>SUMIFS(ACTUALS!$U$4:$U$75,ACTUALS!$O$4:$O$75,$BM36,ACTUALS!$N$4:$N$75,DN$3)+SUMIFS(ACTUALS!$T$4:$T$75,ACTUALS!$N$4:$N$75,$BM36,ACTUALS!$O$4:$O$75,DN$3)</f>
        <v>0</v>
      </c>
      <c r="DO36" s="83">
        <f>SUMIFS(ACTUALS!$U$4:$U$75,ACTUALS!$O$4:$O$75,$BM36,ACTUALS!$N$4:$N$75,DO$3)+SUMIFS(ACTUALS!$T$4:$T$75,ACTUALS!$N$4:$N$75,$BM36,ACTUALS!$O$4:$O$75,DO$3)</f>
        <v>0</v>
      </c>
      <c r="DP36" s="83">
        <f>SUMIFS(ACTUALS!$U$4:$U$75,ACTUALS!$O$4:$O$75,$BM36,ACTUALS!$N$4:$N$75,DP$3)+SUMIFS(ACTUALS!$T$4:$T$75,ACTUALS!$N$4:$N$75,$BM36,ACTUALS!$O$4:$O$75,DP$3)</f>
        <v>0</v>
      </c>
      <c r="DQ36" s="83">
        <f>SUMIFS(ACTUALS!$U$4:$U$75,ACTUALS!$O$4:$O$75,$BM36,ACTUALS!$N$4:$N$75,DQ$3)+SUMIFS(ACTUALS!$T$4:$T$75,ACTUALS!$N$4:$N$75,$BM36,ACTUALS!$O$4:$O$75,DQ$3)</f>
        <v>0</v>
      </c>
      <c r="DR36" s="83">
        <f>SUMIFS(ACTUALS!$U$4:$U$75,ACTUALS!$O$4:$O$75,$BM36,ACTUALS!$N$4:$N$75,DR$3)+SUMIFS(ACTUALS!$T$4:$T$75,ACTUALS!$N$4:$N$75,$BM36,ACTUALS!$O$4:$O$75,DR$3)</f>
        <v>0</v>
      </c>
      <c r="DS36" s="83">
        <f>SUMIFS(ACTUALS!$U$4:$U$75,ACTUALS!$O$4:$O$75,$BM36,ACTUALS!$N$4:$N$75,DS$3)+SUMIFS(ACTUALS!$T$4:$T$75,ACTUALS!$N$4:$N$75,$BM36,ACTUALS!$O$4:$O$75,DS$3)</f>
        <v>0</v>
      </c>
      <c r="DT36" s="83">
        <f>SUMIFS(ACTUALS!$U$4:$U$75,ACTUALS!$O$4:$O$75,$BM36,ACTUALS!$N$4:$N$75,DT$3)+SUMIFS(ACTUALS!$T$4:$T$75,ACTUALS!$N$4:$N$75,$BM36,ACTUALS!$O$4:$O$75,DT$3)</f>
        <v>0</v>
      </c>
      <c r="DU36" s="83">
        <f>SUMIFS(ACTUALS!$V$4:$V$75,ACTUALS!$P$4:$P$75,$BM36,ACTUALS!$O$4:$O$75,DU$3)+SUMIFS(ACTUALS!$U$4:$U$75,ACTUALS!$O$4:$O$75,$BM36,ACTUALS!$P$4:$P$75,DU$3)</f>
        <v>0</v>
      </c>
      <c r="DV36" s="83">
        <f>SUMIFS(ACTUALS!$W$4:$W$75,ACTUALS!$Q$4:$Q$75,$BM36,ACTUALS!$P$4:$P$75,DV$3)+SUMIFS(ACTUALS!$V$4:$V$75,ACTUALS!$P$4:$P$75,$BM36,ACTUALS!$Q$4:$Q$75,DV$3)</f>
        <v>0</v>
      </c>
      <c r="DW36" s="83">
        <f>SUMIFS(ACTUALS!$B$4:$B$75,ACTUALS!$R$4:$R$75,$BM36,ACTUALS!$Q$4:$Q$75,DW$3)+SUMIFS(ACTUALS!$W$4:$W$75,ACTUALS!$Q$4:$Q$75,$BM36,ACTUALS!$R$4:$R$75,DW$3)</f>
        <v>0</v>
      </c>
      <c r="DX36" s="83">
        <f>SUMIFS(ACTUALS!$C$4:$C$75,ACTUALS!$S$4:$S$75,$BM36,ACTUALS!$R$4:$R$75,DX$3)+SUMIFS(ACTUALS!$B$4:$B$75,ACTUALS!$R$4:$R$75,$BM36,ACTUALS!$S$4:$S$75,DX$3)</f>
        <v>0</v>
      </c>
      <c r="DY36" s="83">
        <f>SUMIFS(ACTUALS!$D$4:$D$75,ACTUALS!$T$4:$T$75,$BM36,ACTUALS!$S$4:$S$75,DY$3)+SUMIFS(ACTUALS!$C$4:$C$75,ACTUALS!$S$4:$S$75,$BM36,ACTUALS!$T$4:$T$75,DY$3)</f>
        <v>0</v>
      </c>
      <c r="DZ36" s="83">
        <f>SUMIFS(ACTUALS!$E$4:$E$75,ACTUALS!$U$4:$U$75,$BM36,ACTUALS!$T$4:$T$75,DZ$3)+SUMIFS(ACTUALS!$D$4:$D$75,ACTUALS!$T$4:$T$75,$BM36,ACTUALS!$U$4:$U$75,DZ$3)</f>
        <v>0</v>
      </c>
      <c r="EA36" s="83">
        <f>SUMIFS(ACTUALS!$F$4:$F$75,ACTUALS!$V$4:$V$75,$BM36,ACTUALS!$U$4:$U$75,EA$3)+SUMIFS(ACTUALS!$E$4:$E$75,ACTUALS!$U$4:$U$75,$BM36,ACTUALS!$V$4:$V$75,EA$3)</f>
        <v>0</v>
      </c>
      <c r="EB36" s="83">
        <f>SUMIFS(ACTUALS!$G$4:$G$75,ACTUALS!$W$4:$W$75,$BM36,ACTUALS!$V$4:$V$75,EB$3)+SUMIFS(ACTUALS!$F$4:$F$75,ACTUALS!$V$4:$V$75,$BM36,ACTUALS!$W$4:$W$75,EB$3)</f>
        <v>0</v>
      </c>
      <c r="EC36" s="83">
        <f>SUMIFS(ACTUALS!$J$4:$J$75,ACTUALS!$B$4:$B$75,$BM36,ACTUALS!$W$4:$W$75,EC$3)+SUMIFS(ACTUALS!$G$4:$G$75,ACTUALS!$W$4:$W$75,$BM36,ACTUALS!$B$4:$B$75,EC$3)</f>
        <v>0</v>
      </c>
      <c r="ED36" s="83">
        <f>SUMIFS(ACTUALS!$K$4:$K$75,ACTUALS!$C$4:$C$75,$BM36,ACTUALS!$B$4:$B$75,ED$3)+SUMIFS(ACTUALS!$J$4:$J$75,ACTUALS!$B$4:$B$75,$BM36,ACTUALS!$C$4:$C$75,ED$3)</f>
        <v>0</v>
      </c>
      <c r="EE36" s="83">
        <f>SUMIFS(ACTUALS!$L$4:$L$75,ACTUALS!$D$4:$D$75,$BM36,ACTUALS!$C$4:$C$75,EE$3)+SUMIFS(ACTUALS!$K$4:$K$75,ACTUALS!$C$4:$C$75,$BM36,ACTUALS!$D$4:$D$75,EE$3)</f>
        <v>0</v>
      </c>
      <c r="EF36" s="83">
        <f>SUMIFS(ACTUALS!$N$4:$N$75,ACTUALS!$E$4:$E$75,$BM36,ACTUALS!$D$4:$D$75,EF$3)+SUMIFS(ACTUALS!$L$4:$L$75,ACTUALS!$D$4:$D$75,$BM36,ACTUALS!$E$4:$E$75,EF$3)</f>
        <v>0</v>
      </c>
      <c r="EG36" s="83">
        <f>SUMIFS(ACTUALS!$O$4:$O$75,ACTUALS!$F$4:$F$75,$BM36,ACTUALS!$E$4:$E$75,EG$3)+SUMIFS(ACTUALS!$N$4:$N$75,ACTUALS!$E$4:$E$75,$BM36,ACTUALS!$F$4:$F$75,EG$3)</f>
        <v>0</v>
      </c>
      <c r="EH36" s="83">
        <f>SUMIFS(ACTUALS!$P$4:$P$75,ACTUALS!$G$4:$G$75,$BM36,ACTUALS!$F$4:$F$75,EH$3)+SUMIFS(ACTUALS!$O$4:$O$75,ACTUALS!$F$4:$F$75,$BM36,ACTUALS!$G$4:$G$75,EH$3)</f>
        <v>0</v>
      </c>
      <c r="EI36" s="83">
        <f>SUMIFS(ACTUALS!$Q$4:$Q$75,ACTUALS!$J$4:$J$75,$BM36,ACTUALS!$G$4:$G$75,EI$3)+SUMIFS(ACTUALS!$P$4:$P$75,ACTUALS!$G$4:$G$75,$BM36,ACTUALS!$J$4:$J$75,EI$3)</f>
        <v>0</v>
      </c>
      <c r="EJ36" s="83">
        <f>SUMIFS(ACTUALS!$R$4:$R$75,ACTUALS!$K$4:$K$75,$BM36,ACTUALS!$J$4:$J$75,EJ$3)+SUMIFS(ACTUALS!$Q$4:$Q$75,ACTUALS!$J$4:$J$75,$BM36,ACTUALS!$K$4:$K$75,EJ$3)</f>
        <v>0</v>
      </c>
      <c r="EK36" s="83">
        <f>SUMIFS(ACTUALS!$S$4:$S$75,ACTUALS!$L$4:$L$75,$BM36,ACTUALS!$K$4:$K$75,EK$3)+SUMIFS(ACTUALS!$R$4:$R$75,ACTUALS!$K$4:$K$75,$BM36,ACTUALS!$L$4:$L$75,EK$3)</f>
        <v>0</v>
      </c>
      <c r="EL36" s="83">
        <f>SUMIFS(ACTUALS!$T$4:$T$75,ACTUALS!$N$4:$N$75,$BM36,ACTUALS!$L$4:$L$75,EL$3)+SUMIFS(ACTUALS!$S$4:$S$75,ACTUALS!$L$4:$L$75,$BM36,ACTUALS!$N$4:$N$75,EL$3)</f>
        <v>0</v>
      </c>
      <c r="EM36" s="83">
        <f>SUMIFS(ACTUALS!$U$4:$U$75,ACTUALS!$O$4:$O$75,$BM36,ACTUALS!$N$4:$N$75,EM$3)+SUMIFS(ACTUALS!$T$4:$T$75,ACTUALS!$N$4:$N$75,$BM36,ACTUALS!$O$4:$O$75,EM$3)</f>
        <v>0</v>
      </c>
      <c r="EN36" s="83">
        <f>SUMIFS(ACTUALS!$V$4:$V$75,ACTUALS!$P$4:$P$75,$BM36,ACTUALS!$O$4:$O$75,EN$3)+SUMIFS(ACTUALS!$U$4:$U$75,ACTUALS!$O$4:$O$75,$BM36,ACTUALS!$P$4:$P$75,EN$3)</f>
        <v>0</v>
      </c>
      <c r="EO36" s="83">
        <f>SUMIFS(ACTUALS!$W$4:$W$75,ACTUALS!$Q$4:$Q$75,$BM36,ACTUALS!$P$4:$P$75,EO$3)+SUMIFS(ACTUALS!$V$4:$V$75,ACTUALS!$P$4:$P$75,$BM36,ACTUALS!$Q$4:$Q$75,EO$3)</f>
        <v>0</v>
      </c>
      <c r="EP36" s="83">
        <f>SUMIFS(ACTUALS!$B$4:$B$75,ACTUALS!$R$4:$R$75,$BM36,ACTUALS!$Q$4:$Q$75,EP$3)+SUMIFS(ACTUALS!$W$4:$W$75,ACTUALS!$Q$4:$Q$75,$BM36,ACTUALS!$R$4:$R$75,EP$3)</f>
        <v>0</v>
      </c>
      <c r="EQ36" s="83">
        <f>SUMIFS(ACTUALS!$C$4:$C$75,ACTUALS!$S$4:$S$75,$BM36,ACTUALS!$R$4:$R$75,EQ$3)+SUMIFS(ACTUALS!$B$4:$B$75,ACTUALS!$R$4:$R$75,$BM36,ACTUALS!$S$4:$S$75,EQ$3)</f>
        <v>0</v>
      </c>
      <c r="ER36" s="83">
        <f>SUMIFS(ACTUALS!$D$4:$D$75,ACTUALS!$T$4:$T$75,$BM36,ACTUALS!$S$4:$S$75,ER$3)+SUMIFS(ACTUALS!$C$4:$C$75,ACTUALS!$S$4:$S$75,$BM36,ACTUALS!$T$4:$T$75,ER$3)</f>
        <v>0</v>
      </c>
      <c r="ES36" s="83">
        <f>SUMIFS(ACTUALS!$E$4:$E$75,ACTUALS!$U$4:$U$75,$BM36,ACTUALS!$T$4:$T$75,ES$3)+SUMIFS(ACTUALS!$D$4:$D$75,ACTUALS!$T$4:$T$75,$BM36,ACTUALS!$U$4:$U$75,ES$3)</f>
        <v>0</v>
      </c>
      <c r="ET36" s="83">
        <f>SUMIFS(ACTUALS!$F$4:$F$75,ACTUALS!$V$4:$V$75,$BM36,ACTUALS!$U$4:$U$75,ET$3)+SUMIFS(ACTUALS!$E$4:$E$75,ACTUALS!$U$4:$U$75,$BM36,ACTUALS!$V$4:$V$75,ET$3)</f>
        <v>0</v>
      </c>
      <c r="EU36" s="83">
        <f>SUMIFS(ACTUALS!$G$4:$G$75,ACTUALS!$W$4:$W$75,$BM36,ACTUALS!$V$4:$V$75,EU$3)+SUMIFS(ACTUALS!$F$4:$F$75,ACTUALS!$V$4:$V$75,$BM36,ACTUALS!$W$4:$W$75,EU$3)</f>
        <v>0</v>
      </c>
      <c r="EV36" s="83">
        <f>SUMIFS(ACTUALS!$U$4:$U$75,ACTUALS!$O$4:$O$75,$BM36,ACTUALS!$N$4:$N$75,EV$3)+SUMIFS(ACTUALS!$T$4:$T$75,ACTUALS!$N$4:$N$75,$BM36,ACTUALS!$O$4:$O$75,EV$3)</f>
        <v>0</v>
      </c>
      <c r="EW36" s="83">
        <f>SUMIFS(ACTUALS!$U$4:$U$75,ACTUALS!$O$4:$O$75,$BM36,ACTUALS!$N$4:$N$75,EW$3)+SUMIFS(ACTUALS!$T$4:$T$75,ACTUALS!$N$4:$N$75,$BM36,ACTUALS!$O$4:$O$75,EW$3)</f>
        <v>0</v>
      </c>
      <c r="EX36" s="83">
        <f>SUMIFS(ACTUALS!$U$4:$U$75,ACTUALS!$O$4:$O$75,$BM36,ACTUALS!$N$4:$N$75,EX$3)+SUMIFS(ACTUALS!$T$4:$T$75,ACTUALS!$N$4:$N$75,$BM36,ACTUALS!$O$4:$O$75,EX$3)</f>
        <v>0</v>
      </c>
      <c r="EY36" s="83">
        <f>SUMIFS(ACTUALS!$U$4:$U$75,ACTUALS!$O$4:$O$75,$BM36,ACTUALS!$N$4:$N$75,EY$3)+SUMIFS(ACTUALS!$T$4:$T$75,ACTUALS!$N$4:$N$75,$BM36,ACTUALS!$O$4:$O$75,EY$3)</f>
        <v>0</v>
      </c>
      <c r="EZ36" s="83">
        <f>SUMIFS(ACTUALS!$U$4:$U$75,ACTUALS!$O$4:$O$75,$BM36,ACTUALS!$N$4:$N$75,EZ$3)+SUMIFS(ACTUALS!$T$4:$T$75,ACTUALS!$N$4:$N$75,$BM36,ACTUALS!$O$4:$O$75,EZ$3)</f>
        <v>0</v>
      </c>
      <c r="FA36" s="83">
        <f>SUMIFS(ACTUALS!$U$4:$U$75,ACTUALS!$O$4:$O$75,$BM36,ACTUALS!$N$4:$N$75,FA$3)+SUMIFS(ACTUALS!$T$4:$T$75,ACTUALS!$N$4:$N$75,$BM36,ACTUALS!$O$4:$O$75,FA$3)</f>
        <v>0</v>
      </c>
      <c r="FB36" s="83">
        <f>SUMIFS(ACTUALS!$U$4:$U$75,ACTUALS!$O$4:$O$75,$BM36,ACTUALS!$N$4:$N$75,FB$3)+SUMIFS(ACTUALS!$T$4:$T$75,ACTUALS!$N$4:$N$75,$BM36,ACTUALS!$O$4:$O$75,FB$3)</f>
        <v>0</v>
      </c>
      <c r="FC36" s="83">
        <f>SUMIFS(ACTUALS!$U$4:$U$75,ACTUALS!$O$4:$O$75,$BM36,ACTUALS!$N$4:$N$75,FC$3)+SUMIFS(ACTUALS!$T$4:$T$75,ACTUALS!$N$4:$N$75,$BM36,ACTUALS!$O$4:$O$75,FC$3)</f>
        <v>0</v>
      </c>
      <c r="FD36" s="83">
        <f>SUMIFS(ACTUALS!$U$4:$U$75,ACTUALS!$O$4:$O$75,$BM36,ACTUALS!$N$4:$N$75,FD$3)+SUMIFS(ACTUALS!$T$4:$T$75,ACTUALS!$N$4:$N$75,$BM36,ACTUALS!$O$4:$O$75,FD$3)</f>
        <v>0</v>
      </c>
      <c r="FE36" s="83">
        <f>SUMIFS(ACTUALS!$U$4:$U$75,ACTUALS!$O$4:$O$75,$BM36,ACTUALS!$N$4:$N$75,FE$3)+SUMIFS(ACTUALS!$T$4:$T$75,ACTUALS!$N$4:$N$75,$BM36,ACTUALS!$O$4:$O$75,FE$3)</f>
        <v>0</v>
      </c>
      <c r="FF36" s="83">
        <f>SUMIFS(ACTUALS!$U$4:$U$75,ACTUALS!$O$4:$O$75,$BM36,ACTUALS!$N$4:$N$75,FF$3)+SUMIFS(ACTUALS!$T$4:$T$75,ACTUALS!$N$4:$N$75,$BM36,ACTUALS!$O$4:$O$75,FF$3)</f>
        <v>0</v>
      </c>
      <c r="FG36" s="83">
        <f>SUMIFS(ACTUALS!$U$4:$U$75,ACTUALS!$O$4:$O$75,$BM36,ACTUALS!$N$4:$N$75,FG$3)+SUMIFS(ACTUALS!$T$4:$T$75,ACTUALS!$N$4:$N$75,$BM36,ACTUALS!$O$4:$O$75,FG$3)</f>
        <v>0</v>
      </c>
      <c r="FH36" s="51"/>
      <c r="FI36" s="51" t="s">
        <v>745</v>
      </c>
      <c r="FJ36" s="83">
        <f>SUMIFS(ACTUALS!$S$4:$S$75,ACTUALS!$O$4:$O$75,$BM36,ACTUALS!$N$4:$N$75,FJ$3)+SUMIFS(ACTUALS!$R$4:$R$75,ACTUALS!$N$4:$N$75,$BM36,ACTUALS!$O$4:$O$75,FJ$3)</f>
        <v>0</v>
      </c>
      <c r="FK36" s="83">
        <f>SUMIFS(ACTUALS!$S$4:$S$75,ACTUALS!$O$4:$O$75,$BM36,ACTUALS!$N$4:$N$75,FK$3)+SUMIFS(ACTUALS!$R$4:$R$75,ACTUALS!$N$4:$N$75,$BM36,ACTUALS!$O$4:$O$75,FK$3)</f>
        <v>0</v>
      </c>
      <c r="FL36" s="83">
        <f>SUMIFS(ACTUALS!$S$4:$S$75,ACTUALS!$O$4:$O$75,$BM36,ACTUALS!$N$4:$N$75,FL$3)+SUMIFS(ACTUALS!$R$4:$R$75,ACTUALS!$N$4:$N$75,$BM36,ACTUALS!$O$4:$O$75,FL$3)</f>
        <v>0</v>
      </c>
      <c r="FM36" s="83">
        <f>SUMIFS(ACTUALS!$S$4:$S$75,ACTUALS!$O$4:$O$75,$BM36,ACTUALS!$N$4:$N$75,FM$3)+SUMIFS(ACTUALS!$R$4:$R$75,ACTUALS!$N$4:$N$75,$BM36,ACTUALS!$O$4:$O$75,FM$3)</f>
        <v>0</v>
      </c>
      <c r="FN36" s="83">
        <f>SUMIFS(ACTUALS!$S$4:$S$75,ACTUALS!$O$4:$O$75,$BM36,ACTUALS!$N$4:$N$75,FN$3)+SUMIFS(ACTUALS!$R$4:$R$75,ACTUALS!$N$4:$N$75,$BM36,ACTUALS!$O$4:$O$75,FN$3)</f>
        <v>0</v>
      </c>
      <c r="FO36" s="83">
        <f>SUMIFS(ACTUALS!$S$4:$S$75,ACTUALS!$O$4:$O$75,$BM36,ACTUALS!$N$4:$N$75,FO$3)+SUMIFS(ACTUALS!$R$4:$R$75,ACTUALS!$N$4:$N$75,$BM36,ACTUALS!$O$4:$O$75,FO$3)</f>
        <v>0</v>
      </c>
      <c r="FP36" s="83">
        <f>SUMIFS(ACTUALS!$T$4:$T$75,ACTUALS!$P$4:$P$75,$BM36,ACTUALS!$O$4:$O$75,FP$3)+SUMIFS(ACTUALS!$S$4:$S$75,ACTUALS!$O$4:$O$75,$BM36,ACTUALS!$P$4:$P$75,FP$3)</f>
        <v>0</v>
      </c>
      <c r="FQ36" s="83">
        <f>SUMIFS(ACTUALS!$U$4:$U$75,ACTUALS!$Q$4:$Q$75,$BM36,ACTUALS!$P$4:$P$75,FQ$3)+SUMIFS(ACTUALS!$T$4:$T$75,ACTUALS!$P$4:$P$75,$BM36,ACTUALS!$Q$4:$Q$75,FQ$3)</f>
        <v>0</v>
      </c>
      <c r="FR36" s="83">
        <f>SUMIFS(ACTUALS!$V$4:$V$75,ACTUALS!$R$4:$R$75,$BM36,ACTUALS!$Q$4:$Q$75,FR$3)+SUMIFS(ACTUALS!$U$4:$U$75,ACTUALS!$Q$4:$Q$75,$BM36,ACTUALS!$R$4:$R$75,FR$3)</f>
        <v>0</v>
      </c>
      <c r="FS36" s="83">
        <f>SUMIFS(ACTUALS!$W$4:$W$75,ACTUALS!$S$4:$S$75,$BM36,ACTUALS!$R$4:$R$75,FS$3)+SUMIFS(ACTUALS!$V$4:$V$75,ACTUALS!$R$4:$R$75,$BM36,ACTUALS!$S$4:$S$75,FS$3)</f>
        <v>0</v>
      </c>
      <c r="FT36" s="83">
        <f>SUMIFS(ACTUALS!$B$4:$B$75,ACTUALS!$T$4:$T$75,$BM36,ACTUALS!$S$4:$S$75,FT$3)+SUMIFS(ACTUALS!$W$4:$W$75,ACTUALS!$S$4:$S$75,$BM36,ACTUALS!$T$4:$T$75,FT$3)</f>
        <v>0</v>
      </c>
      <c r="FU36" s="83">
        <f>SUMIFS(ACTUALS!$C$4:$C$75,ACTUALS!$U$4:$U$75,$BM36,ACTUALS!$T$4:$T$75,FU$3)+SUMIFS(ACTUALS!$B$4:$B$75,ACTUALS!$T$4:$T$75,$BM36,ACTUALS!$U$4:$U$75,FU$3)</f>
        <v>0</v>
      </c>
      <c r="FV36" s="83">
        <f>SUMIFS(ACTUALS!$D$4:$D$75,ACTUALS!$V$4:$V$75,$BM36,ACTUALS!$U$4:$U$75,FV$3)+SUMIFS(ACTUALS!$C$4:$C$75,ACTUALS!$U$4:$U$75,$BM36,ACTUALS!$V$4:$V$75,FV$3)</f>
        <v>0</v>
      </c>
      <c r="FW36" s="83">
        <f>SUMIFS(ACTUALS!$E$4:$E$75,ACTUALS!$W$4:$W$75,$BM36,ACTUALS!$V$4:$V$75,FW$3)+SUMIFS(ACTUALS!$D$4:$D$75,ACTUALS!$V$4:$V$75,$BM36,ACTUALS!$W$4:$W$75,FW$3)</f>
        <v>0</v>
      </c>
      <c r="FX36" s="83">
        <f>SUMIFS(ACTUALS!$F$4:$F$75,ACTUALS!$B$4:$B$75,$BM36,ACTUALS!$W$4:$W$75,FX$3)+SUMIFS(ACTUALS!$E$4:$E$75,ACTUALS!$W$4:$W$75,$BM36,ACTUALS!$B$4:$B$75,FX$3)</f>
        <v>0</v>
      </c>
      <c r="FY36" s="83">
        <f>SUMIFS(ACTUALS!$G$4:$G$75,ACTUALS!$C$4:$C$75,$BM36,ACTUALS!$B$4:$B$75,FY$3)+SUMIFS(ACTUALS!$F$4:$F$75,ACTUALS!$B$4:$B$75,$BM36,ACTUALS!$C$4:$C$75,FY$3)</f>
        <v>0</v>
      </c>
      <c r="FZ36" s="83">
        <f>SUMIFS(ACTUALS!$J$4:$J$75,ACTUALS!$D$4:$D$75,$BM36,ACTUALS!$C$4:$C$75,FZ$3)+SUMIFS(ACTUALS!$G$4:$G$75,ACTUALS!$C$4:$C$75,$BM36,ACTUALS!$D$4:$D$75,FZ$3)</f>
        <v>0</v>
      </c>
      <c r="GA36" s="83">
        <f>SUMIFS(ACTUALS!$K$4:$K$75,ACTUALS!$E$4:$E$75,$BM36,ACTUALS!$D$4:$D$75,GA$3)+SUMIFS(ACTUALS!$J$4:$J$75,ACTUALS!$D$4:$D$75,$BM36,ACTUALS!$E$4:$E$75,GA$3)</f>
        <v>0</v>
      </c>
      <c r="GB36" s="83">
        <f>SUMIFS(ACTUALS!$L$4:$L$75,ACTUALS!$F$4:$F$75,$BM36,ACTUALS!$E$4:$E$75,GB$3)+SUMIFS(ACTUALS!$K$4:$K$75,ACTUALS!$E$4:$E$75,$BM36,ACTUALS!$F$4:$F$75,GB$3)</f>
        <v>0</v>
      </c>
      <c r="GC36" s="83">
        <f>SUMIFS(ACTUALS!$N$4:$N$75,ACTUALS!$G$4:$G$75,$BM36,ACTUALS!$F$4:$F$75,GC$3)+SUMIFS(ACTUALS!$L$4:$L$75,ACTUALS!$F$4:$F$75,$BM36,ACTUALS!$G$4:$G$75,GC$3)</f>
        <v>0</v>
      </c>
      <c r="GD36" s="83">
        <f>SUMIFS(ACTUALS!$O$4:$O$75,ACTUALS!$J$4:$J$75,$BM36,ACTUALS!$G$4:$G$75,GD$3)+SUMIFS(ACTUALS!$N$4:$N$75,ACTUALS!$G$4:$G$75,$BM36,ACTUALS!$J$4:$J$75,GD$3)</f>
        <v>0</v>
      </c>
      <c r="GE36" s="83">
        <f>SUMIFS(ACTUALS!$P$4:$P$75,ACTUALS!$K$4:$K$75,$BM36,ACTUALS!$J$4:$J$75,GE$3)+SUMIFS(ACTUALS!$O$4:$O$75,ACTUALS!$J$4:$J$75,$BM36,ACTUALS!$K$4:$K$75,GE$3)</f>
        <v>0</v>
      </c>
      <c r="GF36" s="83">
        <f>SUMIFS(ACTUALS!$Q$4:$Q$75,ACTUALS!$L$4:$L$75,$BM36,ACTUALS!$K$4:$K$75,GF$3)+SUMIFS(ACTUALS!$P$4:$P$75,ACTUALS!$K$4:$K$75,$BM36,ACTUALS!$L$4:$L$75,GF$3)</f>
        <v>0</v>
      </c>
      <c r="GG36" s="83">
        <f>SUMIFS(ACTUALS!$R$4:$R$75,ACTUALS!$N$4:$N$75,$BM36,ACTUALS!$L$4:$L$75,GG$3)+SUMIFS(ACTUALS!$Q$4:$Q$75,ACTUALS!$L$4:$L$75,$BM36,ACTUALS!$N$4:$N$75,GG$3)</f>
        <v>0</v>
      </c>
      <c r="GH36" s="83">
        <f>SUMIFS(ACTUALS!$S$4:$S$75,ACTUALS!$O$4:$O$75,$BM36,ACTUALS!$N$4:$N$75,GH$3)+SUMIFS(ACTUALS!$R$4:$R$75,ACTUALS!$N$4:$N$75,$BM36,ACTUALS!$O$4:$O$75,GH$3)</f>
        <v>0</v>
      </c>
      <c r="GI36" s="83">
        <f>SUMIFS(ACTUALS!$T$4:$T$75,ACTUALS!$P$4:$P$75,$BM36,ACTUALS!$O$4:$O$75,GI$3)+SUMIFS(ACTUALS!$S$4:$S$75,ACTUALS!$O$4:$O$75,$BM36,ACTUALS!$P$4:$P$75,GI$3)</f>
        <v>0</v>
      </c>
      <c r="GJ36" s="83">
        <f>SUMIFS(ACTUALS!$U$4:$U$75,ACTUALS!$Q$4:$Q$75,$BM36,ACTUALS!$P$4:$P$75,GJ$3)+SUMIFS(ACTUALS!$T$4:$T$75,ACTUALS!$P$4:$P$75,$BM36,ACTUALS!$Q$4:$Q$75,GJ$3)</f>
        <v>0</v>
      </c>
      <c r="GK36" s="83">
        <f>SUMIFS(ACTUALS!$V$4:$V$75,ACTUALS!$R$4:$R$75,$BM36,ACTUALS!$Q$4:$Q$75,GK$3)+SUMIFS(ACTUALS!$U$4:$U$75,ACTUALS!$Q$4:$Q$75,$BM36,ACTUALS!$R$4:$R$75,GK$3)</f>
        <v>0</v>
      </c>
      <c r="GL36" s="83">
        <f>SUMIFS(ACTUALS!$W$4:$W$75,ACTUALS!$S$4:$S$75,$BM36,ACTUALS!$R$4:$R$75,GL$3)+SUMIFS(ACTUALS!$V$4:$V$75,ACTUALS!$R$4:$R$75,$BM36,ACTUALS!$S$4:$S$75,GL$3)</f>
        <v>0</v>
      </c>
      <c r="GM36" s="83">
        <f>SUMIFS(ACTUALS!$B$4:$B$75,ACTUALS!$T$4:$T$75,$BM36,ACTUALS!$S$4:$S$75,GM$3)+SUMIFS(ACTUALS!$W$4:$W$75,ACTUALS!$S$4:$S$75,$BM36,ACTUALS!$T$4:$T$75,GM$3)</f>
        <v>0</v>
      </c>
      <c r="GN36" s="83">
        <f>SUMIFS(ACTUALS!$C$4:$C$75,ACTUALS!$U$4:$U$75,$BM36,ACTUALS!$T$4:$T$75,GN$3)+SUMIFS(ACTUALS!$B$4:$B$75,ACTUALS!$T$4:$T$75,$BM36,ACTUALS!$U$4:$U$75,GN$3)</f>
        <v>0</v>
      </c>
      <c r="GO36" s="83">
        <f>SUMIFS(ACTUALS!$S$4:$S$75,ACTUALS!$O$4:$O$75,$BM36,ACTUALS!$N$4:$N$75,GO$3)+SUMIFS(ACTUALS!$R$4:$R$75,ACTUALS!$N$4:$N$75,$BM36,ACTUALS!$O$4:$O$75,GO$3)</f>
        <v>0</v>
      </c>
      <c r="GP36" s="83">
        <f>SUMIFS(ACTUALS!$S$4:$S$75,ACTUALS!$O$4:$O$75,$BM36,ACTUALS!$N$4:$N$75,GP$3)+SUMIFS(ACTUALS!$R$4:$R$75,ACTUALS!$N$4:$N$75,$BM36,ACTUALS!$O$4:$O$75,GP$3)</f>
        <v>0</v>
      </c>
      <c r="GQ36" s="83">
        <f>SUMIFS(ACTUALS!$S$4:$S$75,ACTUALS!$O$4:$O$75,$BM36,ACTUALS!$N$4:$N$75,GQ$3)+SUMIFS(ACTUALS!$R$4:$R$75,ACTUALS!$N$4:$N$75,$BM36,ACTUALS!$O$4:$O$75,GQ$3)</f>
        <v>0</v>
      </c>
      <c r="GR36" s="83">
        <f>SUMIFS(ACTUALS!$S$4:$S$75,ACTUALS!$O$4:$O$75,$BM36,ACTUALS!$N$4:$N$75,GR$3)+SUMIFS(ACTUALS!$R$4:$R$75,ACTUALS!$N$4:$N$75,$BM36,ACTUALS!$O$4:$O$75,GR$3)</f>
        <v>0</v>
      </c>
      <c r="GS36" s="83">
        <f>SUMIFS(ACTUALS!$S$4:$S$75,ACTUALS!$O$4:$O$75,$BM36,ACTUALS!$N$4:$N$75,GS$3)+SUMIFS(ACTUALS!$R$4:$R$75,ACTUALS!$N$4:$N$75,$BM36,ACTUALS!$O$4:$O$75,GS$3)</f>
        <v>0</v>
      </c>
      <c r="GT36" s="83">
        <f>SUMIFS(ACTUALS!$S$4:$S$75,ACTUALS!$O$4:$O$75,$BM36,ACTUALS!$N$4:$N$75,GT$3)+SUMIFS(ACTUALS!$R$4:$R$75,ACTUALS!$N$4:$N$75,$BM36,ACTUALS!$O$4:$O$75,GT$3)</f>
        <v>0</v>
      </c>
      <c r="GU36" s="83">
        <f>SUMIFS(ACTUALS!$S$4:$S$75,ACTUALS!$O$4:$O$75,$BM36,ACTUALS!$N$4:$N$75,GU$3)+SUMIFS(ACTUALS!$R$4:$R$75,ACTUALS!$N$4:$N$75,$BM36,ACTUALS!$O$4:$O$75,GU$3)</f>
        <v>0</v>
      </c>
      <c r="GV36" s="83">
        <f>SUMIFS(ACTUALS!$S$4:$S$75,ACTUALS!$O$4:$O$75,$BM36,ACTUALS!$N$4:$N$75,GV$3)+SUMIFS(ACTUALS!$R$4:$R$75,ACTUALS!$N$4:$N$75,$BM36,ACTUALS!$O$4:$O$75,GV$3)</f>
        <v>0</v>
      </c>
      <c r="GW36" s="83">
        <f>SUMIFS(ACTUALS!$S$4:$S$75,ACTUALS!$O$4:$O$75,$BM36,ACTUALS!$N$4:$N$75,GW$3)+SUMIFS(ACTUALS!$R$4:$R$75,ACTUALS!$N$4:$N$75,$BM36,ACTUALS!$O$4:$O$75,GW$3)</f>
        <v>0</v>
      </c>
      <c r="GX36" s="83">
        <f>SUMIFS(ACTUALS!$S$4:$S$75,ACTUALS!$O$4:$O$75,$BM36,ACTUALS!$N$4:$N$75,GX$3)+SUMIFS(ACTUALS!$R$4:$R$75,ACTUALS!$N$4:$N$75,$BM36,ACTUALS!$O$4:$O$75,GX$3)</f>
        <v>0</v>
      </c>
      <c r="GY36" s="83">
        <f>SUMIFS(ACTUALS!$S$4:$S$75,ACTUALS!$O$4:$O$75,$BM36,ACTUALS!$N$4:$N$75,GY$3)+SUMIFS(ACTUALS!$R$4:$R$75,ACTUALS!$N$4:$N$75,$BM36,ACTUALS!$O$4:$O$75,GY$3)</f>
        <v>0</v>
      </c>
      <c r="GZ36" s="83">
        <f>SUMIFS(ACTUALS!$S$4:$S$75,ACTUALS!$O$4:$O$75,$BM36,ACTUALS!$N$4:$N$75,GZ$3)+SUMIFS(ACTUALS!$R$4:$R$75,ACTUALS!$N$4:$N$75,$BM36,ACTUALS!$O$4:$O$75,GZ$3)</f>
        <v>0</v>
      </c>
      <c r="HA36" s="83">
        <f>SUMIFS(ACTUALS!$S$4:$S$75,ACTUALS!$O$4:$O$75,$BM36,ACTUALS!$N$4:$N$75,HA$3)+SUMIFS(ACTUALS!$R$4:$R$75,ACTUALS!$N$4:$N$75,$BM36,ACTUALS!$O$4:$O$75,HA$3)</f>
        <v>0</v>
      </c>
      <c r="HB36" s="83">
        <f>SUMIFS(ACTUALS!$S$4:$S$75,ACTUALS!$O$4:$O$75,$BM36,ACTUALS!$N$4:$N$75,HB$3)+SUMIFS(ACTUALS!$R$4:$R$75,ACTUALS!$N$4:$N$75,$BM36,ACTUALS!$O$4:$O$75,HB$3)</f>
        <v>0</v>
      </c>
      <c r="HC36" s="83">
        <f>SUMIFS(ACTUALS!$S$4:$S$75,ACTUALS!$O$4:$O$75,$BM36,ACTUALS!$N$4:$N$75,HC$3)+SUMIFS(ACTUALS!$R$4:$R$75,ACTUALS!$N$4:$N$75,$BM36,ACTUALS!$O$4:$O$75,HC$3)</f>
        <v>0</v>
      </c>
      <c r="HD36" s="83">
        <f>SUMIFS(ACTUALS!$S$4:$S$75,ACTUALS!$O$4:$O$75,$BM36,ACTUALS!$N$4:$N$75,HD$3)+SUMIFS(ACTUALS!$R$4:$R$75,ACTUALS!$N$4:$N$75,$BM36,ACTUALS!$O$4:$O$75,HD$3)</f>
        <v>0</v>
      </c>
      <c r="HE36" s="83">
        <f>SUMIFS(ACTUALS!$S$4:$S$75,ACTUALS!$O$4:$O$75,$BM36,ACTUALS!$N$4:$N$75,HE$3)+SUMIFS(ACTUALS!$R$4:$R$75,ACTUALS!$N$4:$N$75,$BM36,ACTUALS!$O$4:$O$75,HE$3)</f>
        <v>0</v>
      </c>
      <c r="HF36" s="51"/>
      <c r="HG36" s="71"/>
      <c r="HH36" s="71"/>
      <c r="HI36" s="71"/>
      <c r="HJ36" s="71"/>
      <c r="HK36" s="71"/>
      <c r="HL36" s="71"/>
      <c r="HM36" s="71"/>
      <c r="HN36" s="71"/>
      <c r="HO36" s="71"/>
      <c r="HP36" s="71"/>
      <c r="HQ36" s="71"/>
      <c r="HR36" s="71"/>
      <c r="HS36" s="71"/>
      <c r="HT36" s="71"/>
      <c r="HU36" s="71"/>
      <c r="HV36" s="71"/>
      <c r="HW36" s="71"/>
      <c r="HX36" s="71"/>
      <c r="HY36" s="71"/>
      <c r="HZ36" s="71"/>
      <c r="IA36" s="71"/>
      <c r="IB36" s="71"/>
      <c r="IC36" s="71"/>
      <c r="ID36" s="71"/>
      <c r="IE36" s="71"/>
      <c r="IF36" s="71"/>
      <c r="IG36" s="71"/>
      <c r="IH36" s="71"/>
      <c r="II36" s="71"/>
      <c r="IJ36" s="71"/>
      <c r="IK36" s="71"/>
      <c r="IL36" s="71"/>
      <c r="IM36" s="71"/>
      <c r="IN36" s="71"/>
      <c r="IO36" s="71"/>
      <c r="IP36" s="71"/>
      <c r="IQ36" s="71"/>
      <c r="IR36" s="71"/>
      <c r="IS36" s="71"/>
      <c r="IT36" s="71"/>
      <c r="IU36" s="71"/>
      <c r="IV36" s="71"/>
      <c r="IW36" s="71"/>
      <c r="IX36" s="71"/>
      <c r="IY36" s="71"/>
      <c r="IZ36" s="71"/>
      <c r="JA36" s="71"/>
      <c r="JB36" s="71"/>
      <c r="JC36" s="71"/>
      <c r="JD36" s="71"/>
      <c r="JE36" s="71"/>
      <c r="JF36" s="71"/>
      <c r="JG36" s="71"/>
      <c r="JH36" s="71"/>
      <c r="JI36" s="71"/>
      <c r="JJ36" s="71"/>
      <c r="JK36" s="71"/>
      <c r="JL36" s="71"/>
      <c r="JM36" s="71"/>
    </row>
    <row r="37" spans="1:273" s="78" customFormat="1" ht="30" customHeight="1" x14ac:dyDescent="0.25">
      <c r="A37" s="71"/>
      <c r="B37" s="72">
        <f t="shared" si="6"/>
        <v>34</v>
      </c>
      <c r="C37" s="73" t="s">
        <v>61</v>
      </c>
      <c r="D37" s="74">
        <v>46193</v>
      </c>
      <c r="E37" s="73" t="s">
        <v>127</v>
      </c>
      <c r="F37" s="180">
        <v>0.54166666666666663</v>
      </c>
      <c r="G37" s="75">
        <f t="shared" si="0"/>
        <v>46193.541666666664</v>
      </c>
      <c r="H37" s="148" t="s">
        <v>759</v>
      </c>
      <c r="I37" s="149"/>
      <c r="J37" s="150"/>
      <c r="K37" s="151"/>
      <c r="L37" s="73" t="str">
        <f t="shared" si="1"/>
        <v/>
      </c>
      <c r="M37" s="76" t="s">
        <v>722</v>
      </c>
      <c r="N37" s="77" t="str">
        <f t="shared" si="2"/>
        <v>Netherlands</v>
      </c>
      <c r="O37" s="78" t="str">
        <f t="shared" si="3"/>
        <v>Sweden</v>
      </c>
      <c r="P37" s="78" t="str">
        <f>IF(ACTUALS!$R37&gt;ACTUALS!$S37,ACTUALS!$N37,IF(ACTUALS!$S37&gt;ACTUALS!$R37,ACTUALS!$O37,""))</f>
        <v/>
      </c>
      <c r="Q37" s="78" t="str">
        <f>IF(ACTUALS!$P37=ACTUALS!$N37,ACTUALS!$O37,IF(ACTUALS!$P37=ACTUALS!$O37,ACTUALS!$N37,""))</f>
        <v/>
      </c>
      <c r="R37" s="79">
        <f t="shared" si="4"/>
        <v>0</v>
      </c>
      <c r="S37" s="80">
        <f t="shared" si="5"/>
        <v>0</v>
      </c>
      <c r="T37" s="78">
        <f>IF(OR(ACTUALS!$R37="",ACTUALS!$S37=""),"",ACTUALS!$R37-ACTUALS!$S37)</f>
        <v>0</v>
      </c>
      <c r="U37" s="78">
        <f>IF(OR(ACTUALS!$R37="",ACTUALS!$S37=""),"",ACTUALS!$S37-ACTUALS!$R37)</f>
        <v>0</v>
      </c>
      <c r="V37" s="78" t="str">
        <f>IF(ACTUALS!$K37="","",IF(ACTUALS!$L37="Draw",1,IF(ACTUALS!$L37=ACTUALS!$N37,3,0)))</f>
        <v/>
      </c>
      <c r="W37" s="78" t="str">
        <f>IF(ACTUALS!$K37="","",IF(ACTUALS!$L37="Draw",1,IF(ACTUALS!$L37=ACTUALS!$O37,3,0)))</f>
        <v/>
      </c>
      <c r="AG37" s="78" t="s">
        <v>61</v>
      </c>
      <c r="AH37" s="51"/>
      <c r="AI37" s="93">
        <v>2</v>
      </c>
      <c r="AJ37" s="93" t="str">
        <f ca="1">IFERROR(INDEX(AT:AT,MATCH("2"&amp;AG37,BD:BD,0),1),"")</f>
        <v>Tunisia</v>
      </c>
      <c r="AK37" s="93" t="str">
        <f ca="1">IF(AJ37="","",VLOOKUP(AJ37,AT:AY,2,FALSE)&amp;"-"&amp;VLOOKUP(AJ37,AT:AY,3,FALSE)&amp;"-"&amp;VLOOKUP(AJ37,AT:AY,4,FALSE))</f>
        <v>0-0-0</v>
      </c>
      <c r="AL37" s="93">
        <f ca="1">IF(AJ37="","",VLOOKUP(AJ37,AT:BA,8,FALSE))</f>
        <v>0</v>
      </c>
      <c r="AM37" s="93">
        <f ca="1">IF(AJ37="","",VLOOKUP(AJ37,AT:BD,5,FALSE))</f>
        <v>0</v>
      </c>
      <c r="AN37" s="51"/>
      <c r="AO37" s="94"/>
      <c r="AP37" s="94"/>
      <c r="AQ37" s="51"/>
      <c r="AR37" s="51"/>
      <c r="AS37" s="51" t="s">
        <v>62</v>
      </c>
      <c r="AT37" s="51" t="s">
        <v>102</v>
      </c>
      <c r="AU37" s="51">
        <f>COUNTIF(ACTUALS!$P$4:$P$75,AT37)</f>
        <v>0</v>
      </c>
      <c r="AV37" s="51">
        <f>COUNTIFS(ACTUALS!$O$4:$O$75,AT37,ACTUALS!$L$4:$L$75,"Draw")+COUNTIFS(ACTUALS!$N$4:$N$75,AT37,ACTUALS!$L$4:$L$75,"Draw")</f>
        <v>0</v>
      </c>
      <c r="AW37" s="51">
        <f>COUNTIF(ACTUALS!$Q$4:$Q$75,AT37)</f>
        <v>0</v>
      </c>
      <c r="AX37" s="51">
        <f>AV37+(3*AU37)</f>
        <v>0</v>
      </c>
      <c r="AY37" s="51">
        <f>SUMIFS(ACTUALS!$R$4:$R$75,ACTUALS!$N$4:$N$75,AT37)+SUMIFS(ACTUALS!$S$4:$S$75,ACTUALS!$O$4:$O$75,AT37)</f>
        <v>0</v>
      </c>
      <c r="AZ37" s="51">
        <f>SUMIFS(ACTUALS!$S$4:$S$75,ACTUALS!$N$4:$N$75,AT37)+SUMIFS(ACTUALS!$R$4:$R$75,ACTUALS!$O$4:$O$75,AT37)</f>
        <v>0</v>
      </c>
      <c r="BA37" s="51">
        <f>AY37-AZ37</f>
        <v>0</v>
      </c>
      <c r="BB37" s="51">
        <f ca="1">RANK(BK37,BK34:BK37,1)</f>
        <v>1</v>
      </c>
      <c r="BC37" s="51" t="str">
        <f>IFERROR(VLOOKUP(AT37,AO:AP,2,FALSE),"")</f>
        <v/>
      </c>
      <c r="BD37" s="51" t="str">
        <f ca="1">IF(BC37="",BB37&amp;AS37,BC37&amp;AS37)</f>
        <v>1G</v>
      </c>
      <c r="BE37" s="51">
        <f>RANK(AX37,AX34:AX37)+(RANK(BA37,BA34:BA37)/10)+(RANK(AY37,AY34:AY37)/100)</f>
        <v>1.1100000000000001</v>
      </c>
      <c r="BF37" s="51">
        <f>RANK(BE37,BE34:BE37,1)</f>
        <v>1</v>
      </c>
      <c r="BG37" s="51" cm="1">
        <f t="array" aca="1" ref="BG37" ca="1">SUMPRODUCT((OFFSET($BN$3:$DI$3,MATCH($AT37,$BM$4:$BM$51,0),0))*((IF($BF35=$BF37,$BN$3:$DI$3=$AT35,0))+(IF($BF34=$BF37,$BN$3:$DI$3=$AT34,0))+(IF($BF36=$BF37,$BN$3:$DI$3=$AT36,0))))</f>
        <v>0</v>
      </c>
      <c r="BH37" s="51" cm="1">
        <f t="array" aca="1" ref="BH37" ca="1">SUMPRODUCT((OFFSET($DL$3:$FG$3,MATCH($AT37,$DK$4:$DK$51,0),0))*((IF($BF35=$BF37,$DL$3:$FG$3=$AT35,0))+(IF($BF34=$BF37,$DL$3:$FG$3=$AT34,0))+(IF($BF36=$BF37,$DL$3:$FG$3=$AT36,0))))</f>
        <v>0</v>
      </c>
      <c r="BI37" s="51" cm="1">
        <f t="array" aca="1" ref="BI37" ca="1">SUMPRODUCT((OFFSET($FJ$3:$HE$3,MATCH($AT37,$FI$4:$FI$51,0),0))*((IF($BF35=$BF37,$FJ$3:$HE$3=$AT35,0))+(IF($BF34=$BF37,$FJ$3:$HE$3=$AT34,0))+(IF($BF36=$BF37,$FJ$3:$HE$3=$AT36,0))))</f>
        <v>0</v>
      </c>
      <c r="BJ37" s="51">
        <f ca="1">(BG37/1000)+(BH37/10000)+(BI37/100000)+(ROW(BI40)/10000000)</f>
        <v>3.9999999999999998E-6</v>
      </c>
      <c r="BK37" s="51">
        <f ca="1">+BE37-BJ37</f>
        <v>1.1099960000000002</v>
      </c>
      <c r="BL37" s="51"/>
      <c r="BM37" s="96" t="s">
        <v>746</v>
      </c>
      <c r="BN37" s="83">
        <f>SUMIFS(ACTUALS!$W$4:$W$75,ACTUALS!$O$4:$O$75,$BM37,ACTUALS!$N$4:$N$75,BN$3)+SUMIFS(ACTUALS!$V$4:$V$75,ACTUALS!$N$4:$N$75,$BM37,ACTUALS!$O$4:$O$75,BN$3)</f>
        <v>0</v>
      </c>
      <c r="BO37" s="83">
        <f>SUMIFS(ACTUALS!$W$4:$W$75,ACTUALS!$O$4:$O$75,$BM37,ACTUALS!$N$4:$N$75,BO$3)+SUMIFS(ACTUALS!$V$4:$V$75,ACTUALS!$N$4:$N$75,$BM37,ACTUALS!$O$4:$O$75,BO$3)</f>
        <v>0</v>
      </c>
      <c r="BP37" s="83">
        <f>SUMIFS(ACTUALS!$W$4:$W$75,ACTUALS!$O$4:$O$75,$BM37,ACTUALS!$N$4:$N$75,BP$3)+SUMIFS(ACTUALS!$V$4:$V$75,ACTUALS!$N$4:$N$75,$BM37,ACTUALS!$O$4:$O$75,BP$3)</f>
        <v>0</v>
      </c>
      <c r="BQ37" s="83">
        <f>SUMIFS(ACTUALS!$W$4:$W$75,ACTUALS!$O$4:$O$75,$BM37,ACTUALS!$N$4:$N$75,BQ$3)+SUMIFS(ACTUALS!$V$4:$V$75,ACTUALS!$N$4:$N$75,$BM37,ACTUALS!$O$4:$O$75,BQ$3)</f>
        <v>0</v>
      </c>
      <c r="BR37" s="83">
        <f>SUMIFS(ACTUALS!$W$4:$W$75,ACTUALS!$O$4:$O$75,$BM37,ACTUALS!$N$4:$N$75,BR$3)+SUMIFS(ACTUALS!$V$4:$V$75,ACTUALS!$N$4:$N$75,$BM37,ACTUALS!$O$4:$O$75,BR$3)</f>
        <v>0</v>
      </c>
      <c r="BS37" s="83">
        <f>SUMIFS(ACTUALS!$W$4:$W$75,ACTUALS!$O$4:$O$75,$BM37,ACTUALS!$N$4:$N$75,BS$3)+SUMIFS(ACTUALS!$V$4:$V$75,ACTUALS!$N$4:$N$75,$BM37,ACTUALS!$O$4:$O$75,BS$3)</f>
        <v>0</v>
      </c>
      <c r="BT37" s="83">
        <f>SUMIFS(ACTUALS!$W$4:$W$75,ACTUALS!$O$4:$O$75,$BM37,ACTUALS!$N$4:$N$75,BT$3)+SUMIFS(ACTUALS!$V$4:$V$75,ACTUALS!$N$4:$N$75,$BM37,ACTUALS!$O$4:$O$75,BT$3)</f>
        <v>0</v>
      </c>
      <c r="BU37" s="83">
        <f>SUMIFS(ACTUALS!$W$4:$W$75,ACTUALS!$O$4:$O$75,$BM37,ACTUALS!$N$4:$N$75,BU$3)+SUMIFS(ACTUALS!$V$4:$V$75,ACTUALS!$N$4:$N$75,$BM37,ACTUALS!$O$4:$O$75,BU$3)</f>
        <v>0</v>
      </c>
      <c r="BV37" s="83">
        <f>SUMIFS(ACTUALS!$W$4:$W$75,ACTUALS!$O$4:$O$75,$BM37,ACTUALS!$N$4:$N$75,BV$3)+SUMIFS(ACTUALS!$V$4:$V$75,ACTUALS!$N$4:$N$75,$BM37,ACTUALS!$O$4:$O$75,BV$3)</f>
        <v>0</v>
      </c>
      <c r="BW37" s="83">
        <f>SUMIFS(ACTUALS!$W$4:$W$75,ACTUALS!$O$4:$O$75,$BM37,ACTUALS!$N$4:$N$75,BW$3)+SUMIFS(ACTUALS!$V$4:$V$75,ACTUALS!$N$4:$N$75,$BM37,ACTUALS!$O$4:$O$75,BW$3)</f>
        <v>0</v>
      </c>
      <c r="BX37" s="83">
        <f>SUMIFS(ACTUALS!$W$4:$W$75,ACTUALS!$O$4:$O$75,$BM37,ACTUALS!$N$4:$N$75,BX$3)+SUMIFS(ACTUALS!$V$4:$V$75,ACTUALS!$N$4:$N$75,$BM37,ACTUALS!$O$4:$O$75,BX$3)</f>
        <v>0</v>
      </c>
      <c r="BY37" s="83">
        <f>SUMIFS(ACTUALS!$W$4:$W$75,ACTUALS!$O$4:$O$75,$BM37,ACTUALS!$N$4:$N$75,BY$3)+SUMIFS(ACTUALS!$V$4:$V$75,ACTUALS!$N$4:$N$75,$BM37,ACTUALS!$O$4:$O$75,BY$3)</f>
        <v>0</v>
      </c>
      <c r="BZ37" s="83">
        <f>SUMIFS(ACTUALS!$W$4:$W$75,ACTUALS!$O$4:$O$75,$BM37,ACTUALS!$N$4:$N$75,BZ$3)+SUMIFS(ACTUALS!$V$4:$V$75,ACTUALS!$N$4:$N$75,$BM37,ACTUALS!$O$4:$O$75,BZ$3)</f>
        <v>0</v>
      </c>
      <c r="CA37" s="83">
        <f>SUMIFS(ACTUALS!$W$4:$W$75,ACTUALS!$O$4:$O$75,$BM37,ACTUALS!$N$4:$N$75,CA$3)+SUMIFS(ACTUALS!$V$4:$V$75,ACTUALS!$N$4:$N$75,$BM37,ACTUALS!$O$4:$O$75,CA$3)</f>
        <v>0</v>
      </c>
      <c r="CB37" s="83">
        <f>SUMIFS(ACTUALS!$W$4:$W$75,ACTUALS!$O$4:$O$75,$BM37,ACTUALS!$N$4:$N$75,CB$3)+SUMIFS(ACTUALS!$V$4:$V$75,ACTUALS!$N$4:$N$75,$BM37,ACTUALS!$O$4:$O$75,CB$3)</f>
        <v>0</v>
      </c>
      <c r="CC37" s="83">
        <f>SUMIFS(ACTUALS!$W$4:$W$75,ACTUALS!$O$4:$O$75,$BM37,ACTUALS!$N$4:$N$75,CC$3)+SUMIFS(ACTUALS!$V$4:$V$75,ACTUALS!$N$4:$N$75,$BM37,ACTUALS!$O$4:$O$75,CC$3)</f>
        <v>0</v>
      </c>
      <c r="CD37" s="83">
        <f>SUMIFS(ACTUALS!$W$4:$W$75,ACTUALS!$O$4:$O$75,$BM37,ACTUALS!$N$4:$N$75,CD$3)+SUMIFS(ACTUALS!$V$4:$V$75,ACTUALS!$N$4:$N$75,$BM37,ACTUALS!$O$4:$O$75,CD$3)</f>
        <v>0</v>
      </c>
      <c r="CE37" s="83">
        <f>SUMIFS(ACTUALS!$W$4:$W$75,ACTUALS!$O$4:$O$75,$BM37,ACTUALS!$N$4:$N$75,CE$3)+SUMIFS(ACTUALS!$V$4:$V$75,ACTUALS!$N$4:$N$75,$BM37,ACTUALS!$O$4:$O$75,CE$3)</f>
        <v>0</v>
      </c>
      <c r="CF37" s="83">
        <f>SUMIFS(ACTUALS!$W$4:$W$75,ACTUALS!$O$4:$O$75,$BM37,ACTUALS!$N$4:$N$75,CF$3)+SUMIFS(ACTUALS!$V$4:$V$75,ACTUALS!$N$4:$N$75,$BM37,ACTUALS!$O$4:$O$75,CF$3)</f>
        <v>0</v>
      </c>
      <c r="CG37" s="83">
        <f>SUMIFS(ACTUALS!$W$4:$W$75,ACTUALS!$O$4:$O$75,$BM37,ACTUALS!$N$4:$N$75,CG$3)+SUMIFS(ACTUALS!$V$4:$V$75,ACTUALS!$N$4:$N$75,$BM37,ACTUALS!$O$4:$O$75,CG$3)</f>
        <v>0</v>
      </c>
      <c r="CH37" s="83">
        <f>SUMIFS(ACTUALS!$W$4:$W$75,ACTUALS!$O$4:$O$75,$BM37,ACTUALS!$N$4:$N$75,CH$3)+SUMIFS(ACTUALS!$V$4:$V$75,ACTUALS!$N$4:$N$75,$BM37,ACTUALS!$O$4:$O$75,CH$3)</f>
        <v>0</v>
      </c>
      <c r="CI37" s="83">
        <f>SUMIFS(ACTUALS!$W$4:$W$75,ACTUALS!$O$4:$O$75,$BM37,ACTUALS!$N$4:$N$75,CI$3)+SUMIFS(ACTUALS!$V$4:$V$75,ACTUALS!$N$4:$N$75,$BM37,ACTUALS!$O$4:$O$75,CI$3)</f>
        <v>0</v>
      </c>
      <c r="CJ37" s="83">
        <f>SUMIFS(ACTUALS!$B$4:$B$75,ACTUALS!$P$4:$P$75,$BM37,ACTUALS!$O$4:$O$75,CJ$3)+SUMIFS(ACTUALS!$W$4:$W$75,ACTUALS!$O$4:$O$75,$BM37,ACTUALS!$P$4:$P$75,CJ$3)</f>
        <v>0</v>
      </c>
      <c r="CK37" s="83">
        <f>SUMIFS(ACTUALS!$C$4:$C$75,ACTUALS!$Q$4:$Q$75,$BM37,ACTUALS!$P$4:$P$75,CK$3)+SUMIFS(ACTUALS!$B$4:$B$75,ACTUALS!$P$4:$P$75,$BM37,ACTUALS!$Q$4:$Q$75,CK$3)</f>
        <v>0</v>
      </c>
      <c r="CL37" s="83">
        <f>SUMIFS(ACTUALS!$D$4:$D$75,ACTUALS!$R$4:$R$75,$BM37,ACTUALS!$Q$4:$Q$75,CL$3)+SUMIFS(ACTUALS!$C$4:$C$75,ACTUALS!$Q$4:$Q$75,$BM37,ACTUALS!$R$4:$R$75,CL$3)</f>
        <v>0</v>
      </c>
      <c r="CM37" s="83">
        <f>SUMIFS(ACTUALS!$E$4:$E$75,ACTUALS!$S$4:$S$75,$BM37,ACTUALS!$R$4:$R$75,CM$3)+SUMIFS(ACTUALS!$D$4:$D$75,ACTUALS!$R$4:$R$75,$BM37,ACTUALS!$S$4:$S$75,CM$3)</f>
        <v>0</v>
      </c>
      <c r="CN37" s="83">
        <f>SUMIFS(ACTUALS!$F$4:$F$75,ACTUALS!$T$4:$T$75,$BM37,ACTUALS!$S$4:$S$75,CN$3)+SUMIFS(ACTUALS!$E$4:$E$75,ACTUALS!$S$4:$S$75,$BM37,ACTUALS!$T$4:$T$75,CN$3)</f>
        <v>0</v>
      </c>
      <c r="CO37" s="83">
        <f>SUMIFS(ACTUALS!$G$4:$G$75,ACTUALS!$U$4:$U$75,$BM37,ACTUALS!$T$4:$T$75,CO$3)+SUMIFS(ACTUALS!$F$4:$F$75,ACTUALS!$T$4:$T$75,$BM37,ACTUALS!$U$4:$U$75,CO$3)</f>
        <v>0</v>
      </c>
      <c r="CP37" s="83">
        <f>SUMIFS(ACTUALS!$J$4:$J$75,ACTUALS!$V$4:$V$75,$BM37,ACTUALS!$U$4:$U$75,CP$3)+SUMIFS(ACTUALS!$G$4:$G$75,ACTUALS!$U$4:$U$75,$BM37,ACTUALS!$V$4:$V$75,CP$3)</f>
        <v>0</v>
      </c>
      <c r="CQ37" s="83">
        <f>SUMIFS(ACTUALS!$K$4:$K$75,ACTUALS!$W$4:$W$75,$BM37,ACTUALS!$V$4:$V$75,CQ$3)+SUMIFS(ACTUALS!$J$4:$J$75,ACTUALS!$V$4:$V$75,$BM37,ACTUALS!$W$4:$W$75,CQ$3)</f>
        <v>0</v>
      </c>
      <c r="CR37" s="83">
        <f>SUMIFS(ACTUALS!$L$4:$L$75,ACTUALS!$B$4:$B$75,$BM37,ACTUALS!$W$4:$W$75,CR$3)+SUMIFS(ACTUALS!$K$4:$K$75,ACTUALS!$W$4:$W$75,$BM37,ACTUALS!$B$4:$B$75,CR$3)</f>
        <v>0</v>
      </c>
      <c r="CS37" s="83">
        <f>SUMIFS(ACTUALS!$N$4:$N$75,ACTUALS!$C$4:$C$75,$BM37,ACTUALS!$B$4:$B$75,CS$3)+SUMIFS(ACTUALS!$L$4:$L$75,ACTUALS!$B$4:$B$75,$BM37,ACTUALS!$C$4:$C$75,CS$3)</f>
        <v>0</v>
      </c>
      <c r="CT37" s="83">
        <f>SUMIFS(ACTUALS!$O$4:$O$75,ACTUALS!$D$4:$D$75,$BM37,ACTUALS!$C$4:$C$75,CT$3)+SUMIFS(ACTUALS!$N$4:$N$75,ACTUALS!$C$4:$C$75,$BM37,ACTUALS!$D$4:$D$75,CT$3)</f>
        <v>0</v>
      </c>
      <c r="CU37" s="83">
        <f>SUMIFS(ACTUALS!$P$4:$P$75,ACTUALS!$E$4:$E$75,$BM37,ACTUALS!$D$4:$D$75,CU$3)+SUMIFS(ACTUALS!$O$4:$O$75,ACTUALS!$D$4:$D$75,$BM37,ACTUALS!$E$4:$E$75,CU$3)</f>
        <v>0</v>
      </c>
      <c r="CV37" s="83">
        <f>SUMIFS(ACTUALS!$Q$4:$Q$75,ACTUALS!$F$4:$F$75,$BM37,ACTUALS!$E$4:$E$75,CV$3)+SUMIFS(ACTUALS!$P$4:$P$75,ACTUALS!$E$4:$E$75,$BM37,ACTUALS!$F$4:$F$75,CV$3)</f>
        <v>0</v>
      </c>
      <c r="CW37" s="83">
        <f>SUMIFS(ACTUALS!$R$4:$R$75,ACTUALS!$G$4:$G$75,$BM37,ACTUALS!$F$4:$F$75,CW$3)+SUMIFS(ACTUALS!$Q$4:$Q$75,ACTUALS!$F$4:$F$75,$BM37,ACTUALS!$G$4:$G$75,CW$3)</f>
        <v>0</v>
      </c>
      <c r="CX37" s="83">
        <f>SUMIFS(ACTUALS!$S$4:$S$75,ACTUALS!$J$4:$J$75,$BM37,ACTUALS!$G$4:$G$75,CX$3)+SUMIFS(ACTUALS!$R$4:$R$75,ACTUALS!$G$4:$G$75,$BM37,ACTUALS!$J$4:$J$75,CX$3)</f>
        <v>0</v>
      </c>
      <c r="CY37" s="83">
        <f>SUMIFS(ACTUALS!$T$4:$T$75,ACTUALS!$K$4:$K$75,$BM37,ACTUALS!$J$4:$J$75,CY$3)+SUMIFS(ACTUALS!$S$4:$S$75,ACTUALS!$J$4:$J$75,$BM37,ACTUALS!$K$4:$K$75,CY$3)</f>
        <v>0</v>
      </c>
      <c r="CZ37" s="83">
        <f>SUMIFS(ACTUALS!$U$4:$U$75,ACTUALS!$L$4:$L$75,$BM37,ACTUALS!$K$4:$K$75,CZ$3)+SUMIFS(ACTUALS!$T$4:$T$75,ACTUALS!$K$4:$K$75,$BM37,ACTUALS!$L$4:$L$75,CZ$3)</f>
        <v>0</v>
      </c>
      <c r="DA37" s="83">
        <f>SUMIFS(ACTUALS!$V$4:$V$75,ACTUALS!$N$4:$N$75,$BM37,ACTUALS!$L$4:$L$75,DA$3)+SUMIFS(ACTUALS!$U$4:$U$75,ACTUALS!$L$4:$L$75,$BM37,ACTUALS!$N$4:$N$75,DA$3)</f>
        <v>0</v>
      </c>
      <c r="DB37" s="83">
        <f>SUMIFS(ACTUALS!$W$4:$W$75,ACTUALS!$O$4:$O$75,$BM37,ACTUALS!$N$4:$N$75,DB$3)+SUMIFS(ACTUALS!$V$4:$V$75,ACTUALS!$N$4:$N$75,$BM37,ACTUALS!$O$4:$O$75,DB$3)</f>
        <v>0</v>
      </c>
      <c r="DC37" s="83">
        <f>SUMIFS(ACTUALS!$B$4:$B$75,ACTUALS!$P$4:$P$75,$BM37,ACTUALS!$O$4:$O$75,DC$3)+SUMIFS(ACTUALS!$W$4:$W$75,ACTUALS!$O$4:$O$75,$BM37,ACTUALS!$P$4:$P$75,DC$3)</f>
        <v>0</v>
      </c>
      <c r="DD37" s="83">
        <f>SUMIFS(ACTUALS!$C$4:$C$75,ACTUALS!$Q$4:$Q$75,$BM37,ACTUALS!$P$4:$P$75,DD$3)+SUMIFS(ACTUALS!$B$4:$B$75,ACTUALS!$P$4:$P$75,$BM37,ACTUALS!$Q$4:$Q$75,DD$3)</f>
        <v>0</v>
      </c>
      <c r="DE37" s="83">
        <f>SUMIFS(ACTUALS!$D$4:$D$75,ACTUALS!$R$4:$R$75,$BM37,ACTUALS!$Q$4:$Q$75,DE$3)+SUMIFS(ACTUALS!$C$4:$C$75,ACTUALS!$Q$4:$Q$75,$BM37,ACTUALS!$R$4:$R$75,DE$3)</f>
        <v>0</v>
      </c>
      <c r="DF37" s="83">
        <f>SUMIFS(ACTUALS!$E$4:$E$75,ACTUALS!$S$4:$S$75,$BM37,ACTUALS!$R$4:$R$75,DF$3)+SUMIFS(ACTUALS!$D$4:$D$75,ACTUALS!$R$4:$R$75,$BM37,ACTUALS!$S$4:$S$75,DF$3)</f>
        <v>0</v>
      </c>
      <c r="DG37" s="83">
        <f>SUMIFS(ACTUALS!$W$4:$W$75,ACTUALS!$O$4:$O$75,$BM37,ACTUALS!$N$4:$N$75,DG$3)+SUMIFS(ACTUALS!$V$4:$V$75,ACTUALS!$N$4:$N$75,$BM37,ACTUALS!$O$4:$O$75,DG$3)</f>
        <v>0</v>
      </c>
      <c r="DH37" s="83">
        <f>SUMIFS(ACTUALS!$W$4:$W$75,ACTUALS!$O$4:$O$75,$BM37,ACTUALS!$N$4:$N$75,DH$3)+SUMIFS(ACTUALS!$V$4:$V$75,ACTUALS!$N$4:$N$75,$BM37,ACTUALS!$O$4:$O$75,DH$3)</f>
        <v>0</v>
      </c>
      <c r="DI37" s="83">
        <f>SUMIFS(ACTUALS!$W$4:$W$75,ACTUALS!$O$4:$O$75,$BM37,ACTUALS!$N$4:$N$75,DI$3)+SUMIFS(ACTUALS!$V$4:$V$75,ACTUALS!$N$4:$N$75,$BM37,ACTUALS!$O$4:$O$75,DI$3)</f>
        <v>0</v>
      </c>
      <c r="DJ37" s="51"/>
      <c r="DK37" s="51" t="s">
        <v>746</v>
      </c>
      <c r="DL37" s="83">
        <f>SUMIFS(ACTUALS!$U$4:$U$75,ACTUALS!$O$4:$O$75,$BM37,ACTUALS!$N$4:$N$75,DL$3)+SUMIFS(ACTUALS!$T$4:$T$75,ACTUALS!$N$4:$N$75,$BM37,ACTUALS!$O$4:$O$75,DL$3)</f>
        <v>0</v>
      </c>
      <c r="DM37" s="83">
        <f>SUMIFS(ACTUALS!$U$4:$U$75,ACTUALS!$O$4:$O$75,$BM37,ACTUALS!$N$4:$N$75,DM$3)+SUMIFS(ACTUALS!$T$4:$T$75,ACTUALS!$N$4:$N$75,$BM37,ACTUALS!$O$4:$O$75,DM$3)</f>
        <v>0</v>
      </c>
      <c r="DN37" s="83">
        <f>SUMIFS(ACTUALS!$U$4:$U$75,ACTUALS!$O$4:$O$75,$BM37,ACTUALS!$N$4:$N$75,DN$3)+SUMIFS(ACTUALS!$T$4:$T$75,ACTUALS!$N$4:$N$75,$BM37,ACTUALS!$O$4:$O$75,DN$3)</f>
        <v>0</v>
      </c>
      <c r="DO37" s="83">
        <f>SUMIFS(ACTUALS!$U$4:$U$75,ACTUALS!$O$4:$O$75,$BM37,ACTUALS!$N$4:$N$75,DO$3)+SUMIFS(ACTUALS!$T$4:$T$75,ACTUALS!$N$4:$N$75,$BM37,ACTUALS!$O$4:$O$75,DO$3)</f>
        <v>0</v>
      </c>
      <c r="DP37" s="83">
        <f>SUMIFS(ACTUALS!$U$4:$U$75,ACTUALS!$O$4:$O$75,$BM37,ACTUALS!$N$4:$N$75,DP$3)+SUMIFS(ACTUALS!$T$4:$T$75,ACTUALS!$N$4:$N$75,$BM37,ACTUALS!$O$4:$O$75,DP$3)</f>
        <v>0</v>
      </c>
      <c r="DQ37" s="83">
        <f>SUMIFS(ACTUALS!$U$4:$U$75,ACTUALS!$O$4:$O$75,$BM37,ACTUALS!$N$4:$N$75,DQ$3)+SUMIFS(ACTUALS!$T$4:$T$75,ACTUALS!$N$4:$N$75,$BM37,ACTUALS!$O$4:$O$75,DQ$3)</f>
        <v>0</v>
      </c>
      <c r="DR37" s="83">
        <f>SUMIFS(ACTUALS!$U$4:$U$75,ACTUALS!$O$4:$O$75,$BM37,ACTUALS!$N$4:$N$75,DR$3)+SUMIFS(ACTUALS!$T$4:$T$75,ACTUALS!$N$4:$N$75,$BM37,ACTUALS!$O$4:$O$75,DR$3)</f>
        <v>0</v>
      </c>
      <c r="DS37" s="83">
        <f>SUMIFS(ACTUALS!$U$4:$U$75,ACTUALS!$O$4:$O$75,$BM37,ACTUALS!$N$4:$N$75,DS$3)+SUMIFS(ACTUALS!$T$4:$T$75,ACTUALS!$N$4:$N$75,$BM37,ACTUALS!$O$4:$O$75,DS$3)</f>
        <v>0</v>
      </c>
      <c r="DT37" s="83">
        <f>SUMIFS(ACTUALS!$U$4:$U$75,ACTUALS!$O$4:$O$75,$BM37,ACTUALS!$N$4:$N$75,DT$3)+SUMIFS(ACTUALS!$T$4:$T$75,ACTUALS!$N$4:$N$75,$BM37,ACTUALS!$O$4:$O$75,DT$3)</f>
        <v>0</v>
      </c>
      <c r="DU37" s="83">
        <f>SUMIFS(ACTUALS!$V$4:$V$75,ACTUALS!$P$4:$P$75,$BM37,ACTUALS!$O$4:$O$75,DU$3)+SUMIFS(ACTUALS!$U$4:$U$75,ACTUALS!$O$4:$O$75,$BM37,ACTUALS!$P$4:$P$75,DU$3)</f>
        <v>0</v>
      </c>
      <c r="DV37" s="83">
        <f>SUMIFS(ACTUALS!$W$4:$W$75,ACTUALS!$Q$4:$Q$75,$BM37,ACTUALS!$P$4:$P$75,DV$3)+SUMIFS(ACTUALS!$V$4:$V$75,ACTUALS!$P$4:$P$75,$BM37,ACTUALS!$Q$4:$Q$75,DV$3)</f>
        <v>0</v>
      </c>
      <c r="DW37" s="83">
        <f>SUMIFS(ACTUALS!$B$4:$B$75,ACTUALS!$R$4:$R$75,$BM37,ACTUALS!$Q$4:$Q$75,DW$3)+SUMIFS(ACTUALS!$W$4:$W$75,ACTUALS!$Q$4:$Q$75,$BM37,ACTUALS!$R$4:$R$75,DW$3)</f>
        <v>0</v>
      </c>
      <c r="DX37" s="83">
        <f>SUMIFS(ACTUALS!$C$4:$C$75,ACTUALS!$S$4:$S$75,$BM37,ACTUALS!$R$4:$R$75,DX$3)+SUMIFS(ACTUALS!$B$4:$B$75,ACTUALS!$R$4:$R$75,$BM37,ACTUALS!$S$4:$S$75,DX$3)</f>
        <v>0</v>
      </c>
      <c r="DY37" s="83">
        <f>SUMIFS(ACTUALS!$D$4:$D$75,ACTUALS!$T$4:$T$75,$BM37,ACTUALS!$S$4:$S$75,DY$3)+SUMIFS(ACTUALS!$C$4:$C$75,ACTUALS!$S$4:$S$75,$BM37,ACTUALS!$T$4:$T$75,DY$3)</f>
        <v>0</v>
      </c>
      <c r="DZ37" s="83">
        <f>SUMIFS(ACTUALS!$E$4:$E$75,ACTUALS!$U$4:$U$75,$BM37,ACTUALS!$T$4:$T$75,DZ$3)+SUMIFS(ACTUALS!$D$4:$D$75,ACTUALS!$T$4:$T$75,$BM37,ACTUALS!$U$4:$U$75,DZ$3)</f>
        <v>0</v>
      </c>
      <c r="EA37" s="83">
        <f>SUMIFS(ACTUALS!$F$4:$F$75,ACTUALS!$V$4:$V$75,$BM37,ACTUALS!$U$4:$U$75,EA$3)+SUMIFS(ACTUALS!$E$4:$E$75,ACTUALS!$U$4:$U$75,$BM37,ACTUALS!$V$4:$V$75,EA$3)</f>
        <v>0</v>
      </c>
      <c r="EB37" s="83">
        <f>SUMIFS(ACTUALS!$G$4:$G$75,ACTUALS!$W$4:$W$75,$BM37,ACTUALS!$V$4:$V$75,EB$3)+SUMIFS(ACTUALS!$F$4:$F$75,ACTUALS!$V$4:$V$75,$BM37,ACTUALS!$W$4:$W$75,EB$3)</f>
        <v>0</v>
      </c>
      <c r="EC37" s="83">
        <f>SUMIFS(ACTUALS!$J$4:$J$75,ACTUALS!$B$4:$B$75,$BM37,ACTUALS!$W$4:$W$75,EC$3)+SUMIFS(ACTUALS!$G$4:$G$75,ACTUALS!$W$4:$W$75,$BM37,ACTUALS!$B$4:$B$75,EC$3)</f>
        <v>0</v>
      </c>
      <c r="ED37" s="83">
        <f>SUMIFS(ACTUALS!$K$4:$K$75,ACTUALS!$C$4:$C$75,$BM37,ACTUALS!$B$4:$B$75,ED$3)+SUMIFS(ACTUALS!$J$4:$J$75,ACTUALS!$B$4:$B$75,$BM37,ACTUALS!$C$4:$C$75,ED$3)</f>
        <v>0</v>
      </c>
      <c r="EE37" s="83">
        <f>SUMIFS(ACTUALS!$L$4:$L$75,ACTUALS!$D$4:$D$75,$BM37,ACTUALS!$C$4:$C$75,EE$3)+SUMIFS(ACTUALS!$K$4:$K$75,ACTUALS!$C$4:$C$75,$BM37,ACTUALS!$D$4:$D$75,EE$3)</f>
        <v>0</v>
      </c>
      <c r="EF37" s="83">
        <f>SUMIFS(ACTUALS!$N$4:$N$75,ACTUALS!$E$4:$E$75,$BM37,ACTUALS!$D$4:$D$75,EF$3)+SUMIFS(ACTUALS!$L$4:$L$75,ACTUALS!$D$4:$D$75,$BM37,ACTUALS!$E$4:$E$75,EF$3)</f>
        <v>0</v>
      </c>
      <c r="EG37" s="83">
        <f>SUMIFS(ACTUALS!$O$4:$O$75,ACTUALS!$F$4:$F$75,$BM37,ACTUALS!$E$4:$E$75,EG$3)+SUMIFS(ACTUALS!$N$4:$N$75,ACTUALS!$E$4:$E$75,$BM37,ACTUALS!$F$4:$F$75,EG$3)</f>
        <v>0</v>
      </c>
      <c r="EH37" s="83">
        <f>SUMIFS(ACTUALS!$P$4:$P$75,ACTUALS!$G$4:$G$75,$BM37,ACTUALS!$F$4:$F$75,EH$3)+SUMIFS(ACTUALS!$O$4:$O$75,ACTUALS!$F$4:$F$75,$BM37,ACTUALS!$G$4:$G$75,EH$3)</f>
        <v>0</v>
      </c>
      <c r="EI37" s="83">
        <f>SUMIFS(ACTUALS!$Q$4:$Q$75,ACTUALS!$J$4:$J$75,$BM37,ACTUALS!$G$4:$G$75,EI$3)+SUMIFS(ACTUALS!$P$4:$P$75,ACTUALS!$G$4:$G$75,$BM37,ACTUALS!$J$4:$J$75,EI$3)</f>
        <v>0</v>
      </c>
      <c r="EJ37" s="83">
        <f>SUMIFS(ACTUALS!$R$4:$R$75,ACTUALS!$K$4:$K$75,$BM37,ACTUALS!$J$4:$J$75,EJ$3)+SUMIFS(ACTUALS!$Q$4:$Q$75,ACTUALS!$J$4:$J$75,$BM37,ACTUALS!$K$4:$K$75,EJ$3)</f>
        <v>0</v>
      </c>
      <c r="EK37" s="83">
        <f>SUMIFS(ACTUALS!$S$4:$S$75,ACTUALS!$L$4:$L$75,$BM37,ACTUALS!$K$4:$K$75,EK$3)+SUMIFS(ACTUALS!$R$4:$R$75,ACTUALS!$K$4:$K$75,$BM37,ACTUALS!$L$4:$L$75,EK$3)</f>
        <v>0</v>
      </c>
      <c r="EL37" s="83">
        <f>SUMIFS(ACTUALS!$T$4:$T$75,ACTUALS!$N$4:$N$75,$BM37,ACTUALS!$L$4:$L$75,EL$3)+SUMIFS(ACTUALS!$S$4:$S$75,ACTUALS!$L$4:$L$75,$BM37,ACTUALS!$N$4:$N$75,EL$3)</f>
        <v>0</v>
      </c>
      <c r="EM37" s="83">
        <f>SUMIFS(ACTUALS!$U$4:$U$75,ACTUALS!$O$4:$O$75,$BM37,ACTUALS!$N$4:$N$75,EM$3)+SUMIFS(ACTUALS!$T$4:$T$75,ACTUALS!$N$4:$N$75,$BM37,ACTUALS!$O$4:$O$75,EM$3)</f>
        <v>0</v>
      </c>
      <c r="EN37" s="83">
        <f>SUMIFS(ACTUALS!$V$4:$V$75,ACTUALS!$P$4:$P$75,$BM37,ACTUALS!$O$4:$O$75,EN$3)+SUMIFS(ACTUALS!$U$4:$U$75,ACTUALS!$O$4:$O$75,$BM37,ACTUALS!$P$4:$P$75,EN$3)</f>
        <v>0</v>
      </c>
      <c r="EO37" s="83">
        <f>SUMIFS(ACTUALS!$W$4:$W$75,ACTUALS!$Q$4:$Q$75,$BM37,ACTUALS!$P$4:$P$75,EO$3)+SUMIFS(ACTUALS!$V$4:$V$75,ACTUALS!$P$4:$P$75,$BM37,ACTUALS!$Q$4:$Q$75,EO$3)</f>
        <v>0</v>
      </c>
      <c r="EP37" s="83">
        <f>SUMIFS(ACTUALS!$B$4:$B$75,ACTUALS!$R$4:$R$75,$BM37,ACTUALS!$Q$4:$Q$75,EP$3)+SUMIFS(ACTUALS!$W$4:$W$75,ACTUALS!$Q$4:$Q$75,$BM37,ACTUALS!$R$4:$R$75,EP$3)</f>
        <v>0</v>
      </c>
      <c r="EQ37" s="83">
        <f>SUMIFS(ACTUALS!$C$4:$C$75,ACTUALS!$S$4:$S$75,$BM37,ACTUALS!$R$4:$R$75,EQ$3)+SUMIFS(ACTUALS!$B$4:$B$75,ACTUALS!$R$4:$R$75,$BM37,ACTUALS!$S$4:$S$75,EQ$3)</f>
        <v>0</v>
      </c>
      <c r="ER37" s="83">
        <f>SUMIFS(ACTUALS!$D$4:$D$75,ACTUALS!$T$4:$T$75,$BM37,ACTUALS!$S$4:$S$75,ER$3)+SUMIFS(ACTUALS!$C$4:$C$75,ACTUALS!$S$4:$S$75,$BM37,ACTUALS!$T$4:$T$75,ER$3)</f>
        <v>0</v>
      </c>
      <c r="ES37" s="83">
        <f>SUMIFS(ACTUALS!$E$4:$E$75,ACTUALS!$U$4:$U$75,$BM37,ACTUALS!$T$4:$T$75,ES$3)+SUMIFS(ACTUALS!$D$4:$D$75,ACTUALS!$T$4:$T$75,$BM37,ACTUALS!$U$4:$U$75,ES$3)</f>
        <v>0</v>
      </c>
      <c r="ET37" s="83">
        <f>SUMIFS(ACTUALS!$F$4:$F$75,ACTUALS!$V$4:$V$75,$BM37,ACTUALS!$U$4:$U$75,ET$3)+SUMIFS(ACTUALS!$E$4:$E$75,ACTUALS!$U$4:$U$75,$BM37,ACTUALS!$V$4:$V$75,ET$3)</f>
        <v>0</v>
      </c>
      <c r="EU37" s="83">
        <f>SUMIFS(ACTUALS!$G$4:$G$75,ACTUALS!$W$4:$W$75,$BM37,ACTUALS!$V$4:$V$75,EU$3)+SUMIFS(ACTUALS!$F$4:$F$75,ACTUALS!$V$4:$V$75,$BM37,ACTUALS!$W$4:$W$75,EU$3)</f>
        <v>0</v>
      </c>
      <c r="EV37" s="83">
        <f>SUMIFS(ACTUALS!$U$4:$U$75,ACTUALS!$O$4:$O$75,$BM37,ACTUALS!$N$4:$N$75,EV$3)+SUMIFS(ACTUALS!$T$4:$T$75,ACTUALS!$N$4:$N$75,$BM37,ACTUALS!$O$4:$O$75,EV$3)</f>
        <v>0</v>
      </c>
      <c r="EW37" s="83">
        <f>SUMIFS(ACTUALS!$U$4:$U$75,ACTUALS!$O$4:$O$75,$BM37,ACTUALS!$N$4:$N$75,EW$3)+SUMIFS(ACTUALS!$T$4:$T$75,ACTUALS!$N$4:$N$75,$BM37,ACTUALS!$O$4:$O$75,EW$3)</f>
        <v>0</v>
      </c>
      <c r="EX37" s="83">
        <f>SUMIFS(ACTUALS!$U$4:$U$75,ACTUALS!$O$4:$O$75,$BM37,ACTUALS!$N$4:$N$75,EX$3)+SUMIFS(ACTUALS!$T$4:$T$75,ACTUALS!$N$4:$N$75,$BM37,ACTUALS!$O$4:$O$75,EX$3)</f>
        <v>0</v>
      </c>
      <c r="EY37" s="83">
        <f>SUMIFS(ACTUALS!$U$4:$U$75,ACTUALS!$O$4:$O$75,$BM37,ACTUALS!$N$4:$N$75,EY$3)+SUMIFS(ACTUALS!$T$4:$T$75,ACTUALS!$N$4:$N$75,$BM37,ACTUALS!$O$4:$O$75,EY$3)</f>
        <v>0</v>
      </c>
      <c r="EZ37" s="83">
        <f>SUMIFS(ACTUALS!$U$4:$U$75,ACTUALS!$O$4:$O$75,$BM37,ACTUALS!$N$4:$N$75,EZ$3)+SUMIFS(ACTUALS!$T$4:$T$75,ACTUALS!$N$4:$N$75,$BM37,ACTUALS!$O$4:$O$75,EZ$3)</f>
        <v>0</v>
      </c>
      <c r="FA37" s="83">
        <f>SUMIFS(ACTUALS!$U$4:$U$75,ACTUALS!$O$4:$O$75,$BM37,ACTUALS!$N$4:$N$75,FA$3)+SUMIFS(ACTUALS!$T$4:$T$75,ACTUALS!$N$4:$N$75,$BM37,ACTUALS!$O$4:$O$75,FA$3)</f>
        <v>0</v>
      </c>
      <c r="FB37" s="83">
        <f>SUMIFS(ACTUALS!$U$4:$U$75,ACTUALS!$O$4:$O$75,$BM37,ACTUALS!$N$4:$N$75,FB$3)+SUMIFS(ACTUALS!$T$4:$T$75,ACTUALS!$N$4:$N$75,$BM37,ACTUALS!$O$4:$O$75,FB$3)</f>
        <v>0</v>
      </c>
      <c r="FC37" s="83">
        <f>SUMIFS(ACTUALS!$U$4:$U$75,ACTUALS!$O$4:$O$75,$BM37,ACTUALS!$N$4:$N$75,FC$3)+SUMIFS(ACTUALS!$T$4:$T$75,ACTUALS!$N$4:$N$75,$BM37,ACTUALS!$O$4:$O$75,FC$3)</f>
        <v>0</v>
      </c>
      <c r="FD37" s="83">
        <f>SUMIFS(ACTUALS!$U$4:$U$75,ACTUALS!$O$4:$O$75,$BM37,ACTUALS!$N$4:$N$75,FD$3)+SUMIFS(ACTUALS!$T$4:$T$75,ACTUALS!$N$4:$N$75,$BM37,ACTUALS!$O$4:$O$75,FD$3)</f>
        <v>0</v>
      </c>
      <c r="FE37" s="83">
        <f>SUMIFS(ACTUALS!$U$4:$U$75,ACTUALS!$O$4:$O$75,$BM37,ACTUALS!$N$4:$N$75,FE$3)+SUMIFS(ACTUALS!$T$4:$T$75,ACTUALS!$N$4:$N$75,$BM37,ACTUALS!$O$4:$O$75,FE$3)</f>
        <v>0</v>
      </c>
      <c r="FF37" s="83">
        <f>SUMIFS(ACTUALS!$U$4:$U$75,ACTUALS!$O$4:$O$75,$BM37,ACTUALS!$N$4:$N$75,FF$3)+SUMIFS(ACTUALS!$T$4:$T$75,ACTUALS!$N$4:$N$75,$BM37,ACTUALS!$O$4:$O$75,FF$3)</f>
        <v>0</v>
      </c>
      <c r="FG37" s="83">
        <f>SUMIFS(ACTUALS!$U$4:$U$75,ACTUALS!$O$4:$O$75,$BM37,ACTUALS!$N$4:$N$75,FG$3)+SUMIFS(ACTUALS!$T$4:$T$75,ACTUALS!$N$4:$N$75,$BM37,ACTUALS!$O$4:$O$75,FG$3)</f>
        <v>0</v>
      </c>
      <c r="FH37" s="51"/>
      <c r="FI37" s="51" t="s">
        <v>746</v>
      </c>
      <c r="FJ37" s="83">
        <f>SUMIFS(ACTUALS!$S$4:$S$75,ACTUALS!$O$4:$O$75,$BM37,ACTUALS!$N$4:$N$75,FJ$3)+SUMIFS(ACTUALS!$R$4:$R$75,ACTUALS!$N$4:$N$75,$BM37,ACTUALS!$O$4:$O$75,FJ$3)</f>
        <v>0</v>
      </c>
      <c r="FK37" s="83">
        <f>SUMIFS(ACTUALS!$S$4:$S$75,ACTUALS!$O$4:$O$75,$BM37,ACTUALS!$N$4:$N$75,FK$3)+SUMIFS(ACTUALS!$R$4:$R$75,ACTUALS!$N$4:$N$75,$BM37,ACTUALS!$O$4:$O$75,FK$3)</f>
        <v>0</v>
      </c>
      <c r="FL37" s="83">
        <f>SUMIFS(ACTUALS!$S$4:$S$75,ACTUALS!$O$4:$O$75,$BM37,ACTUALS!$N$4:$N$75,FL$3)+SUMIFS(ACTUALS!$R$4:$R$75,ACTUALS!$N$4:$N$75,$BM37,ACTUALS!$O$4:$O$75,FL$3)</f>
        <v>0</v>
      </c>
      <c r="FM37" s="83">
        <f>SUMIFS(ACTUALS!$S$4:$S$75,ACTUALS!$O$4:$O$75,$BM37,ACTUALS!$N$4:$N$75,FM$3)+SUMIFS(ACTUALS!$R$4:$R$75,ACTUALS!$N$4:$N$75,$BM37,ACTUALS!$O$4:$O$75,FM$3)</f>
        <v>0</v>
      </c>
      <c r="FN37" s="83">
        <f>SUMIFS(ACTUALS!$S$4:$S$75,ACTUALS!$O$4:$O$75,$BM37,ACTUALS!$N$4:$N$75,FN$3)+SUMIFS(ACTUALS!$R$4:$R$75,ACTUALS!$N$4:$N$75,$BM37,ACTUALS!$O$4:$O$75,FN$3)</f>
        <v>0</v>
      </c>
      <c r="FO37" s="83">
        <f>SUMIFS(ACTUALS!$S$4:$S$75,ACTUALS!$O$4:$O$75,$BM37,ACTUALS!$N$4:$N$75,FO$3)+SUMIFS(ACTUALS!$R$4:$R$75,ACTUALS!$N$4:$N$75,$BM37,ACTUALS!$O$4:$O$75,FO$3)</f>
        <v>0</v>
      </c>
      <c r="FP37" s="83">
        <f>SUMIFS(ACTUALS!$T$4:$T$75,ACTUALS!$P$4:$P$75,$BM37,ACTUALS!$O$4:$O$75,FP$3)+SUMIFS(ACTUALS!$S$4:$S$75,ACTUALS!$O$4:$O$75,$BM37,ACTUALS!$P$4:$P$75,FP$3)</f>
        <v>0</v>
      </c>
      <c r="FQ37" s="83">
        <f>SUMIFS(ACTUALS!$U$4:$U$75,ACTUALS!$Q$4:$Q$75,$BM37,ACTUALS!$P$4:$P$75,FQ$3)+SUMIFS(ACTUALS!$T$4:$T$75,ACTUALS!$P$4:$P$75,$BM37,ACTUALS!$Q$4:$Q$75,FQ$3)</f>
        <v>0</v>
      </c>
      <c r="FR37" s="83">
        <f>SUMIFS(ACTUALS!$V$4:$V$75,ACTUALS!$R$4:$R$75,$BM37,ACTUALS!$Q$4:$Q$75,FR$3)+SUMIFS(ACTUALS!$U$4:$U$75,ACTUALS!$Q$4:$Q$75,$BM37,ACTUALS!$R$4:$R$75,FR$3)</f>
        <v>0</v>
      </c>
      <c r="FS37" s="83">
        <f>SUMIFS(ACTUALS!$W$4:$W$75,ACTUALS!$S$4:$S$75,$BM37,ACTUALS!$R$4:$R$75,FS$3)+SUMIFS(ACTUALS!$V$4:$V$75,ACTUALS!$R$4:$R$75,$BM37,ACTUALS!$S$4:$S$75,FS$3)</f>
        <v>0</v>
      </c>
      <c r="FT37" s="83">
        <f>SUMIFS(ACTUALS!$B$4:$B$75,ACTUALS!$T$4:$T$75,$BM37,ACTUALS!$S$4:$S$75,FT$3)+SUMIFS(ACTUALS!$W$4:$W$75,ACTUALS!$S$4:$S$75,$BM37,ACTUALS!$T$4:$T$75,FT$3)</f>
        <v>0</v>
      </c>
      <c r="FU37" s="83">
        <f>SUMIFS(ACTUALS!$C$4:$C$75,ACTUALS!$U$4:$U$75,$BM37,ACTUALS!$T$4:$T$75,FU$3)+SUMIFS(ACTUALS!$B$4:$B$75,ACTUALS!$T$4:$T$75,$BM37,ACTUALS!$U$4:$U$75,FU$3)</f>
        <v>0</v>
      </c>
      <c r="FV37" s="83">
        <f>SUMIFS(ACTUALS!$D$4:$D$75,ACTUALS!$V$4:$V$75,$BM37,ACTUALS!$U$4:$U$75,FV$3)+SUMIFS(ACTUALS!$C$4:$C$75,ACTUALS!$U$4:$U$75,$BM37,ACTUALS!$V$4:$V$75,FV$3)</f>
        <v>0</v>
      </c>
      <c r="FW37" s="83">
        <f>SUMIFS(ACTUALS!$E$4:$E$75,ACTUALS!$W$4:$W$75,$BM37,ACTUALS!$V$4:$V$75,FW$3)+SUMIFS(ACTUALS!$D$4:$D$75,ACTUALS!$V$4:$V$75,$BM37,ACTUALS!$W$4:$W$75,FW$3)</f>
        <v>0</v>
      </c>
      <c r="FX37" s="83">
        <f>SUMIFS(ACTUALS!$F$4:$F$75,ACTUALS!$B$4:$B$75,$BM37,ACTUALS!$W$4:$W$75,FX$3)+SUMIFS(ACTUALS!$E$4:$E$75,ACTUALS!$W$4:$W$75,$BM37,ACTUALS!$B$4:$B$75,FX$3)</f>
        <v>0</v>
      </c>
      <c r="FY37" s="83">
        <f>SUMIFS(ACTUALS!$G$4:$G$75,ACTUALS!$C$4:$C$75,$BM37,ACTUALS!$B$4:$B$75,FY$3)+SUMIFS(ACTUALS!$F$4:$F$75,ACTUALS!$B$4:$B$75,$BM37,ACTUALS!$C$4:$C$75,FY$3)</f>
        <v>0</v>
      </c>
      <c r="FZ37" s="83">
        <f>SUMIFS(ACTUALS!$J$4:$J$75,ACTUALS!$D$4:$D$75,$BM37,ACTUALS!$C$4:$C$75,FZ$3)+SUMIFS(ACTUALS!$G$4:$G$75,ACTUALS!$C$4:$C$75,$BM37,ACTUALS!$D$4:$D$75,FZ$3)</f>
        <v>0</v>
      </c>
      <c r="GA37" s="83">
        <f>SUMIFS(ACTUALS!$K$4:$K$75,ACTUALS!$E$4:$E$75,$BM37,ACTUALS!$D$4:$D$75,GA$3)+SUMIFS(ACTUALS!$J$4:$J$75,ACTUALS!$D$4:$D$75,$BM37,ACTUALS!$E$4:$E$75,GA$3)</f>
        <v>0</v>
      </c>
      <c r="GB37" s="83">
        <f>SUMIFS(ACTUALS!$L$4:$L$75,ACTUALS!$F$4:$F$75,$BM37,ACTUALS!$E$4:$E$75,GB$3)+SUMIFS(ACTUALS!$K$4:$K$75,ACTUALS!$E$4:$E$75,$BM37,ACTUALS!$F$4:$F$75,GB$3)</f>
        <v>0</v>
      </c>
      <c r="GC37" s="83">
        <f>SUMIFS(ACTUALS!$N$4:$N$75,ACTUALS!$G$4:$G$75,$BM37,ACTUALS!$F$4:$F$75,GC$3)+SUMIFS(ACTUALS!$L$4:$L$75,ACTUALS!$F$4:$F$75,$BM37,ACTUALS!$G$4:$G$75,GC$3)</f>
        <v>0</v>
      </c>
      <c r="GD37" s="83">
        <f>SUMIFS(ACTUALS!$O$4:$O$75,ACTUALS!$J$4:$J$75,$BM37,ACTUALS!$G$4:$G$75,GD$3)+SUMIFS(ACTUALS!$N$4:$N$75,ACTUALS!$G$4:$G$75,$BM37,ACTUALS!$J$4:$J$75,GD$3)</f>
        <v>0</v>
      </c>
      <c r="GE37" s="83">
        <f>SUMIFS(ACTUALS!$P$4:$P$75,ACTUALS!$K$4:$K$75,$BM37,ACTUALS!$J$4:$J$75,GE$3)+SUMIFS(ACTUALS!$O$4:$O$75,ACTUALS!$J$4:$J$75,$BM37,ACTUALS!$K$4:$K$75,GE$3)</f>
        <v>0</v>
      </c>
      <c r="GF37" s="83">
        <f>SUMIFS(ACTUALS!$Q$4:$Q$75,ACTUALS!$L$4:$L$75,$BM37,ACTUALS!$K$4:$K$75,GF$3)+SUMIFS(ACTUALS!$P$4:$P$75,ACTUALS!$K$4:$K$75,$BM37,ACTUALS!$L$4:$L$75,GF$3)</f>
        <v>0</v>
      </c>
      <c r="GG37" s="83">
        <f>SUMIFS(ACTUALS!$R$4:$R$75,ACTUALS!$N$4:$N$75,$BM37,ACTUALS!$L$4:$L$75,GG$3)+SUMIFS(ACTUALS!$Q$4:$Q$75,ACTUALS!$L$4:$L$75,$BM37,ACTUALS!$N$4:$N$75,GG$3)</f>
        <v>0</v>
      </c>
      <c r="GH37" s="83">
        <f>SUMIFS(ACTUALS!$S$4:$S$75,ACTUALS!$O$4:$O$75,$BM37,ACTUALS!$N$4:$N$75,GH$3)+SUMIFS(ACTUALS!$R$4:$R$75,ACTUALS!$N$4:$N$75,$BM37,ACTUALS!$O$4:$O$75,GH$3)</f>
        <v>0</v>
      </c>
      <c r="GI37" s="83">
        <f>SUMIFS(ACTUALS!$T$4:$T$75,ACTUALS!$P$4:$P$75,$BM37,ACTUALS!$O$4:$O$75,GI$3)+SUMIFS(ACTUALS!$S$4:$S$75,ACTUALS!$O$4:$O$75,$BM37,ACTUALS!$P$4:$P$75,GI$3)</f>
        <v>0</v>
      </c>
      <c r="GJ37" s="83">
        <f>SUMIFS(ACTUALS!$U$4:$U$75,ACTUALS!$Q$4:$Q$75,$BM37,ACTUALS!$P$4:$P$75,GJ$3)+SUMIFS(ACTUALS!$T$4:$T$75,ACTUALS!$P$4:$P$75,$BM37,ACTUALS!$Q$4:$Q$75,GJ$3)</f>
        <v>0</v>
      </c>
      <c r="GK37" s="83">
        <f>SUMIFS(ACTUALS!$V$4:$V$75,ACTUALS!$R$4:$R$75,$BM37,ACTUALS!$Q$4:$Q$75,GK$3)+SUMIFS(ACTUALS!$U$4:$U$75,ACTUALS!$Q$4:$Q$75,$BM37,ACTUALS!$R$4:$R$75,GK$3)</f>
        <v>0</v>
      </c>
      <c r="GL37" s="83">
        <f>SUMIFS(ACTUALS!$W$4:$W$75,ACTUALS!$S$4:$S$75,$BM37,ACTUALS!$R$4:$R$75,GL$3)+SUMIFS(ACTUALS!$V$4:$V$75,ACTUALS!$R$4:$R$75,$BM37,ACTUALS!$S$4:$S$75,GL$3)</f>
        <v>0</v>
      </c>
      <c r="GM37" s="83">
        <f>SUMIFS(ACTUALS!$B$4:$B$75,ACTUALS!$T$4:$T$75,$BM37,ACTUALS!$S$4:$S$75,GM$3)+SUMIFS(ACTUALS!$W$4:$W$75,ACTUALS!$S$4:$S$75,$BM37,ACTUALS!$T$4:$T$75,GM$3)</f>
        <v>0</v>
      </c>
      <c r="GN37" s="83">
        <f>SUMIFS(ACTUALS!$C$4:$C$75,ACTUALS!$U$4:$U$75,$BM37,ACTUALS!$T$4:$T$75,GN$3)+SUMIFS(ACTUALS!$B$4:$B$75,ACTUALS!$T$4:$T$75,$BM37,ACTUALS!$U$4:$U$75,GN$3)</f>
        <v>0</v>
      </c>
      <c r="GO37" s="83">
        <f>SUMIFS(ACTUALS!$S$4:$S$75,ACTUALS!$O$4:$O$75,$BM37,ACTUALS!$N$4:$N$75,GO$3)+SUMIFS(ACTUALS!$R$4:$R$75,ACTUALS!$N$4:$N$75,$BM37,ACTUALS!$O$4:$O$75,GO$3)</f>
        <v>0</v>
      </c>
      <c r="GP37" s="83">
        <f>SUMIFS(ACTUALS!$S$4:$S$75,ACTUALS!$O$4:$O$75,$BM37,ACTUALS!$N$4:$N$75,GP$3)+SUMIFS(ACTUALS!$R$4:$R$75,ACTUALS!$N$4:$N$75,$BM37,ACTUALS!$O$4:$O$75,GP$3)</f>
        <v>0</v>
      </c>
      <c r="GQ37" s="83">
        <f>SUMIFS(ACTUALS!$S$4:$S$75,ACTUALS!$O$4:$O$75,$BM37,ACTUALS!$N$4:$N$75,GQ$3)+SUMIFS(ACTUALS!$R$4:$R$75,ACTUALS!$N$4:$N$75,$BM37,ACTUALS!$O$4:$O$75,GQ$3)</f>
        <v>0</v>
      </c>
      <c r="GR37" s="83">
        <f>SUMIFS(ACTUALS!$S$4:$S$75,ACTUALS!$O$4:$O$75,$BM37,ACTUALS!$N$4:$N$75,GR$3)+SUMIFS(ACTUALS!$R$4:$R$75,ACTUALS!$N$4:$N$75,$BM37,ACTUALS!$O$4:$O$75,GR$3)</f>
        <v>0</v>
      </c>
      <c r="GS37" s="83">
        <f>SUMIFS(ACTUALS!$S$4:$S$75,ACTUALS!$O$4:$O$75,$BM37,ACTUALS!$N$4:$N$75,GS$3)+SUMIFS(ACTUALS!$R$4:$R$75,ACTUALS!$N$4:$N$75,$BM37,ACTUALS!$O$4:$O$75,GS$3)</f>
        <v>0</v>
      </c>
      <c r="GT37" s="83">
        <f>SUMIFS(ACTUALS!$S$4:$S$75,ACTUALS!$O$4:$O$75,$BM37,ACTUALS!$N$4:$N$75,GT$3)+SUMIFS(ACTUALS!$R$4:$R$75,ACTUALS!$N$4:$N$75,$BM37,ACTUALS!$O$4:$O$75,GT$3)</f>
        <v>0</v>
      </c>
      <c r="GU37" s="83">
        <f>SUMIFS(ACTUALS!$S$4:$S$75,ACTUALS!$O$4:$O$75,$BM37,ACTUALS!$N$4:$N$75,GU$3)+SUMIFS(ACTUALS!$R$4:$R$75,ACTUALS!$N$4:$N$75,$BM37,ACTUALS!$O$4:$O$75,GU$3)</f>
        <v>0</v>
      </c>
      <c r="GV37" s="83">
        <f>SUMIFS(ACTUALS!$S$4:$S$75,ACTUALS!$O$4:$O$75,$BM37,ACTUALS!$N$4:$N$75,GV$3)+SUMIFS(ACTUALS!$R$4:$R$75,ACTUALS!$N$4:$N$75,$BM37,ACTUALS!$O$4:$O$75,GV$3)</f>
        <v>0</v>
      </c>
      <c r="GW37" s="83">
        <f>SUMIFS(ACTUALS!$S$4:$S$75,ACTUALS!$O$4:$O$75,$BM37,ACTUALS!$N$4:$N$75,GW$3)+SUMIFS(ACTUALS!$R$4:$R$75,ACTUALS!$N$4:$N$75,$BM37,ACTUALS!$O$4:$O$75,GW$3)</f>
        <v>0</v>
      </c>
      <c r="GX37" s="83">
        <f>SUMIFS(ACTUALS!$S$4:$S$75,ACTUALS!$O$4:$O$75,$BM37,ACTUALS!$N$4:$N$75,GX$3)+SUMIFS(ACTUALS!$R$4:$R$75,ACTUALS!$N$4:$N$75,$BM37,ACTUALS!$O$4:$O$75,GX$3)</f>
        <v>0</v>
      </c>
      <c r="GY37" s="83">
        <f>SUMIFS(ACTUALS!$S$4:$S$75,ACTUALS!$O$4:$O$75,$BM37,ACTUALS!$N$4:$N$75,GY$3)+SUMIFS(ACTUALS!$R$4:$R$75,ACTUALS!$N$4:$N$75,$BM37,ACTUALS!$O$4:$O$75,GY$3)</f>
        <v>0</v>
      </c>
      <c r="GZ37" s="83">
        <f>SUMIFS(ACTUALS!$S$4:$S$75,ACTUALS!$O$4:$O$75,$BM37,ACTUALS!$N$4:$N$75,GZ$3)+SUMIFS(ACTUALS!$R$4:$R$75,ACTUALS!$N$4:$N$75,$BM37,ACTUALS!$O$4:$O$75,GZ$3)</f>
        <v>0</v>
      </c>
      <c r="HA37" s="83">
        <f>SUMIFS(ACTUALS!$S$4:$S$75,ACTUALS!$O$4:$O$75,$BM37,ACTUALS!$N$4:$N$75,HA$3)+SUMIFS(ACTUALS!$R$4:$R$75,ACTUALS!$N$4:$N$75,$BM37,ACTUALS!$O$4:$O$75,HA$3)</f>
        <v>0</v>
      </c>
      <c r="HB37" s="83">
        <f>SUMIFS(ACTUALS!$S$4:$S$75,ACTUALS!$O$4:$O$75,$BM37,ACTUALS!$N$4:$N$75,HB$3)+SUMIFS(ACTUALS!$R$4:$R$75,ACTUALS!$N$4:$N$75,$BM37,ACTUALS!$O$4:$O$75,HB$3)</f>
        <v>0</v>
      </c>
      <c r="HC37" s="83">
        <f>SUMIFS(ACTUALS!$S$4:$S$75,ACTUALS!$O$4:$O$75,$BM37,ACTUALS!$N$4:$N$75,HC$3)+SUMIFS(ACTUALS!$R$4:$R$75,ACTUALS!$N$4:$N$75,$BM37,ACTUALS!$O$4:$O$75,HC$3)</f>
        <v>0</v>
      </c>
      <c r="HD37" s="83">
        <f>SUMIFS(ACTUALS!$S$4:$S$75,ACTUALS!$O$4:$O$75,$BM37,ACTUALS!$N$4:$N$75,HD$3)+SUMIFS(ACTUALS!$R$4:$R$75,ACTUALS!$N$4:$N$75,$BM37,ACTUALS!$O$4:$O$75,HD$3)</f>
        <v>0</v>
      </c>
      <c r="HE37" s="83">
        <f>SUMIFS(ACTUALS!$S$4:$S$75,ACTUALS!$O$4:$O$75,$BM37,ACTUALS!$N$4:$N$75,HE$3)+SUMIFS(ACTUALS!$R$4:$R$75,ACTUALS!$N$4:$N$75,$BM37,ACTUALS!$O$4:$O$75,HE$3)</f>
        <v>0</v>
      </c>
      <c r="HF37" s="51"/>
      <c r="HG37" s="71"/>
      <c r="HH37" s="71"/>
      <c r="HI37" s="71"/>
      <c r="HJ37" s="71"/>
      <c r="HK37" s="71"/>
      <c r="HL37" s="71"/>
      <c r="HM37" s="71"/>
      <c r="HN37" s="71"/>
      <c r="HO37" s="71"/>
      <c r="HP37" s="71"/>
      <c r="HQ37" s="71"/>
      <c r="HR37" s="71"/>
      <c r="HS37" s="71"/>
      <c r="HT37" s="71"/>
      <c r="HU37" s="71"/>
      <c r="HV37" s="71"/>
      <c r="HW37" s="71"/>
      <c r="HX37" s="71"/>
      <c r="HY37" s="71"/>
      <c r="HZ37" s="71"/>
      <c r="IA37" s="71"/>
      <c r="IB37" s="71"/>
      <c r="IC37" s="71"/>
      <c r="ID37" s="71"/>
      <c r="IE37" s="71"/>
      <c r="IF37" s="71"/>
      <c r="IG37" s="71"/>
      <c r="IH37" s="71"/>
      <c r="II37" s="71"/>
      <c r="IJ37" s="71"/>
      <c r="IK37" s="71"/>
      <c r="IL37" s="71"/>
      <c r="IM37" s="71"/>
      <c r="IN37" s="71"/>
      <c r="IO37" s="71"/>
      <c r="IP37" s="71"/>
      <c r="IQ37" s="71"/>
      <c r="IR37" s="71"/>
      <c r="IS37" s="71"/>
      <c r="IT37" s="71"/>
      <c r="IU37" s="71"/>
      <c r="IV37" s="71"/>
      <c r="IW37" s="71"/>
      <c r="IX37" s="71"/>
      <c r="IY37" s="71"/>
      <c r="IZ37" s="71"/>
      <c r="JA37" s="71"/>
      <c r="JB37" s="71"/>
      <c r="JC37" s="71"/>
      <c r="JD37" s="71"/>
      <c r="JE37" s="71"/>
      <c r="JF37" s="71"/>
      <c r="JG37" s="71"/>
      <c r="JH37" s="71"/>
      <c r="JI37" s="71"/>
      <c r="JJ37" s="71"/>
      <c r="JK37" s="71"/>
      <c r="JL37" s="71"/>
      <c r="JM37" s="71"/>
    </row>
    <row r="38" spans="1:273" s="78" customFormat="1" ht="30" customHeight="1" x14ac:dyDescent="0.25">
      <c r="A38" s="71"/>
      <c r="B38" s="72">
        <f t="shared" si="6"/>
        <v>35</v>
      </c>
      <c r="C38" s="73" t="s">
        <v>16</v>
      </c>
      <c r="D38" s="74">
        <v>46193</v>
      </c>
      <c r="E38" s="73" t="s">
        <v>115</v>
      </c>
      <c r="F38" s="180">
        <v>0.66666666666666663</v>
      </c>
      <c r="G38" s="75">
        <f t="shared" si="0"/>
        <v>46193.666666666664</v>
      </c>
      <c r="H38" s="148" t="s">
        <v>156</v>
      </c>
      <c r="I38" s="149"/>
      <c r="J38" s="150"/>
      <c r="K38" s="151"/>
      <c r="L38" s="73" t="str">
        <f t="shared" si="1"/>
        <v/>
      </c>
      <c r="M38" s="76" t="s">
        <v>731</v>
      </c>
      <c r="N38" s="77" t="str">
        <f t="shared" si="2"/>
        <v>Germany</v>
      </c>
      <c r="O38" s="78" t="str">
        <f t="shared" si="3"/>
        <v>Ivory Coast</v>
      </c>
      <c r="P38" s="78" t="str">
        <f>IF(ACTUALS!$R38&gt;ACTUALS!$S38,ACTUALS!$N38,IF(ACTUALS!$S38&gt;ACTUALS!$R38,ACTUALS!$O38,""))</f>
        <v/>
      </c>
      <c r="Q38" s="78" t="str">
        <f>IF(ACTUALS!$P38=ACTUALS!$N38,ACTUALS!$O38,IF(ACTUALS!$P38=ACTUALS!$O38,ACTUALS!$N38,""))</f>
        <v/>
      </c>
      <c r="R38" s="79">
        <f t="shared" si="4"/>
        <v>0</v>
      </c>
      <c r="S38" s="80">
        <f t="shared" si="5"/>
        <v>0</v>
      </c>
      <c r="T38" s="78">
        <f>IF(OR(ACTUALS!$R38="",ACTUALS!$S38=""),"",ACTUALS!$R38-ACTUALS!$S38)</f>
        <v>0</v>
      </c>
      <c r="U38" s="78">
        <f>IF(OR(ACTUALS!$R38="",ACTUALS!$S38=""),"",ACTUALS!$S38-ACTUALS!$R38)</f>
        <v>0</v>
      </c>
      <c r="V38" s="78" t="str">
        <f>IF(ACTUALS!$K38="","",IF(ACTUALS!$L38="Draw",1,IF(ACTUALS!$L38=ACTUALS!$N38,3,0)))</f>
        <v/>
      </c>
      <c r="W38" s="78" t="str">
        <f>IF(ACTUALS!$K38="","",IF(ACTUALS!$L38="Draw",1,IF(ACTUALS!$L38=ACTUALS!$O38,3,0)))</f>
        <v/>
      </c>
      <c r="AG38" s="78" t="s">
        <v>61</v>
      </c>
      <c r="AH38" s="51"/>
      <c r="AI38" s="90">
        <v>3</v>
      </c>
      <c r="AJ38" s="90" t="str">
        <f ca="1">IFERROR(INDEX(AT:AT,MATCH("3"&amp;AG38,BD:BD,0),1),"")</f>
        <v>Japan</v>
      </c>
      <c r="AK38" s="90" t="str">
        <f ca="1">IF(AJ38="","",VLOOKUP(AJ38,AT:AY,2,FALSE)&amp;"-"&amp;VLOOKUP(AJ38,AT:AY,3,FALSE)&amp;"-"&amp;VLOOKUP(AJ38,AT:AY,4,FALSE))</f>
        <v>0-0-0</v>
      </c>
      <c r="AL38" s="90">
        <f ca="1">IF(AJ38="","",VLOOKUP(AJ38,AT:BA,8,FALSE))</f>
        <v>0</v>
      </c>
      <c r="AM38" s="90">
        <f ca="1">IF(AJ38="","",VLOOKUP(AJ38,AT:BD,5,FALSE))</f>
        <v>0</v>
      </c>
      <c r="AN38" s="51"/>
      <c r="AO38" s="94"/>
      <c r="AP38" s="94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96" t="s">
        <v>747</v>
      </c>
      <c r="BN38" s="83">
        <f>SUMIFS(ACTUALS!$W$4:$W$75,ACTUALS!$O$4:$O$75,$BM38,ACTUALS!$N$4:$N$75,BN$3)+SUMIFS(ACTUALS!$V$4:$V$75,ACTUALS!$N$4:$N$75,$BM38,ACTUALS!$O$4:$O$75,BN$3)</f>
        <v>0</v>
      </c>
      <c r="BO38" s="83">
        <f>SUMIFS(ACTUALS!$W$4:$W$75,ACTUALS!$O$4:$O$75,$BM38,ACTUALS!$N$4:$N$75,BO$3)+SUMIFS(ACTUALS!$V$4:$V$75,ACTUALS!$N$4:$N$75,$BM38,ACTUALS!$O$4:$O$75,BO$3)</f>
        <v>0</v>
      </c>
      <c r="BP38" s="83">
        <f>SUMIFS(ACTUALS!$W$4:$W$75,ACTUALS!$O$4:$O$75,$BM38,ACTUALS!$N$4:$N$75,BP$3)+SUMIFS(ACTUALS!$V$4:$V$75,ACTUALS!$N$4:$N$75,$BM38,ACTUALS!$O$4:$O$75,BP$3)</f>
        <v>0</v>
      </c>
      <c r="BQ38" s="83">
        <f>SUMIFS(ACTUALS!$W$4:$W$75,ACTUALS!$O$4:$O$75,$BM38,ACTUALS!$N$4:$N$75,BQ$3)+SUMIFS(ACTUALS!$V$4:$V$75,ACTUALS!$N$4:$N$75,$BM38,ACTUALS!$O$4:$O$75,BQ$3)</f>
        <v>0</v>
      </c>
      <c r="BR38" s="83">
        <f>SUMIFS(ACTUALS!$W$4:$W$75,ACTUALS!$O$4:$O$75,$BM38,ACTUALS!$N$4:$N$75,BR$3)+SUMIFS(ACTUALS!$V$4:$V$75,ACTUALS!$N$4:$N$75,$BM38,ACTUALS!$O$4:$O$75,BR$3)</f>
        <v>0</v>
      </c>
      <c r="BS38" s="83">
        <f>SUMIFS(ACTUALS!$W$4:$W$75,ACTUALS!$O$4:$O$75,$BM38,ACTUALS!$N$4:$N$75,BS$3)+SUMIFS(ACTUALS!$V$4:$V$75,ACTUALS!$N$4:$N$75,$BM38,ACTUALS!$O$4:$O$75,BS$3)</f>
        <v>0</v>
      </c>
      <c r="BT38" s="83">
        <f>SUMIFS(ACTUALS!$W$4:$W$75,ACTUALS!$O$4:$O$75,$BM38,ACTUALS!$N$4:$N$75,BT$3)+SUMIFS(ACTUALS!$V$4:$V$75,ACTUALS!$N$4:$N$75,$BM38,ACTUALS!$O$4:$O$75,BT$3)</f>
        <v>0</v>
      </c>
      <c r="BU38" s="83">
        <f>SUMIFS(ACTUALS!$W$4:$W$75,ACTUALS!$O$4:$O$75,$BM38,ACTUALS!$N$4:$N$75,BU$3)+SUMIFS(ACTUALS!$V$4:$V$75,ACTUALS!$N$4:$N$75,$BM38,ACTUALS!$O$4:$O$75,BU$3)</f>
        <v>0</v>
      </c>
      <c r="BV38" s="83">
        <f>SUMIFS(ACTUALS!$W$4:$W$75,ACTUALS!$O$4:$O$75,$BM38,ACTUALS!$N$4:$N$75,BV$3)+SUMIFS(ACTUALS!$V$4:$V$75,ACTUALS!$N$4:$N$75,$BM38,ACTUALS!$O$4:$O$75,BV$3)</f>
        <v>0</v>
      </c>
      <c r="BW38" s="83">
        <f>SUMIFS(ACTUALS!$W$4:$W$75,ACTUALS!$O$4:$O$75,$BM38,ACTUALS!$N$4:$N$75,BW$3)+SUMIFS(ACTUALS!$V$4:$V$75,ACTUALS!$N$4:$N$75,$BM38,ACTUALS!$O$4:$O$75,BW$3)</f>
        <v>0</v>
      </c>
      <c r="BX38" s="83">
        <f>SUMIFS(ACTUALS!$W$4:$W$75,ACTUALS!$O$4:$O$75,$BM38,ACTUALS!$N$4:$N$75,BX$3)+SUMIFS(ACTUALS!$V$4:$V$75,ACTUALS!$N$4:$N$75,$BM38,ACTUALS!$O$4:$O$75,BX$3)</f>
        <v>0</v>
      </c>
      <c r="BY38" s="83">
        <f>SUMIFS(ACTUALS!$W$4:$W$75,ACTUALS!$O$4:$O$75,$BM38,ACTUALS!$N$4:$N$75,BY$3)+SUMIFS(ACTUALS!$V$4:$V$75,ACTUALS!$N$4:$N$75,$BM38,ACTUALS!$O$4:$O$75,BY$3)</f>
        <v>0</v>
      </c>
      <c r="BZ38" s="83">
        <f>SUMIFS(ACTUALS!$W$4:$W$75,ACTUALS!$O$4:$O$75,$BM38,ACTUALS!$N$4:$N$75,BZ$3)+SUMIFS(ACTUALS!$V$4:$V$75,ACTUALS!$N$4:$N$75,$BM38,ACTUALS!$O$4:$O$75,BZ$3)</f>
        <v>0</v>
      </c>
      <c r="CA38" s="83">
        <f>SUMIFS(ACTUALS!$W$4:$W$75,ACTUALS!$O$4:$O$75,$BM38,ACTUALS!$N$4:$N$75,CA$3)+SUMIFS(ACTUALS!$V$4:$V$75,ACTUALS!$N$4:$N$75,$BM38,ACTUALS!$O$4:$O$75,CA$3)</f>
        <v>0</v>
      </c>
      <c r="CB38" s="83">
        <f>SUMIFS(ACTUALS!$W$4:$W$75,ACTUALS!$O$4:$O$75,$BM38,ACTUALS!$N$4:$N$75,CB$3)+SUMIFS(ACTUALS!$V$4:$V$75,ACTUALS!$N$4:$N$75,$BM38,ACTUALS!$O$4:$O$75,CB$3)</f>
        <v>0</v>
      </c>
      <c r="CC38" s="83">
        <f>SUMIFS(ACTUALS!$W$4:$W$75,ACTUALS!$O$4:$O$75,$BM38,ACTUALS!$N$4:$N$75,CC$3)+SUMIFS(ACTUALS!$V$4:$V$75,ACTUALS!$N$4:$N$75,$BM38,ACTUALS!$O$4:$O$75,CC$3)</f>
        <v>0</v>
      </c>
      <c r="CD38" s="83">
        <f>SUMIFS(ACTUALS!$W$4:$W$75,ACTUALS!$O$4:$O$75,$BM38,ACTUALS!$N$4:$N$75,CD$3)+SUMIFS(ACTUALS!$V$4:$V$75,ACTUALS!$N$4:$N$75,$BM38,ACTUALS!$O$4:$O$75,CD$3)</f>
        <v>0</v>
      </c>
      <c r="CE38" s="83">
        <f>SUMIFS(ACTUALS!$W$4:$W$75,ACTUALS!$O$4:$O$75,$BM38,ACTUALS!$N$4:$N$75,CE$3)+SUMIFS(ACTUALS!$V$4:$V$75,ACTUALS!$N$4:$N$75,$BM38,ACTUALS!$O$4:$O$75,CE$3)</f>
        <v>0</v>
      </c>
      <c r="CF38" s="83">
        <f>SUMIFS(ACTUALS!$W$4:$W$75,ACTUALS!$O$4:$O$75,$BM38,ACTUALS!$N$4:$N$75,CF$3)+SUMIFS(ACTUALS!$V$4:$V$75,ACTUALS!$N$4:$N$75,$BM38,ACTUALS!$O$4:$O$75,CF$3)</f>
        <v>0</v>
      </c>
      <c r="CG38" s="83">
        <f>SUMIFS(ACTUALS!$W$4:$W$75,ACTUALS!$O$4:$O$75,$BM38,ACTUALS!$N$4:$N$75,CG$3)+SUMIFS(ACTUALS!$V$4:$V$75,ACTUALS!$N$4:$N$75,$BM38,ACTUALS!$O$4:$O$75,CG$3)</f>
        <v>0</v>
      </c>
      <c r="CH38" s="83">
        <f>SUMIFS(ACTUALS!$W$4:$W$75,ACTUALS!$O$4:$O$75,$BM38,ACTUALS!$N$4:$N$75,CH$3)+SUMIFS(ACTUALS!$V$4:$V$75,ACTUALS!$N$4:$N$75,$BM38,ACTUALS!$O$4:$O$75,CH$3)</f>
        <v>0</v>
      </c>
      <c r="CI38" s="83">
        <f>SUMIFS(ACTUALS!$W$4:$W$75,ACTUALS!$O$4:$O$75,$BM38,ACTUALS!$N$4:$N$75,CI$3)+SUMIFS(ACTUALS!$V$4:$V$75,ACTUALS!$N$4:$N$75,$BM38,ACTUALS!$O$4:$O$75,CI$3)</f>
        <v>0</v>
      </c>
      <c r="CJ38" s="83">
        <f>SUMIFS(ACTUALS!$B$4:$B$75,ACTUALS!$P$4:$P$75,$BM38,ACTUALS!$O$4:$O$75,CJ$3)+SUMIFS(ACTUALS!$W$4:$W$75,ACTUALS!$O$4:$O$75,$BM38,ACTUALS!$P$4:$P$75,CJ$3)</f>
        <v>0</v>
      </c>
      <c r="CK38" s="83">
        <f>SUMIFS(ACTUALS!$C$4:$C$75,ACTUALS!$Q$4:$Q$75,$BM38,ACTUALS!$P$4:$P$75,CK$3)+SUMIFS(ACTUALS!$B$4:$B$75,ACTUALS!$P$4:$P$75,$BM38,ACTUALS!$Q$4:$Q$75,CK$3)</f>
        <v>0</v>
      </c>
      <c r="CL38" s="83">
        <f>SUMIFS(ACTUALS!$D$4:$D$75,ACTUALS!$R$4:$R$75,$BM38,ACTUALS!$Q$4:$Q$75,CL$3)+SUMIFS(ACTUALS!$C$4:$C$75,ACTUALS!$Q$4:$Q$75,$BM38,ACTUALS!$R$4:$R$75,CL$3)</f>
        <v>0</v>
      </c>
      <c r="CM38" s="83">
        <f>SUMIFS(ACTUALS!$E$4:$E$75,ACTUALS!$S$4:$S$75,$BM38,ACTUALS!$R$4:$R$75,CM$3)+SUMIFS(ACTUALS!$D$4:$D$75,ACTUALS!$R$4:$R$75,$BM38,ACTUALS!$S$4:$S$75,CM$3)</f>
        <v>0</v>
      </c>
      <c r="CN38" s="83">
        <f>SUMIFS(ACTUALS!$F$4:$F$75,ACTUALS!$T$4:$T$75,$BM38,ACTUALS!$S$4:$S$75,CN$3)+SUMIFS(ACTUALS!$E$4:$E$75,ACTUALS!$S$4:$S$75,$BM38,ACTUALS!$T$4:$T$75,CN$3)</f>
        <v>0</v>
      </c>
      <c r="CO38" s="83">
        <f>SUMIFS(ACTUALS!$G$4:$G$75,ACTUALS!$U$4:$U$75,$BM38,ACTUALS!$T$4:$T$75,CO$3)+SUMIFS(ACTUALS!$F$4:$F$75,ACTUALS!$T$4:$T$75,$BM38,ACTUALS!$U$4:$U$75,CO$3)</f>
        <v>0</v>
      </c>
      <c r="CP38" s="83">
        <f>SUMIFS(ACTUALS!$J$4:$J$75,ACTUALS!$V$4:$V$75,$BM38,ACTUALS!$U$4:$U$75,CP$3)+SUMIFS(ACTUALS!$G$4:$G$75,ACTUALS!$U$4:$U$75,$BM38,ACTUALS!$V$4:$V$75,CP$3)</f>
        <v>0</v>
      </c>
      <c r="CQ38" s="83">
        <f>SUMIFS(ACTUALS!$K$4:$K$75,ACTUALS!$W$4:$W$75,$BM38,ACTUALS!$V$4:$V$75,CQ$3)+SUMIFS(ACTUALS!$J$4:$J$75,ACTUALS!$V$4:$V$75,$BM38,ACTUALS!$W$4:$W$75,CQ$3)</f>
        <v>0</v>
      </c>
      <c r="CR38" s="83">
        <f>SUMIFS(ACTUALS!$L$4:$L$75,ACTUALS!$B$4:$B$75,$BM38,ACTUALS!$W$4:$W$75,CR$3)+SUMIFS(ACTUALS!$K$4:$K$75,ACTUALS!$W$4:$W$75,$BM38,ACTUALS!$B$4:$B$75,CR$3)</f>
        <v>0</v>
      </c>
      <c r="CS38" s="83">
        <f>SUMIFS(ACTUALS!$N$4:$N$75,ACTUALS!$C$4:$C$75,$BM38,ACTUALS!$B$4:$B$75,CS$3)+SUMIFS(ACTUALS!$L$4:$L$75,ACTUALS!$B$4:$B$75,$BM38,ACTUALS!$C$4:$C$75,CS$3)</f>
        <v>0</v>
      </c>
      <c r="CT38" s="83">
        <f>SUMIFS(ACTUALS!$O$4:$O$75,ACTUALS!$D$4:$D$75,$BM38,ACTUALS!$C$4:$C$75,CT$3)+SUMIFS(ACTUALS!$N$4:$N$75,ACTUALS!$C$4:$C$75,$BM38,ACTUALS!$D$4:$D$75,CT$3)</f>
        <v>0</v>
      </c>
      <c r="CU38" s="83">
        <f>SUMIFS(ACTUALS!$P$4:$P$75,ACTUALS!$E$4:$E$75,$BM38,ACTUALS!$D$4:$D$75,CU$3)+SUMIFS(ACTUALS!$O$4:$O$75,ACTUALS!$D$4:$D$75,$BM38,ACTUALS!$E$4:$E$75,CU$3)</f>
        <v>0</v>
      </c>
      <c r="CV38" s="83">
        <f>SUMIFS(ACTUALS!$Q$4:$Q$75,ACTUALS!$F$4:$F$75,$BM38,ACTUALS!$E$4:$E$75,CV$3)+SUMIFS(ACTUALS!$P$4:$P$75,ACTUALS!$E$4:$E$75,$BM38,ACTUALS!$F$4:$F$75,CV$3)</f>
        <v>0</v>
      </c>
      <c r="CW38" s="83">
        <f>SUMIFS(ACTUALS!$R$4:$R$75,ACTUALS!$G$4:$G$75,$BM38,ACTUALS!$F$4:$F$75,CW$3)+SUMIFS(ACTUALS!$Q$4:$Q$75,ACTUALS!$F$4:$F$75,$BM38,ACTUALS!$G$4:$G$75,CW$3)</f>
        <v>0</v>
      </c>
      <c r="CX38" s="83">
        <f>SUMIFS(ACTUALS!$S$4:$S$75,ACTUALS!$J$4:$J$75,$BM38,ACTUALS!$G$4:$G$75,CX$3)+SUMIFS(ACTUALS!$R$4:$R$75,ACTUALS!$G$4:$G$75,$BM38,ACTUALS!$J$4:$J$75,CX$3)</f>
        <v>0</v>
      </c>
      <c r="CY38" s="83">
        <f>SUMIFS(ACTUALS!$T$4:$T$75,ACTUALS!$K$4:$K$75,$BM38,ACTUALS!$J$4:$J$75,CY$3)+SUMIFS(ACTUALS!$S$4:$S$75,ACTUALS!$J$4:$J$75,$BM38,ACTUALS!$K$4:$K$75,CY$3)</f>
        <v>0</v>
      </c>
      <c r="CZ38" s="83">
        <f>SUMIFS(ACTUALS!$U$4:$U$75,ACTUALS!$L$4:$L$75,$BM38,ACTUALS!$K$4:$K$75,CZ$3)+SUMIFS(ACTUALS!$T$4:$T$75,ACTUALS!$K$4:$K$75,$BM38,ACTUALS!$L$4:$L$75,CZ$3)</f>
        <v>0</v>
      </c>
      <c r="DA38" s="83">
        <f>SUMIFS(ACTUALS!$V$4:$V$75,ACTUALS!$N$4:$N$75,$BM38,ACTUALS!$L$4:$L$75,DA$3)+SUMIFS(ACTUALS!$U$4:$U$75,ACTUALS!$L$4:$L$75,$BM38,ACTUALS!$N$4:$N$75,DA$3)</f>
        <v>0</v>
      </c>
      <c r="DB38" s="83">
        <f>SUMIFS(ACTUALS!$W$4:$W$75,ACTUALS!$O$4:$O$75,$BM38,ACTUALS!$N$4:$N$75,DB$3)+SUMIFS(ACTUALS!$V$4:$V$75,ACTUALS!$N$4:$N$75,$BM38,ACTUALS!$O$4:$O$75,DB$3)</f>
        <v>0</v>
      </c>
      <c r="DC38" s="83">
        <f>SUMIFS(ACTUALS!$B$4:$B$75,ACTUALS!$P$4:$P$75,$BM38,ACTUALS!$O$4:$O$75,DC$3)+SUMIFS(ACTUALS!$W$4:$W$75,ACTUALS!$O$4:$O$75,$BM38,ACTUALS!$P$4:$P$75,DC$3)</f>
        <v>0</v>
      </c>
      <c r="DD38" s="83">
        <f>SUMIFS(ACTUALS!$C$4:$C$75,ACTUALS!$Q$4:$Q$75,$BM38,ACTUALS!$P$4:$P$75,DD$3)+SUMIFS(ACTUALS!$B$4:$B$75,ACTUALS!$P$4:$P$75,$BM38,ACTUALS!$Q$4:$Q$75,DD$3)</f>
        <v>0</v>
      </c>
      <c r="DE38" s="83">
        <f>SUMIFS(ACTUALS!$D$4:$D$75,ACTUALS!$R$4:$R$75,$BM38,ACTUALS!$Q$4:$Q$75,DE$3)+SUMIFS(ACTUALS!$C$4:$C$75,ACTUALS!$Q$4:$Q$75,$BM38,ACTUALS!$R$4:$R$75,DE$3)</f>
        <v>0</v>
      </c>
      <c r="DF38" s="83">
        <f>SUMIFS(ACTUALS!$E$4:$E$75,ACTUALS!$S$4:$S$75,$BM38,ACTUALS!$R$4:$R$75,DF$3)+SUMIFS(ACTUALS!$D$4:$D$75,ACTUALS!$R$4:$R$75,$BM38,ACTUALS!$S$4:$S$75,DF$3)</f>
        <v>0</v>
      </c>
      <c r="DG38" s="83">
        <f>SUMIFS(ACTUALS!$W$4:$W$75,ACTUALS!$O$4:$O$75,$BM38,ACTUALS!$N$4:$N$75,DG$3)+SUMIFS(ACTUALS!$V$4:$V$75,ACTUALS!$N$4:$N$75,$BM38,ACTUALS!$O$4:$O$75,DG$3)</f>
        <v>0</v>
      </c>
      <c r="DH38" s="83">
        <f>SUMIFS(ACTUALS!$W$4:$W$75,ACTUALS!$O$4:$O$75,$BM38,ACTUALS!$N$4:$N$75,DH$3)+SUMIFS(ACTUALS!$V$4:$V$75,ACTUALS!$N$4:$N$75,$BM38,ACTUALS!$O$4:$O$75,DH$3)</f>
        <v>0</v>
      </c>
      <c r="DI38" s="83">
        <f>SUMIFS(ACTUALS!$W$4:$W$75,ACTUALS!$O$4:$O$75,$BM38,ACTUALS!$N$4:$N$75,DI$3)+SUMIFS(ACTUALS!$V$4:$V$75,ACTUALS!$N$4:$N$75,$BM38,ACTUALS!$O$4:$O$75,DI$3)</f>
        <v>0</v>
      </c>
      <c r="DJ38" s="51"/>
      <c r="DK38" s="51" t="s">
        <v>747</v>
      </c>
      <c r="DL38" s="83">
        <f>SUMIFS(ACTUALS!$U$4:$U$75,ACTUALS!$O$4:$O$75,$BM38,ACTUALS!$N$4:$N$75,DL$3)+SUMIFS(ACTUALS!$T$4:$T$75,ACTUALS!$N$4:$N$75,$BM38,ACTUALS!$O$4:$O$75,DL$3)</f>
        <v>0</v>
      </c>
      <c r="DM38" s="83">
        <f>SUMIFS(ACTUALS!$U$4:$U$75,ACTUALS!$O$4:$O$75,$BM38,ACTUALS!$N$4:$N$75,DM$3)+SUMIFS(ACTUALS!$T$4:$T$75,ACTUALS!$N$4:$N$75,$BM38,ACTUALS!$O$4:$O$75,DM$3)</f>
        <v>0</v>
      </c>
      <c r="DN38" s="83">
        <f>SUMIFS(ACTUALS!$U$4:$U$75,ACTUALS!$O$4:$O$75,$BM38,ACTUALS!$N$4:$N$75,DN$3)+SUMIFS(ACTUALS!$T$4:$T$75,ACTUALS!$N$4:$N$75,$BM38,ACTUALS!$O$4:$O$75,DN$3)</f>
        <v>0</v>
      </c>
      <c r="DO38" s="83">
        <f>SUMIFS(ACTUALS!$U$4:$U$75,ACTUALS!$O$4:$O$75,$BM38,ACTUALS!$N$4:$N$75,DO$3)+SUMIFS(ACTUALS!$T$4:$T$75,ACTUALS!$N$4:$N$75,$BM38,ACTUALS!$O$4:$O$75,DO$3)</f>
        <v>0</v>
      </c>
      <c r="DP38" s="83">
        <f>SUMIFS(ACTUALS!$U$4:$U$75,ACTUALS!$O$4:$O$75,$BM38,ACTUALS!$N$4:$N$75,DP$3)+SUMIFS(ACTUALS!$T$4:$T$75,ACTUALS!$N$4:$N$75,$BM38,ACTUALS!$O$4:$O$75,DP$3)</f>
        <v>0</v>
      </c>
      <c r="DQ38" s="83">
        <f>SUMIFS(ACTUALS!$U$4:$U$75,ACTUALS!$O$4:$O$75,$BM38,ACTUALS!$N$4:$N$75,DQ$3)+SUMIFS(ACTUALS!$T$4:$T$75,ACTUALS!$N$4:$N$75,$BM38,ACTUALS!$O$4:$O$75,DQ$3)</f>
        <v>0</v>
      </c>
      <c r="DR38" s="83">
        <f>SUMIFS(ACTUALS!$U$4:$U$75,ACTUALS!$O$4:$O$75,$BM38,ACTUALS!$N$4:$N$75,DR$3)+SUMIFS(ACTUALS!$T$4:$T$75,ACTUALS!$N$4:$N$75,$BM38,ACTUALS!$O$4:$O$75,DR$3)</f>
        <v>0</v>
      </c>
      <c r="DS38" s="83">
        <f>SUMIFS(ACTUALS!$U$4:$U$75,ACTUALS!$O$4:$O$75,$BM38,ACTUALS!$N$4:$N$75,DS$3)+SUMIFS(ACTUALS!$T$4:$T$75,ACTUALS!$N$4:$N$75,$BM38,ACTUALS!$O$4:$O$75,DS$3)</f>
        <v>0</v>
      </c>
      <c r="DT38" s="83">
        <f>SUMIFS(ACTUALS!$U$4:$U$75,ACTUALS!$O$4:$O$75,$BM38,ACTUALS!$N$4:$N$75,DT$3)+SUMIFS(ACTUALS!$T$4:$T$75,ACTUALS!$N$4:$N$75,$BM38,ACTUALS!$O$4:$O$75,DT$3)</f>
        <v>0</v>
      </c>
      <c r="DU38" s="83">
        <f>SUMIFS(ACTUALS!$V$4:$V$75,ACTUALS!$P$4:$P$75,$BM38,ACTUALS!$O$4:$O$75,DU$3)+SUMIFS(ACTUALS!$U$4:$U$75,ACTUALS!$O$4:$O$75,$BM38,ACTUALS!$P$4:$P$75,DU$3)</f>
        <v>0</v>
      </c>
      <c r="DV38" s="83">
        <f>SUMIFS(ACTUALS!$W$4:$W$75,ACTUALS!$Q$4:$Q$75,$BM38,ACTUALS!$P$4:$P$75,DV$3)+SUMIFS(ACTUALS!$V$4:$V$75,ACTUALS!$P$4:$P$75,$BM38,ACTUALS!$Q$4:$Q$75,DV$3)</f>
        <v>0</v>
      </c>
      <c r="DW38" s="83">
        <f>SUMIFS(ACTUALS!$B$4:$B$75,ACTUALS!$R$4:$R$75,$BM38,ACTUALS!$Q$4:$Q$75,DW$3)+SUMIFS(ACTUALS!$W$4:$W$75,ACTUALS!$Q$4:$Q$75,$BM38,ACTUALS!$R$4:$R$75,DW$3)</f>
        <v>0</v>
      </c>
      <c r="DX38" s="83">
        <f>SUMIFS(ACTUALS!$C$4:$C$75,ACTUALS!$S$4:$S$75,$BM38,ACTUALS!$R$4:$R$75,DX$3)+SUMIFS(ACTUALS!$B$4:$B$75,ACTUALS!$R$4:$R$75,$BM38,ACTUALS!$S$4:$S$75,DX$3)</f>
        <v>0</v>
      </c>
      <c r="DY38" s="83">
        <f>SUMIFS(ACTUALS!$D$4:$D$75,ACTUALS!$T$4:$T$75,$BM38,ACTUALS!$S$4:$S$75,DY$3)+SUMIFS(ACTUALS!$C$4:$C$75,ACTUALS!$S$4:$S$75,$BM38,ACTUALS!$T$4:$T$75,DY$3)</f>
        <v>0</v>
      </c>
      <c r="DZ38" s="83">
        <f>SUMIFS(ACTUALS!$E$4:$E$75,ACTUALS!$U$4:$U$75,$BM38,ACTUALS!$T$4:$T$75,DZ$3)+SUMIFS(ACTUALS!$D$4:$D$75,ACTUALS!$T$4:$T$75,$BM38,ACTUALS!$U$4:$U$75,DZ$3)</f>
        <v>0</v>
      </c>
      <c r="EA38" s="83">
        <f>SUMIFS(ACTUALS!$F$4:$F$75,ACTUALS!$V$4:$V$75,$BM38,ACTUALS!$U$4:$U$75,EA$3)+SUMIFS(ACTUALS!$E$4:$E$75,ACTUALS!$U$4:$U$75,$BM38,ACTUALS!$V$4:$V$75,EA$3)</f>
        <v>0</v>
      </c>
      <c r="EB38" s="83">
        <f>SUMIFS(ACTUALS!$G$4:$G$75,ACTUALS!$W$4:$W$75,$BM38,ACTUALS!$V$4:$V$75,EB$3)+SUMIFS(ACTUALS!$F$4:$F$75,ACTUALS!$V$4:$V$75,$BM38,ACTUALS!$W$4:$W$75,EB$3)</f>
        <v>0</v>
      </c>
      <c r="EC38" s="83">
        <f>SUMIFS(ACTUALS!$J$4:$J$75,ACTUALS!$B$4:$B$75,$BM38,ACTUALS!$W$4:$W$75,EC$3)+SUMIFS(ACTUALS!$G$4:$G$75,ACTUALS!$W$4:$W$75,$BM38,ACTUALS!$B$4:$B$75,EC$3)</f>
        <v>0</v>
      </c>
      <c r="ED38" s="83">
        <f>SUMIFS(ACTUALS!$K$4:$K$75,ACTUALS!$C$4:$C$75,$BM38,ACTUALS!$B$4:$B$75,ED$3)+SUMIFS(ACTUALS!$J$4:$J$75,ACTUALS!$B$4:$B$75,$BM38,ACTUALS!$C$4:$C$75,ED$3)</f>
        <v>0</v>
      </c>
      <c r="EE38" s="83">
        <f>SUMIFS(ACTUALS!$L$4:$L$75,ACTUALS!$D$4:$D$75,$BM38,ACTUALS!$C$4:$C$75,EE$3)+SUMIFS(ACTUALS!$K$4:$K$75,ACTUALS!$C$4:$C$75,$BM38,ACTUALS!$D$4:$D$75,EE$3)</f>
        <v>0</v>
      </c>
      <c r="EF38" s="83">
        <f>SUMIFS(ACTUALS!$N$4:$N$75,ACTUALS!$E$4:$E$75,$BM38,ACTUALS!$D$4:$D$75,EF$3)+SUMIFS(ACTUALS!$L$4:$L$75,ACTUALS!$D$4:$D$75,$BM38,ACTUALS!$E$4:$E$75,EF$3)</f>
        <v>0</v>
      </c>
      <c r="EG38" s="83">
        <f>SUMIFS(ACTUALS!$O$4:$O$75,ACTUALS!$F$4:$F$75,$BM38,ACTUALS!$E$4:$E$75,EG$3)+SUMIFS(ACTUALS!$N$4:$N$75,ACTUALS!$E$4:$E$75,$BM38,ACTUALS!$F$4:$F$75,EG$3)</f>
        <v>0</v>
      </c>
      <c r="EH38" s="83">
        <f>SUMIFS(ACTUALS!$P$4:$P$75,ACTUALS!$G$4:$G$75,$BM38,ACTUALS!$F$4:$F$75,EH$3)+SUMIFS(ACTUALS!$O$4:$O$75,ACTUALS!$F$4:$F$75,$BM38,ACTUALS!$G$4:$G$75,EH$3)</f>
        <v>0</v>
      </c>
      <c r="EI38" s="83">
        <f>SUMIFS(ACTUALS!$Q$4:$Q$75,ACTUALS!$J$4:$J$75,$BM38,ACTUALS!$G$4:$G$75,EI$3)+SUMIFS(ACTUALS!$P$4:$P$75,ACTUALS!$G$4:$G$75,$BM38,ACTUALS!$J$4:$J$75,EI$3)</f>
        <v>0</v>
      </c>
      <c r="EJ38" s="83">
        <f>SUMIFS(ACTUALS!$R$4:$R$75,ACTUALS!$K$4:$K$75,$BM38,ACTUALS!$J$4:$J$75,EJ$3)+SUMIFS(ACTUALS!$Q$4:$Q$75,ACTUALS!$J$4:$J$75,$BM38,ACTUALS!$K$4:$K$75,EJ$3)</f>
        <v>0</v>
      </c>
      <c r="EK38" s="83">
        <f>SUMIFS(ACTUALS!$S$4:$S$75,ACTUALS!$L$4:$L$75,$BM38,ACTUALS!$K$4:$K$75,EK$3)+SUMIFS(ACTUALS!$R$4:$R$75,ACTUALS!$K$4:$K$75,$BM38,ACTUALS!$L$4:$L$75,EK$3)</f>
        <v>0</v>
      </c>
      <c r="EL38" s="83">
        <f>SUMIFS(ACTUALS!$T$4:$T$75,ACTUALS!$N$4:$N$75,$BM38,ACTUALS!$L$4:$L$75,EL$3)+SUMIFS(ACTUALS!$S$4:$S$75,ACTUALS!$L$4:$L$75,$BM38,ACTUALS!$N$4:$N$75,EL$3)</f>
        <v>0</v>
      </c>
      <c r="EM38" s="83">
        <f>SUMIFS(ACTUALS!$U$4:$U$75,ACTUALS!$O$4:$O$75,$BM38,ACTUALS!$N$4:$N$75,EM$3)+SUMIFS(ACTUALS!$T$4:$T$75,ACTUALS!$N$4:$N$75,$BM38,ACTUALS!$O$4:$O$75,EM$3)</f>
        <v>0</v>
      </c>
      <c r="EN38" s="83">
        <f>SUMIFS(ACTUALS!$V$4:$V$75,ACTUALS!$P$4:$P$75,$BM38,ACTUALS!$O$4:$O$75,EN$3)+SUMIFS(ACTUALS!$U$4:$U$75,ACTUALS!$O$4:$O$75,$BM38,ACTUALS!$P$4:$P$75,EN$3)</f>
        <v>0</v>
      </c>
      <c r="EO38" s="83">
        <f>SUMIFS(ACTUALS!$W$4:$W$75,ACTUALS!$Q$4:$Q$75,$BM38,ACTUALS!$P$4:$P$75,EO$3)+SUMIFS(ACTUALS!$V$4:$V$75,ACTUALS!$P$4:$P$75,$BM38,ACTUALS!$Q$4:$Q$75,EO$3)</f>
        <v>0</v>
      </c>
      <c r="EP38" s="83">
        <f>SUMIFS(ACTUALS!$B$4:$B$75,ACTUALS!$R$4:$R$75,$BM38,ACTUALS!$Q$4:$Q$75,EP$3)+SUMIFS(ACTUALS!$W$4:$W$75,ACTUALS!$Q$4:$Q$75,$BM38,ACTUALS!$R$4:$R$75,EP$3)</f>
        <v>0</v>
      </c>
      <c r="EQ38" s="83">
        <f>SUMIFS(ACTUALS!$C$4:$C$75,ACTUALS!$S$4:$S$75,$BM38,ACTUALS!$R$4:$R$75,EQ$3)+SUMIFS(ACTUALS!$B$4:$B$75,ACTUALS!$R$4:$R$75,$BM38,ACTUALS!$S$4:$S$75,EQ$3)</f>
        <v>0</v>
      </c>
      <c r="ER38" s="83">
        <f>SUMIFS(ACTUALS!$D$4:$D$75,ACTUALS!$T$4:$T$75,$BM38,ACTUALS!$S$4:$S$75,ER$3)+SUMIFS(ACTUALS!$C$4:$C$75,ACTUALS!$S$4:$S$75,$BM38,ACTUALS!$T$4:$T$75,ER$3)</f>
        <v>0</v>
      </c>
      <c r="ES38" s="83">
        <f>SUMIFS(ACTUALS!$E$4:$E$75,ACTUALS!$U$4:$U$75,$BM38,ACTUALS!$T$4:$T$75,ES$3)+SUMIFS(ACTUALS!$D$4:$D$75,ACTUALS!$T$4:$T$75,$BM38,ACTUALS!$U$4:$U$75,ES$3)</f>
        <v>0</v>
      </c>
      <c r="ET38" s="83">
        <f>SUMIFS(ACTUALS!$F$4:$F$75,ACTUALS!$V$4:$V$75,$BM38,ACTUALS!$U$4:$U$75,ET$3)+SUMIFS(ACTUALS!$E$4:$E$75,ACTUALS!$U$4:$U$75,$BM38,ACTUALS!$V$4:$V$75,ET$3)</f>
        <v>0</v>
      </c>
      <c r="EU38" s="83">
        <f>SUMIFS(ACTUALS!$G$4:$G$75,ACTUALS!$W$4:$W$75,$BM38,ACTUALS!$V$4:$V$75,EU$3)+SUMIFS(ACTUALS!$F$4:$F$75,ACTUALS!$V$4:$V$75,$BM38,ACTUALS!$W$4:$W$75,EU$3)</f>
        <v>0</v>
      </c>
      <c r="EV38" s="83">
        <f>SUMIFS(ACTUALS!$U$4:$U$75,ACTUALS!$O$4:$O$75,$BM38,ACTUALS!$N$4:$N$75,EV$3)+SUMIFS(ACTUALS!$T$4:$T$75,ACTUALS!$N$4:$N$75,$BM38,ACTUALS!$O$4:$O$75,EV$3)</f>
        <v>0</v>
      </c>
      <c r="EW38" s="83">
        <f>SUMIFS(ACTUALS!$U$4:$U$75,ACTUALS!$O$4:$O$75,$BM38,ACTUALS!$N$4:$N$75,EW$3)+SUMIFS(ACTUALS!$T$4:$T$75,ACTUALS!$N$4:$N$75,$BM38,ACTUALS!$O$4:$O$75,EW$3)</f>
        <v>0</v>
      </c>
      <c r="EX38" s="83">
        <f>SUMIFS(ACTUALS!$U$4:$U$75,ACTUALS!$O$4:$O$75,$BM38,ACTUALS!$N$4:$N$75,EX$3)+SUMIFS(ACTUALS!$T$4:$T$75,ACTUALS!$N$4:$N$75,$BM38,ACTUALS!$O$4:$O$75,EX$3)</f>
        <v>0</v>
      </c>
      <c r="EY38" s="83">
        <f>SUMIFS(ACTUALS!$U$4:$U$75,ACTUALS!$O$4:$O$75,$BM38,ACTUALS!$N$4:$N$75,EY$3)+SUMIFS(ACTUALS!$T$4:$T$75,ACTUALS!$N$4:$N$75,$BM38,ACTUALS!$O$4:$O$75,EY$3)</f>
        <v>0</v>
      </c>
      <c r="EZ38" s="83">
        <f>SUMIFS(ACTUALS!$U$4:$U$75,ACTUALS!$O$4:$O$75,$BM38,ACTUALS!$N$4:$N$75,EZ$3)+SUMIFS(ACTUALS!$T$4:$T$75,ACTUALS!$N$4:$N$75,$BM38,ACTUALS!$O$4:$O$75,EZ$3)</f>
        <v>0</v>
      </c>
      <c r="FA38" s="83">
        <f>SUMIFS(ACTUALS!$U$4:$U$75,ACTUALS!$O$4:$O$75,$BM38,ACTUALS!$N$4:$N$75,FA$3)+SUMIFS(ACTUALS!$T$4:$T$75,ACTUALS!$N$4:$N$75,$BM38,ACTUALS!$O$4:$O$75,FA$3)</f>
        <v>0</v>
      </c>
      <c r="FB38" s="83">
        <f>SUMIFS(ACTUALS!$U$4:$U$75,ACTUALS!$O$4:$O$75,$BM38,ACTUALS!$N$4:$N$75,FB$3)+SUMIFS(ACTUALS!$T$4:$T$75,ACTUALS!$N$4:$N$75,$BM38,ACTUALS!$O$4:$O$75,FB$3)</f>
        <v>0</v>
      </c>
      <c r="FC38" s="83">
        <f>SUMIFS(ACTUALS!$U$4:$U$75,ACTUALS!$O$4:$O$75,$BM38,ACTUALS!$N$4:$N$75,FC$3)+SUMIFS(ACTUALS!$T$4:$T$75,ACTUALS!$N$4:$N$75,$BM38,ACTUALS!$O$4:$O$75,FC$3)</f>
        <v>0</v>
      </c>
      <c r="FD38" s="83">
        <f>SUMIFS(ACTUALS!$U$4:$U$75,ACTUALS!$O$4:$O$75,$BM38,ACTUALS!$N$4:$N$75,FD$3)+SUMIFS(ACTUALS!$T$4:$T$75,ACTUALS!$N$4:$N$75,$BM38,ACTUALS!$O$4:$O$75,FD$3)</f>
        <v>0</v>
      </c>
      <c r="FE38" s="83">
        <f>SUMIFS(ACTUALS!$U$4:$U$75,ACTUALS!$O$4:$O$75,$BM38,ACTUALS!$N$4:$N$75,FE$3)+SUMIFS(ACTUALS!$T$4:$T$75,ACTUALS!$N$4:$N$75,$BM38,ACTUALS!$O$4:$O$75,FE$3)</f>
        <v>0</v>
      </c>
      <c r="FF38" s="83">
        <f>SUMIFS(ACTUALS!$U$4:$U$75,ACTUALS!$O$4:$O$75,$BM38,ACTUALS!$N$4:$N$75,FF$3)+SUMIFS(ACTUALS!$T$4:$T$75,ACTUALS!$N$4:$N$75,$BM38,ACTUALS!$O$4:$O$75,FF$3)</f>
        <v>0</v>
      </c>
      <c r="FG38" s="83">
        <f>SUMIFS(ACTUALS!$U$4:$U$75,ACTUALS!$O$4:$O$75,$BM38,ACTUALS!$N$4:$N$75,FG$3)+SUMIFS(ACTUALS!$T$4:$T$75,ACTUALS!$N$4:$N$75,$BM38,ACTUALS!$O$4:$O$75,FG$3)</f>
        <v>0</v>
      </c>
      <c r="FH38" s="51"/>
      <c r="FI38" s="51" t="s">
        <v>747</v>
      </c>
      <c r="FJ38" s="83">
        <f>SUMIFS(ACTUALS!$S$4:$S$75,ACTUALS!$O$4:$O$75,$BM38,ACTUALS!$N$4:$N$75,FJ$3)+SUMIFS(ACTUALS!$R$4:$R$75,ACTUALS!$N$4:$N$75,$BM38,ACTUALS!$O$4:$O$75,FJ$3)</f>
        <v>0</v>
      </c>
      <c r="FK38" s="83">
        <f>SUMIFS(ACTUALS!$S$4:$S$75,ACTUALS!$O$4:$O$75,$BM38,ACTUALS!$N$4:$N$75,FK$3)+SUMIFS(ACTUALS!$R$4:$R$75,ACTUALS!$N$4:$N$75,$BM38,ACTUALS!$O$4:$O$75,FK$3)</f>
        <v>0</v>
      </c>
      <c r="FL38" s="83">
        <f>SUMIFS(ACTUALS!$S$4:$S$75,ACTUALS!$O$4:$O$75,$BM38,ACTUALS!$N$4:$N$75,FL$3)+SUMIFS(ACTUALS!$R$4:$R$75,ACTUALS!$N$4:$N$75,$BM38,ACTUALS!$O$4:$O$75,FL$3)</f>
        <v>0</v>
      </c>
      <c r="FM38" s="83">
        <f>SUMIFS(ACTUALS!$S$4:$S$75,ACTUALS!$O$4:$O$75,$BM38,ACTUALS!$N$4:$N$75,FM$3)+SUMIFS(ACTUALS!$R$4:$R$75,ACTUALS!$N$4:$N$75,$BM38,ACTUALS!$O$4:$O$75,FM$3)</f>
        <v>0</v>
      </c>
      <c r="FN38" s="83">
        <f>SUMIFS(ACTUALS!$S$4:$S$75,ACTUALS!$O$4:$O$75,$BM38,ACTUALS!$N$4:$N$75,FN$3)+SUMIFS(ACTUALS!$R$4:$R$75,ACTUALS!$N$4:$N$75,$BM38,ACTUALS!$O$4:$O$75,FN$3)</f>
        <v>0</v>
      </c>
      <c r="FO38" s="83">
        <f>SUMIFS(ACTUALS!$S$4:$S$75,ACTUALS!$O$4:$O$75,$BM38,ACTUALS!$N$4:$N$75,FO$3)+SUMIFS(ACTUALS!$R$4:$R$75,ACTUALS!$N$4:$N$75,$BM38,ACTUALS!$O$4:$O$75,FO$3)</f>
        <v>0</v>
      </c>
      <c r="FP38" s="83">
        <f>SUMIFS(ACTUALS!$T$4:$T$75,ACTUALS!$P$4:$P$75,$BM38,ACTUALS!$O$4:$O$75,FP$3)+SUMIFS(ACTUALS!$S$4:$S$75,ACTUALS!$O$4:$O$75,$BM38,ACTUALS!$P$4:$P$75,FP$3)</f>
        <v>0</v>
      </c>
      <c r="FQ38" s="83">
        <f>SUMIFS(ACTUALS!$U$4:$U$75,ACTUALS!$Q$4:$Q$75,$BM38,ACTUALS!$P$4:$P$75,FQ$3)+SUMIFS(ACTUALS!$T$4:$T$75,ACTUALS!$P$4:$P$75,$BM38,ACTUALS!$Q$4:$Q$75,FQ$3)</f>
        <v>0</v>
      </c>
      <c r="FR38" s="83">
        <f>SUMIFS(ACTUALS!$V$4:$V$75,ACTUALS!$R$4:$R$75,$BM38,ACTUALS!$Q$4:$Q$75,FR$3)+SUMIFS(ACTUALS!$U$4:$U$75,ACTUALS!$Q$4:$Q$75,$BM38,ACTUALS!$R$4:$R$75,FR$3)</f>
        <v>0</v>
      </c>
      <c r="FS38" s="83">
        <f>SUMIFS(ACTUALS!$W$4:$W$75,ACTUALS!$S$4:$S$75,$BM38,ACTUALS!$R$4:$R$75,FS$3)+SUMIFS(ACTUALS!$V$4:$V$75,ACTUALS!$R$4:$R$75,$BM38,ACTUALS!$S$4:$S$75,FS$3)</f>
        <v>0</v>
      </c>
      <c r="FT38" s="83">
        <f>SUMIFS(ACTUALS!$B$4:$B$75,ACTUALS!$T$4:$T$75,$BM38,ACTUALS!$S$4:$S$75,FT$3)+SUMIFS(ACTUALS!$W$4:$W$75,ACTUALS!$S$4:$S$75,$BM38,ACTUALS!$T$4:$T$75,FT$3)</f>
        <v>0</v>
      </c>
      <c r="FU38" s="83">
        <f>SUMIFS(ACTUALS!$C$4:$C$75,ACTUALS!$U$4:$U$75,$BM38,ACTUALS!$T$4:$T$75,FU$3)+SUMIFS(ACTUALS!$B$4:$B$75,ACTUALS!$T$4:$T$75,$BM38,ACTUALS!$U$4:$U$75,FU$3)</f>
        <v>0</v>
      </c>
      <c r="FV38" s="83">
        <f>SUMIFS(ACTUALS!$D$4:$D$75,ACTUALS!$V$4:$V$75,$BM38,ACTUALS!$U$4:$U$75,FV$3)+SUMIFS(ACTUALS!$C$4:$C$75,ACTUALS!$U$4:$U$75,$BM38,ACTUALS!$V$4:$V$75,FV$3)</f>
        <v>0</v>
      </c>
      <c r="FW38" s="83">
        <f>SUMIFS(ACTUALS!$E$4:$E$75,ACTUALS!$W$4:$W$75,$BM38,ACTUALS!$V$4:$V$75,FW$3)+SUMIFS(ACTUALS!$D$4:$D$75,ACTUALS!$V$4:$V$75,$BM38,ACTUALS!$W$4:$W$75,FW$3)</f>
        <v>0</v>
      </c>
      <c r="FX38" s="83">
        <f>SUMIFS(ACTUALS!$F$4:$F$75,ACTUALS!$B$4:$B$75,$BM38,ACTUALS!$W$4:$W$75,FX$3)+SUMIFS(ACTUALS!$E$4:$E$75,ACTUALS!$W$4:$W$75,$BM38,ACTUALS!$B$4:$B$75,FX$3)</f>
        <v>0</v>
      </c>
      <c r="FY38" s="83">
        <f>SUMIFS(ACTUALS!$G$4:$G$75,ACTUALS!$C$4:$C$75,$BM38,ACTUALS!$B$4:$B$75,FY$3)+SUMIFS(ACTUALS!$F$4:$F$75,ACTUALS!$B$4:$B$75,$BM38,ACTUALS!$C$4:$C$75,FY$3)</f>
        <v>0</v>
      </c>
      <c r="FZ38" s="83">
        <f>SUMIFS(ACTUALS!$J$4:$J$75,ACTUALS!$D$4:$D$75,$BM38,ACTUALS!$C$4:$C$75,FZ$3)+SUMIFS(ACTUALS!$G$4:$G$75,ACTUALS!$C$4:$C$75,$BM38,ACTUALS!$D$4:$D$75,FZ$3)</f>
        <v>0</v>
      </c>
      <c r="GA38" s="83">
        <f>SUMIFS(ACTUALS!$K$4:$K$75,ACTUALS!$E$4:$E$75,$BM38,ACTUALS!$D$4:$D$75,GA$3)+SUMIFS(ACTUALS!$J$4:$J$75,ACTUALS!$D$4:$D$75,$BM38,ACTUALS!$E$4:$E$75,GA$3)</f>
        <v>0</v>
      </c>
      <c r="GB38" s="83">
        <f>SUMIFS(ACTUALS!$L$4:$L$75,ACTUALS!$F$4:$F$75,$BM38,ACTUALS!$E$4:$E$75,GB$3)+SUMIFS(ACTUALS!$K$4:$K$75,ACTUALS!$E$4:$E$75,$BM38,ACTUALS!$F$4:$F$75,GB$3)</f>
        <v>0</v>
      </c>
      <c r="GC38" s="83">
        <f>SUMIFS(ACTUALS!$N$4:$N$75,ACTUALS!$G$4:$G$75,$BM38,ACTUALS!$F$4:$F$75,GC$3)+SUMIFS(ACTUALS!$L$4:$L$75,ACTUALS!$F$4:$F$75,$BM38,ACTUALS!$G$4:$G$75,GC$3)</f>
        <v>0</v>
      </c>
      <c r="GD38" s="83">
        <f>SUMIFS(ACTUALS!$O$4:$O$75,ACTUALS!$J$4:$J$75,$BM38,ACTUALS!$G$4:$G$75,GD$3)+SUMIFS(ACTUALS!$N$4:$N$75,ACTUALS!$G$4:$G$75,$BM38,ACTUALS!$J$4:$J$75,GD$3)</f>
        <v>0</v>
      </c>
      <c r="GE38" s="83">
        <f>SUMIFS(ACTUALS!$P$4:$P$75,ACTUALS!$K$4:$K$75,$BM38,ACTUALS!$J$4:$J$75,GE$3)+SUMIFS(ACTUALS!$O$4:$O$75,ACTUALS!$J$4:$J$75,$BM38,ACTUALS!$K$4:$K$75,GE$3)</f>
        <v>0</v>
      </c>
      <c r="GF38" s="83">
        <f>SUMIFS(ACTUALS!$Q$4:$Q$75,ACTUALS!$L$4:$L$75,$BM38,ACTUALS!$K$4:$K$75,GF$3)+SUMIFS(ACTUALS!$P$4:$P$75,ACTUALS!$K$4:$K$75,$BM38,ACTUALS!$L$4:$L$75,GF$3)</f>
        <v>0</v>
      </c>
      <c r="GG38" s="83">
        <f>SUMIFS(ACTUALS!$R$4:$R$75,ACTUALS!$N$4:$N$75,$BM38,ACTUALS!$L$4:$L$75,GG$3)+SUMIFS(ACTUALS!$Q$4:$Q$75,ACTUALS!$L$4:$L$75,$BM38,ACTUALS!$N$4:$N$75,GG$3)</f>
        <v>0</v>
      </c>
      <c r="GH38" s="83">
        <f>SUMIFS(ACTUALS!$S$4:$S$75,ACTUALS!$O$4:$O$75,$BM38,ACTUALS!$N$4:$N$75,GH$3)+SUMIFS(ACTUALS!$R$4:$R$75,ACTUALS!$N$4:$N$75,$BM38,ACTUALS!$O$4:$O$75,GH$3)</f>
        <v>0</v>
      </c>
      <c r="GI38" s="83">
        <f>SUMIFS(ACTUALS!$T$4:$T$75,ACTUALS!$P$4:$P$75,$BM38,ACTUALS!$O$4:$O$75,GI$3)+SUMIFS(ACTUALS!$S$4:$S$75,ACTUALS!$O$4:$O$75,$BM38,ACTUALS!$P$4:$P$75,GI$3)</f>
        <v>0</v>
      </c>
      <c r="GJ38" s="83">
        <f>SUMIFS(ACTUALS!$U$4:$U$75,ACTUALS!$Q$4:$Q$75,$BM38,ACTUALS!$P$4:$P$75,GJ$3)+SUMIFS(ACTUALS!$T$4:$T$75,ACTUALS!$P$4:$P$75,$BM38,ACTUALS!$Q$4:$Q$75,GJ$3)</f>
        <v>0</v>
      </c>
      <c r="GK38" s="83">
        <f>SUMIFS(ACTUALS!$V$4:$V$75,ACTUALS!$R$4:$R$75,$BM38,ACTUALS!$Q$4:$Q$75,GK$3)+SUMIFS(ACTUALS!$U$4:$U$75,ACTUALS!$Q$4:$Q$75,$BM38,ACTUALS!$R$4:$R$75,GK$3)</f>
        <v>0</v>
      </c>
      <c r="GL38" s="83">
        <f>SUMIFS(ACTUALS!$W$4:$W$75,ACTUALS!$S$4:$S$75,$BM38,ACTUALS!$R$4:$R$75,GL$3)+SUMIFS(ACTUALS!$V$4:$V$75,ACTUALS!$R$4:$R$75,$BM38,ACTUALS!$S$4:$S$75,GL$3)</f>
        <v>0</v>
      </c>
      <c r="GM38" s="83">
        <f>SUMIFS(ACTUALS!$B$4:$B$75,ACTUALS!$T$4:$T$75,$BM38,ACTUALS!$S$4:$S$75,GM$3)+SUMIFS(ACTUALS!$W$4:$W$75,ACTUALS!$S$4:$S$75,$BM38,ACTUALS!$T$4:$T$75,GM$3)</f>
        <v>0</v>
      </c>
      <c r="GN38" s="83">
        <f>SUMIFS(ACTUALS!$C$4:$C$75,ACTUALS!$U$4:$U$75,$BM38,ACTUALS!$T$4:$T$75,GN$3)+SUMIFS(ACTUALS!$B$4:$B$75,ACTUALS!$T$4:$T$75,$BM38,ACTUALS!$U$4:$U$75,GN$3)</f>
        <v>0</v>
      </c>
      <c r="GO38" s="83">
        <f>SUMIFS(ACTUALS!$S$4:$S$75,ACTUALS!$O$4:$O$75,$BM38,ACTUALS!$N$4:$N$75,GO$3)+SUMIFS(ACTUALS!$R$4:$R$75,ACTUALS!$N$4:$N$75,$BM38,ACTUALS!$O$4:$O$75,GO$3)</f>
        <v>0</v>
      </c>
      <c r="GP38" s="83">
        <f>SUMIFS(ACTUALS!$S$4:$S$75,ACTUALS!$O$4:$O$75,$BM38,ACTUALS!$N$4:$N$75,GP$3)+SUMIFS(ACTUALS!$R$4:$R$75,ACTUALS!$N$4:$N$75,$BM38,ACTUALS!$O$4:$O$75,GP$3)</f>
        <v>0</v>
      </c>
      <c r="GQ38" s="83">
        <f>SUMIFS(ACTUALS!$S$4:$S$75,ACTUALS!$O$4:$O$75,$BM38,ACTUALS!$N$4:$N$75,GQ$3)+SUMIFS(ACTUALS!$R$4:$R$75,ACTUALS!$N$4:$N$75,$BM38,ACTUALS!$O$4:$O$75,GQ$3)</f>
        <v>0</v>
      </c>
      <c r="GR38" s="83">
        <f>SUMIFS(ACTUALS!$S$4:$S$75,ACTUALS!$O$4:$O$75,$BM38,ACTUALS!$N$4:$N$75,GR$3)+SUMIFS(ACTUALS!$R$4:$R$75,ACTUALS!$N$4:$N$75,$BM38,ACTUALS!$O$4:$O$75,GR$3)</f>
        <v>0</v>
      </c>
      <c r="GS38" s="83">
        <f>SUMIFS(ACTUALS!$S$4:$S$75,ACTUALS!$O$4:$O$75,$BM38,ACTUALS!$N$4:$N$75,GS$3)+SUMIFS(ACTUALS!$R$4:$R$75,ACTUALS!$N$4:$N$75,$BM38,ACTUALS!$O$4:$O$75,GS$3)</f>
        <v>0</v>
      </c>
      <c r="GT38" s="83">
        <f>SUMIFS(ACTUALS!$S$4:$S$75,ACTUALS!$O$4:$O$75,$BM38,ACTUALS!$N$4:$N$75,GT$3)+SUMIFS(ACTUALS!$R$4:$R$75,ACTUALS!$N$4:$N$75,$BM38,ACTUALS!$O$4:$O$75,GT$3)</f>
        <v>0</v>
      </c>
      <c r="GU38" s="83">
        <f>SUMIFS(ACTUALS!$S$4:$S$75,ACTUALS!$O$4:$O$75,$BM38,ACTUALS!$N$4:$N$75,GU$3)+SUMIFS(ACTUALS!$R$4:$R$75,ACTUALS!$N$4:$N$75,$BM38,ACTUALS!$O$4:$O$75,GU$3)</f>
        <v>0</v>
      </c>
      <c r="GV38" s="83">
        <f>SUMIFS(ACTUALS!$S$4:$S$75,ACTUALS!$O$4:$O$75,$BM38,ACTUALS!$N$4:$N$75,GV$3)+SUMIFS(ACTUALS!$R$4:$R$75,ACTUALS!$N$4:$N$75,$BM38,ACTUALS!$O$4:$O$75,GV$3)</f>
        <v>0</v>
      </c>
      <c r="GW38" s="83">
        <f>SUMIFS(ACTUALS!$S$4:$S$75,ACTUALS!$O$4:$O$75,$BM38,ACTUALS!$N$4:$N$75,GW$3)+SUMIFS(ACTUALS!$R$4:$R$75,ACTUALS!$N$4:$N$75,$BM38,ACTUALS!$O$4:$O$75,GW$3)</f>
        <v>0</v>
      </c>
      <c r="GX38" s="83">
        <f>SUMIFS(ACTUALS!$S$4:$S$75,ACTUALS!$O$4:$O$75,$BM38,ACTUALS!$N$4:$N$75,GX$3)+SUMIFS(ACTUALS!$R$4:$R$75,ACTUALS!$N$4:$N$75,$BM38,ACTUALS!$O$4:$O$75,GX$3)</f>
        <v>0</v>
      </c>
      <c r="GY38" s="83">
        <f>SUMIFS(ACTUALS!$S$4:$S$75,ACTUALS!$O$4:$O$75,$BM38,ACTUALS!$N$4:$N$75,GY$3)+SUMIFS(ACTUALS!$R$4:$R$75,ACTUALS!$N$4:$N$75,$BM38,ACTUALS!$O$4:$O$75,GY$3)</f>
        <v>0</v>
      </c>
      <c r="GZ38" s="83">
        <f>SUMIFS(ACTUALS!$S$4:$S$75,ACTUALS!$O$4:$O$75,$BM38,ACTUALS!$N$4:$N$75,GZ$3)+SUMIFS(ACTUALS!$R$4:$R$75,ACTUALS!$N$4:$N$75,$BM38,ACTUALS!$O$4:$O$75,GZ$3)</f>
        <v>0</v>
      </c>
      <c r="HA38" s="83">
        <f>SUMIFS(ACTUALS!$S$4:$S$75,ACTUALS!$O$4:$O$75,$BM38,ACTUALS!$N$4:$N$75,HA$3)+SUMIFS(ACTUALS!$R$4:$R$75,ACTUALS!$N$4:$N$75,$BM38,ACTUALS!$O$4:$O$75,HA$3)</f>
        <v>0</v>
      </c>
      <c r="HB38" s="83">
        <f>SUMIFS(ACTUALS!$S$4:$S$75,ACTUALS!$O$4:$O$75,$BM38,ACTUALS!$N$4:$N$75,HB$3)+SUMIFS(ACTUALS!$R$4:$R$75,ACTUALS!$N$4:$N$75,$BM38,ACTUALS!$O$4:$O$75,HB$3)</f>
        <v>0</v>
      </c>
      <c r="HC38" s="83">
        <f>SUMIFS(ACTUALS!$S$4:$S$75,ACTUALS!$O$4:$O$75,$BM38,ACTUALS!$N$4:$N$75,HC$3)+SUMIFS(ACTUALS!$R$4:$R$75,ACTUALS!$N$4:$N$75,$BM38,ACTUALS!$O$4:$O$75,HC$3)</f>
        <v>0</v>
      </c>
      <c r="HD38" s="83">
        <f>SUMIFS(ACTUALS!$S$4:$S$75,ACTUALS!$O$4:$O$75,$BM38,ACTUALS!$N$4:$N$75,HD$3)+SUMIFS(ACTUALS!$R$4:$R$75,ACTUALS!$N$4:$N$75,$BM38,ACTUALS!$O$4:$O$75,HD$3)</f>
        <v>0</v>
      </c>
      <c r="HE38" s="83">
        <f>SUMIFS(ACTUALS!$S$4:$S$75,ACTUALS!$O$4:$O$75,$BM38,ACTUALS!$N$4:$N$75,HE$3)+SUMIFS(ACTUALS!$R$4:$R$75,ACTUALS!$N$4:$N$75,$BM38,ACTUALS!$O$4:$O$75,HE$3)</f>
        <v>0</v>
      </c>
      <c r="HF38" s="51"/>
      <c r="HG38" s="71"/>
      <c r="HH38" s="71"/>
      <c r="HI38" s="71"/>
      <c r="HJ38" s="71"/>
      <c r="HK38" s="71"/>
      <c r="HL38" s="71"/>
      <c r="HM38" s="71"/>
      <c r="HN38" s="71"/>
      <c r="HO38" s="71"/>
      <c r="HP38" s="71"/>
      <c r="HQ38" s="71"/>
      <c r="HR38" s="71"/>
      <c r="HS38" s="71"/>
      <c r="HT38" s="71"/>
      <c r="HU38" s="71"/>
      <c r="HV38" s="71"/>
      <c r="HW38" s="71"/>
      <c r="HX38" s="71"/>
      <c r="HY38" s="71"/>
      <c r="HZ38" s="71"/>
      <c r="IA38" s="71"/>
      <c r="IB38" s="71"/>
      <c r="IC38" s="71"/>
      <c r="ID38" s="71"/>
      <c r="IE38" s="71"/>
      <c r="IF38" s="71"/>
      <c r="IG38" s="71"/>
      <c r="IH38" s="71"/>
      <c r="II38" s="71"/>
      <c r="IJ38" s="71"/>
      <c r="IK38" s="71"/>
      <c r="IL38" s="71"/>
      <c r="IM38" s="71"/>
      <c r="IN38" s="71"/>
      <c r="IO38" s="71"/>
      <c r="IP38" s="71"/>
      <c r="IQ38" s="71"/>
      <c r="IR38" s="71"/>
      <c r="IS38" s="71"/>
      <c r="IT38" s="71"/>
      <c r="IU38" s="71"/>
      <c r="IV38" s="71"/>
      <c r="IW38" s="71"/>
      <c r="IX38" s="71"/>
      <c r="IY38" s="71"/>
      <c r="IZ38" s="71"/>
      <c r="JA38" s="71"/>
      <c r="JB38" s="71"/>
      <c r="JC38" s="71"/>
      <c r="JD38" s="71"/>
      <c r="JE38" s="71"/>
      <c r="JF38" s="71"/>
      <c r="JG38" s="71"/>
      <c r="JH38" s="71"/>
      <c r="JI38" s="71"/>
      <c r="JJ38" s="71"/>
      <c r="JK38" s="71"/>
      <c r="JL38" s="71"/>
      <c r="JM38" s="71"/>
    </row>
    <row r="39" spans="1:273" s="78" customFormat="1" ht="30" customHeight="1" x14ac:dyDescent="0.25">
      <c r="A39" s="71"/>
      <c r="B39" s="72">
        <f t="shared" si="6"/>
        <v>36</v>
      </c>
      <c r="C39" s="73" t="s">
        <v>16</v>
      </c>
      <c r="D39" s="74">
        <v>46193</v>
      </c>
      <c r="E39" s="73" t="s">
        <v>119</v>
      </c>
      <c r="F39" s="180">
        <v>0.83333333333333337</v>
      </c>
      <c r="G39" s="75">
        <f t="shared" si="0"/>
        <v>46193.833333333336</v>
      </c>
      <c r="H39" s="148" t="s">
        <v>157</v>
      </c>
      <c r="I39" s="149"/>
      <c r="J39" s="150"/>
      <c r="K39" s="151"/>
      <c r="L39" s="73" t="str">
        <f t="shared" si="1"/>
        <v/>
      </c>
      <c r="M39" s="76" t="s">
        <v>724</v>
      </c>
      <c r="N39" s="77" t="str">
        <f t="shared" si="2"/>
        <v>Ecuador</v>
      </c>
      <c r="O39" s="78" t="str">
        <f t="shared" si="3"/>
        <v>Curacao</v>
      </c>
      <c r="P39" s="78" t="str">
        <f>IF(ACTUALS!$R39&gt;ACTUALS!$S39,ACTUALS!$N39,IF(ACTUALS!$S39&gt;ACTUALS!$R39,ACTUALS!$O39,""))</f>
        <v/>
      </c>
      <c r="Q39" s="78" t="str">
        <f>IF(ACTUALS!$P39=ACTUALS!$N39,ACTUALS!$O39,IF(ACTUALS!$P39=ACTUALS!$O39,ACTUALS!$N39,""))</f>
        <v/>
      </c>
      <c r="R39" s="79">
        <f t="shared" si="4"/>
        <v>0</v>
      </c>
      <c r="S39" s="80">
        <f t="shared" si="5"/>
        <v>0</v>
      </c>
      <c r="T39" s="78">
        <f>IF(OR(ACTUALS!$R39="",ACTUALS!$S39=""),"",ACTUALS!$R39-ACTUALS!$S39)</f>
        <v>0</v>
      </c>
      <c r="U39" s="78">
        <f>IF(OR(ACTUALS!$R39="",ACTUALS!$S39=""),"",ACTUALS!$S39-ACTUALS!$R39)</f>
        <v>0</v>
      </c>
      <c r="V39" s="78" t="str">
        <f>IF(ACTUALS!$K39="","",IF(ACTUALS!$L39="Draw",1,IF(ACTUALS!$L39=ACTUALS!$N39,3,0)))</f>
        <v/>
      </c>
      <c r="W39" s="78" t="str">
        <f>IF(ACTUALS!$K39="","",IF(ACTUALS!$L39="Draw",1,IF(ACTUALS!$L39=ACTUALS!$O39,3,0)))</f>
        <v/>
      </c>
      <c r="AG39" s="78" t="s">
        <v>61</v>
      </c>
      <c r="AH39" s="51"/>
      <c r="AI39" s="90">
        <v>4</v>
      </c>
      <c r="AJ39" s="90" t="str">
        <f ca="1">IFERROR(INDEX(AT:AT,MATCH("4"&amp;AG39,BD:BD,0),1),"")</f>
        <v>Netherlands</v>
      </c>
      <c r="AK39" s="90" t="str">
        <f ca="1">IF(AJ39="","",VLOOKUP(AJ39,AT:AY,2,FALSE)&amp;"-"&amp;VLOOKUP(AJ39,AT:AY,3,FALSE)&amp;"-"&amp;VLOOKUP(AJ39,AT:AY,4,FALSE))</f>
        <v>0-0-0</v>
      </c>
      <c r="AL39" s="90">
        <f ca="1">IF(AJ39="","",VLOOKUP(AJ39,AT:BA,8,FALSE))</f>
        <v>0</v>
      </c>
      <c r="AM39" s="90">
        <f ca="1">IF(AJ39="","",VLOOKUP(AJ39,AT:BD,5,FALSE))</f>
        <v>0</v>
      </c>
      <c r="AN39" s="51"/>
      <c r="AO39" s="94"/>
      <c r="AP39" s="94"/>
      <c r="AQ39" s="51"/>
      <c r="AR39" s="51"/>
      <c r="AS39" s="51" t="s">
        <v>18</v>
      </c>
      <c r="AT39" s="51" t="s">
        <v>37</v>
      </c>
      <c r="AU39" s="51">
        <f>COUNTIF(ACTUALS!$P$4:$P$75,AT39)</f>
        <v>0</v>
      </c>
      <c r="AV39" s="51">
        <f>COUNTIFS(ACTUALS!$O$4:$O$75,AT39,ACTUALS!$L$4:$L$75,"Draw")+COUNTIFS(ACTUALS!$N$4:$N$75,AT39,ACTUALS!$L$4:$L$75,"Draw")</f>
        <v>0</v>
      </c>
      <c r="AW39" s="51">
        <f>COUNTIF(ACTUALS!$Q$4:$Q$75,AT39)</f>
        <v>0</v>
      </c>
      <c r="AX39" s="51">
        <f>AV39+(3*AU39)</f>
        <v>0</v>
      </c>
      <c r="AY39" s="51">
        <f>SUMIFS(ACTUALS!$R$4:$R$75,ACTUALS!$N$4:$N$75,AT39)+SUMIFS(ACTUALS!$S$4:$S$75,ACTUALS!$O$4:$O$75,AT39)</f>
        <v>0</v>
      </c>
      <c r="AZ39" s="51">
        <f>SUMIFS(ACTUALS!$S$4:$S$75,ACTUALS!$N$4:$N$75,AT39)+SUMIFS(ACTUALS!$R$4:$R$75,ACTUALS!$O$4:$O$75,AT39)</f>
        <v>0</v>
      </c>
      <c r="BA39" s="51">
        <f>AY39-AZ39</f>
        <v>0</v>
      </c>
      <c r="BB39" s="51">
        <f ca="1">RANK(BK39,BK39:BK42,1)</f>
        <v>4</v>
      </c>
      <c r="BC39" s="51" t="str">
        <f>IFERROR(VLOOKUP(AT39,AO:AP,2,FALSE),"")</f>
        <v/>
      </c>
      <c r="BD39" s="51" t="str">
        <f ca="1">IF(BC39="",BB39&amp;AS39,BC39&amp;AS39)</f>
        <v>4H</v>
      </c>
      <c r="BE39" s="51">
        <f>RANK(AX39,AX39:AX42)+(RANK(BA39,BA39:BA42)/10)+(RANK(AY39,AY39:AY42)/100)</f>
        <v>1.1100000000000001</v>
      </c>
      <c r="BF39" s="51">
        <f>RANK(BE39,BE39:BE42,1)</f>
        <v>1</v>
      </c>
      <c r="BG39" s="51" cm="1">
        <f t="array" aca="1" ref="BG39" ca="1">SUMPRODUCT((OFFSET($BN$3:$DI$3,MATCH($AT39,$BM$4:$BM$51,0),0))*((IF($BF41=$BF39,$BN$3:$DI$3=$AT41,0))+(IF($BF42=$BF39,$BN$3:$DI$3=$AT42,0))+(IF($BF40=$BF39,$BN$3:$DI$3=$AT40,0))))</f>
        <v>0</v>
      </c>
      <c r="BH39" s="51" cm="1">
        <f t="array" aca="1" ref="BH39" ca="1">SUMPRODUCT((OFFSET($DL$3:$FG$3,MATCH($AT39,$DK$4:$DK$51,0),0))*((IF($BF41=$BF39,$DL$3:$FG$3=$AT41,0))+(IF($BF42=$BF39,$DL$3:$FG$3=$AT42,0))+(IF($BF40=$BF39,$DL$3:$FG$3=$AT40,0))))</f>
        <v>0</v>
      </c>
      <c r="BI39" s="51" cm="1">
        <f t="array" aca="1" ref="BI39" ca="1">SUMPRODUCT((OFFSET($FJ$3:$HE$3,MATCH($AT39,$FI$4:$FI$51,0),0))*((IF($BF41=$BF39,$FJ$3:$HE$3=$AT41,0))+(IF($BF42=$BF39,$FJ$3:$HE$3=$AT42,0))+(IF($BF40=$BF39,$FJ$3:$HE$3=$AT40,0))))</f>
        <v>0</v>
      </c>
      <c r="BJ39" s="51">
        <f ca="1">(BG39/1000)+(BH39/10000)+(BI39/100000)+(ROW(BI42)/10000000)</f>
        <v>4.1999999999999996E-6</v>
      </c>
      <c r="BK39" s="51">
        <f ca="1">+BE39-BJ39</f>
        <v>1.1099958000000001</v>
      </c>
      <c r="BL39" s="51"/>
      <c r="BM39" s="96" t="s">
        <v>748</v>
      </c>
      <c r="BN39" s="83">
        <f>SUMIFS(ACTUALS!$W$4:$W$75,ACTUALS!$O$4:$O$75,$BM39,ACTUALS!$N$4:$N$75,BN$3)+SUMIFS(ACTUALS!$V$4:$V$75,ACTUALS!$N$4:$N$75,$BM39,ACTUALS!$O$4:$O$75,BN$3)</f>
        <v>0</v>
      </c>
      <c r="BO39" s="83">
        <f>SUMIFS(ACTUALS!$W$4:$W$75,ACTUALS!$O$4:$O$75,$BM39,ACTUALS!$N$4:$N$75,BO$3)+SUMIFS(ACTUALS!$V$4:$V$75,ACTUALS!$N$4:$N$75,$BM39,ACTUALS!$O$4:$O$75,BO$3)</f>
        <v>0</v>
      </c>
      <c r="BP39" s="83">
        <f>SUMIFS(ACTUALS!$W$4:$W$75,ACTUALS!$O$4:$O$75,$BM39,ACTUALS!$N$4:$N$75,BP$3)+SUMIFS(ACTUALS!$V$4:$V$75,ACTUALS!$N$4:$N$75,$BM39,ACTUALS!$O$4:$O$75,BP$3)</f>
        <v>0</v>
      </c>
      <c r="BQ39" s="83">
        <f>SUMIFS(ACTUALS!$W$4:$W$75,ACTUALS!$O$4:$O$75,$BM39,ACTUALS!$N$4:$N$75,BQ$3)+SUMIFS(ACTUALS!$V$4:$V$75,ACTUALS!$N$4:$N$75,$BM39,ACTUALS!$O$4:$O$75,BQ$3)</f>
        <v>0</v>
      </c>
      <c r="BR39" s="83">
        <f>SUMIFS(ACTUALS!$W$4:$W$75,ACTUALS!$O$4:$O$75,$BM39,ACTUALS!$N$4:$N$75,BR$3)+SUMIFS(ACTUALS!$V$4:$V$75,ACTUALS!$N$4:$N$75,$BM39,ACTUALS!$O$4:$O$75,BR$3)</f>
        <v>0</v>
      </c>
      <c r="BS39" s="83">
        <f>SUMIFS(ACTUALS!$W$4:$W$75,ACTUALS!$O$4:$O$75,$BM39,ACTUALS!$N$4:$N$75,BS$3)+SUMIFS(ACTUALS!$V$4:$V$75,ACTUALS!$N$4:$N$75,$BM39,ACTUALS!$O$4:$O$75,BS$3)</f>
        <v>0</v>
      </c>
      <c r="BT39" s="83">
        <f>SUMIFS(ACTUALS!$W$4:$W$75,ACTUALS!$O$4:$O$75,$BM39,ACTUALS!$N$4:$N$75,BT$3)+SUMIFS(ACTUALS!$V$4:$V$75,ACTUALS!$N$4:$N$75,$BM39,ACTUALS!$O$4:$O$75,BT$3)</f>
        <v>0</v>
      </c>
      <c r="BU39" s="83">
        <f>SUMIFS(ACTUALS!$W$4:$W$75,ACTUALS!$O$4:$O$75,$BM39,ACTUALS!$N$4:$N$75,BU$3)+SUMIFS(ACTUALS!$V$4:$V$75,ACTUALS!$N$4:$N$75,$BM39,ACTUALS!$O$4:$O$75,BU$3)</f>
        <v>0</v>
      </c>
      <c r="BV39" s="83">
        <f>SUMIFS(ACTUALS!$W$4:$W$75,ACTUALS!$O$4:$O$75,$BM39,ACTUALS!$N$4:$N$75,BV$3)+SUMIFS(ACTUALS!$V$4:$V$75,ACTUALS!$N$4:$N$75,$BM39,ACTUALS!$O$4:$O$75,BV$3)</f>
        <v>0</v>
      </c>
      <c r="BW39" s="83">
        <f>SUMIFS(ACTUALS!$W$4:$W$75,ACTUALS!$O$4:$O$75,$BM39,ACTUALS!$N$4:$N$75,BW$3)+SUMIFS(ACTUALS!$V$4:$V$75,ACTUALS!$N$4:$N$75,$BM39,ACTUALS!$O$4:$O$75,BW$3)</f>
        <v>0</v>
      </c>
      <c r="BX39" s="83">
        <f>SUMIFS(ACTUALS!$W$4:$W$75,ACTUALS!$O$4:$O$75,$BM39,ACTUALS!$N$4:$N$75,BX$3)+SUMIFS(ACTUALS!$V$4:$V$75,ACTUALS!$N$4:$N$75,$BM39,ACTUALS!$O$4:$O$75,BX$3)</f>
        <v>0</v>
      </c>
      <c r="BY39" s="83">
        <f>SUMIFS(ACTUALS!$W$4:$W$75,ACTUALS!$O$4:$O$75,$BM39,ACTUALS!$N$4:$N$75,BY$3)+SUMIFS(ACTUALS!$V$4:$V$75,ACTUALS!$N$4:$N$75,$BM39,ACTUALS!$O$4:$O$75,BY$3)</f>
        <v>0</v>
      </c>
      <c r="BZ39" s="83">
        <f>SUMIFS(ACTUALS!$W$4:$W$75,ACTUALS!$O$4:$O$75,$BM39,ACTUALS!$N$4:$N$75,BZ$3)+SUMIFS(ACTUALS!$V$4:$V$75,ACTUALS!$N$4:$N$75,$BM39,ACTUALS!$O$4:$O$75,BZ$3)</f>
        <v>0</v>
      </c>
      <c r="CA39" s="83">
        <f>SUMIFS(ACTUALS!$W$4:$W$75,ACTUALS!$O$4:$O$75,$BM39,ACTUALS!$N$4:$N$75,CA$3)+SUMIFS(ACTUALS!$V$4:$V$75,ACTUALS!$N$4:$N$75,$BM39,ACTUALS!$O$4:$O$75,CA$3)</f>
        <v>0</v>
      </c>
      <c r="CB39" s="83">
        <f>SUMIFS(ACTUALS!$W$4:$W$75,ACTUALS!$O$4:$O$75,$BM39,ACTUALS!$N$4:$N$75,CB$3)+SUMIFS(ACTUALS!$V$4:$V$75,ACTUALS!$N$4:$N$75,$BM39,ACTUALS!$O$4:$O$75,CB$3)</f>
        <v>0</v>
      </c>
      <c r="CC39" s="83">
        <f>SUMIFS(ACTUALS!$W$4:$W$75,ACTUALS!$O$4:$O$75,$BM39,ACTUALS!$N$4:$N$75,CC$3)+SUMIFS(ACTUALS!$V$4:$V$75,ACTUALS!$N$4:$N$75,$BM39,ACTUALS!$O$4:$O$75,CC$3)</f>
        <v>0</v>
      </c>
      <c r="CD39" s="83">
        <f>SUMIFS(ACTUALS!$W$4:$W$75,ACTUALS!$O$4:$O$75,$BM39,ACTUALS!$N$4:$N$75,CD$3)+SUMIFS(ACTUALS!$V$4:$V$75,ACTUALS!$N$4:$N$75,$BM39,ACTUALS!$O$4:$O$75,CD$3)</f>
        <v>0</v>
      </c>
      <c r="CE39" s="83">
        <f>SUMIFS(ACTUALS!$W$4:$W$75,ACTUALS!$O$4:$O$75,$BM39,ACTUALS!$N$4:$N$75,CE$3)+SUMIFS(ACTUALS!$V$4:$V$75,ACTUALS!$N$4:$N$75,$BM39,ACTUALS!$O$4:$O$75,CE$3)</f>
        <v>0</v>
      </c>
      <c r="CF39" s="83">
        <f>SUMIFS(ACTUALS!$W$4:$W$75,ACTUALS!$O$4:$O$75,$BM39,ACTUALS!$N$4:$N$75,CF$3)+SUMIFS(ACTUALS!$V$4:$V$75,ACTUALS!$N$4:$N$75,$BM39,ACTUALS!$O$4:$O$75,CF$3)</f>
        <v>0</v>
      </c>
      <c r="CG39" s="83">
        <f>SUMIFS(ACTUALS!$W$4:$W$75,ACTUALS!$O$4:$O$75,$BM39,ACTUALS!$N$4:$N$75,CG$3)+SUMIFS(ACTUALS!$V$4:$V$75,ACTUALS!$N$4:$N$75,$BM39,ACTUALS!$O$4:$O$75,CG$3)</f>
        <v>0</v>
      </c>
      <c r="CH39" s="83">
        <f>SUMIFS(ACTUALS!$W$4:$W$75,ACTUALS!$O$4:$O$75,$BM39,ACTUALS!$N$4:$N$75,CH$3)+SUMIFS(ACTUALS!$V$4:$V$75,ACTUALS!$N$4:$N$75,$BM39,ACTUALS!$O$4:$O$75,CH$3)</f>
        <v>0</v>
      </c>
      <c r="CI39" s="83">
        <f>SUMIFS(ACTUALS!$W$4:$W$75,ACTUALS!$O$4:$O$75,$BM39,ACTUALS!$N$4:$N$75,CI$3)+SUMIFS(ACTUALS!$V$4:$V$75,ACTUALS!$N$4:$N$75,$BM39,ACTUALS!$O$4:$O$75,CI$3)</f>
        <v>0</v>
      </c>
      <c r="CJ39" s="83">
        <f>SUMIFS(ACTUALS!$B$4:$B$75,ACTUALS!$P$4:$P$75,$BM39,ACTUALS!$O$4:$O$75,CJ$3)+SUMIFS(ACTUALS!$W$4:$W$75,ACTUALS!$O$4:$O$75,$BM39,ACTUALS!$P$4:$P$75,CJ$3)</f>
        <v>0</v>
      </c>
      <c r="CK39" s="83">
        <f>SUMIFS(ACTUALS!$C$4:$C$75,ACTUALS!$Q$4:$Q$75,$BM39,ACTUALS!$P$4:$P$75,CK$3)+SUMIFS(ACTUALS!$B$4:$B$75,ACTUALS!$P$4:$P$75,$BM39,ACTUALS!$Q$4:$Q$75,CK$3)</f>
        <v>0</v>
      </c>
      <c r="CL39" s="83">
        <f>SUMIFS(ACTUALS!$D$4:$D$75,ACTUALS!$R$4:$R$75,$BM39,ACTUALS!$Q$4:$Q$75,CL$3)+SUMIFS(ACTUALS!$C$4:$C$75,ACTUALS!$Q$4:$Q$75,$BM39,ACTUALS!$R$4:$R$75,CL$3)</f>
        <v>0</v>
      </c>
      <c r="CM39" s="83">
        <f>SUMIFS(ACTUALS!$E$4:$E$75,ACTUALS!$S$4:$S$75,$BM39,ACTUALS!$R$4:$R$75,CM$3)+SUMIFS(ACTUALS!$D$4:$D$75,ACTUALS!$R$4:$R$75,$BM39,ACTUALS!$S$4:$S$75,CM$3)</f>
        <v>0</v>
      </c>
      <c r="CN39" s="83">
        <f>SUMIFS(ACTUALS!$F$4:$F$75,ACTUALS!$T$4:$T$75,$BM39,ACTUALS!$S$4:$S$75,CN$3)+SUMIFS(ACTUALS!$E$4:$E$75,ACTUALS!$S$4:$S$75,$BM39,ACTUALS!$T$4:$T$75,CN$3)</f>
        <v>0</v>
      </c>
      <c r="CO39" s="83">
        <f>SUMIFS(ACTUALS!$G$4:$G$75,ACTUALS!$U$4:$U$75,$BM39,ACTUALS!$T$4:$T$75,CO$3)+SUMIFS(ACTUALS!$F$4:$F$75,ACTUALS!$T$4:$T$75,$BM39,ACTUALS!$U$4:$U$75,CO$3)</f>
        <v>0</v>
      </c>
      <c r="CP39" s="83">
        <f>SUMIFS(ACTUALS!$J$4:$J$75,ACTUALS!$V$4:$V$75,$BM39,ACTUALS!$U$4:$U$75,CP$3)+SUMIFS(ACTUALS!$G$4:$G$75,ACTUALS!$U$4:$U$75,$BM39,ACTUALS!$V$4:$V$75,CP$3)</f>
        <v>0</v>
      </c>
      <c r="CQ39" s="83">
        <f>SUMIFS(ACTUALS!$K$4:$K$75,ACTUALS!$W$4:$W$75,$BM39,ACTUALS!$V$4:$V$75,CQ$3)+SUMIFS(ACTUALS!$J$4:$J$75,ACTUALS!$V$4:$V$75,$BM39,ACTUALS!$W$4:$W$75,CQ$3)</f>
        <v>0</v>
      </c>
      <c r="CR39" s="83">
        <f>SUMIFS(ACTUALS!$L$4:$L$75,ACTUALS!$B$4:$B$75,$BM39,ACTUALS!$W$4:$W$75,CR$3)+SUMIFS(ACTUALS!$K$4:$K$75,ACTUALS!$W$4:$W$75,$BM39,ACTUALS!$B$4:$B$75,CR$3)</f>
        <v>0</v>
      </c>
      <c r="CS39" s="83">
        <f>SUMIFS(ACTUALS!$N$4:$N$75,ACTUALS!$C$4:$C$75,$BM39,ACTUALS!$B$4:$B$75,CS$3)+SUMIFS(ACTUALS!$L$4:$L$75,ACTUALS!$B$4:$B$75,$BM39,ACTUALS!$C$4:$C$75,CS$3)</f>
        <v>0</v>
      </c>
      <c r="CT39" s="83">
        <f>SUMIFS(ACTUALS!$O$4:$O$75,ACTUALS!$D$4:$D$75,$BM39,ACTUALS!$C$4:$C$75,CT$3)+SUMIFS(ACTUALS!$N$4:$N$75,ACTUALS!$C$4:$C$75,$BM39,ACTUALS!$D$4:$D$75,CT$3)</f>
        <v>0</v>
      </c>
      <c r="CU39" s="83">
        <f>SUMIFS(ACTUALS!$P$4:$P$75,ACTUALS!$E$4:$E$75,$BM39,ACTUALS!$D$4:$D$75,CU$3)+SUMIFS(ACTUALS!$O$4:$O$75,ACTUALS!$D$4:$D$75,$BM39,ACTUALS!$E$4:$E$75,CU$3)</f>
        <v>0</v>
      </c>
      <c r="CV39" s="83">
        <f>SUMIFS(ACTUALS!$Q$4:$Q$75,ACTUALS!$F$4:$F$75,$BM39,ACTUALS!$E$4:$E$75,CV$3)+SUMIFS(ACTUALS!$P$4:$P$75,ACTUALS!$E$4:$E$75,$BM39,ACTUALS!$F$4:$F$75,CV$3)</f>
        <v>0</v>
      </c>
      <c r="CW39" s="83">
        <f>SUMIFS(ACTUALS!$R$4:$R$75,ACTUALS!$G$4:$G$75,$BM39,ACTUALS!$F$4:$F$75,CW$3)+SUMIFS(ACTUALS!$Q$4:$Q$75,ACTUALS!$F$4:$F$75,$BM39,ACTUALS!$G$4:$G$75,CW$3)</f>
        <v>0</v>
      </c>
      <c r="CX39" s="83">
        <f>SUMIFS(ACTUALS!$S$4:$S$75,ACTUALS!$J$4:$J$75,$BM39,ACTUALS!$G$4:$G$75,CX$3)+SUMIFS(ACTUALS!$R$4:$R$75,ACTUALS!$G$4:$G$75,$BM39,ACTUALS!$J$4:$J$75,CX$3)</f>
        <v>0</v>
      </c>
      <c r="CY39" s="83">
        <f>SUMIFS(ACTUALS!$T$4:$T$75,ACTUALS!$K$4:$K$75,$BM39,ACTUALS!$J$4:$J$75,CY$3)+SUMIFS(ACTUALS!$S$4:$S$75,ACTUALS!$J$4:$J$75,$BM39,ACTUALS!$K$4:$K$75,CY$3)</f>
        <v>0</v>
      </c>
      <c r="CZ39" s="83">
        <f>SUMIFS(ACTUALS!$U$4:$U$75,ACTUALS!$L$4:$L$75,$BM39,ACTUALS!$K$4:$K$75,CZ$3)+SUMIFS(ACTUALS!$T$4:$T$75,ACTUALS!$K$4:$K$75,$BM39,ACTUALS!$L$4:$L$75,CZ$3)</f>
        <v>0</v>
      </c>
      <c r="DA39" s="83">
        <f>SUMIFS(ACTUALS!$V$4:$V$75,ACTUALS!$N$4:$N$75,$BM39,ACTUALS!$L$4:$L$75,DA$3)+SUMIFS(ACTUALS!$U$4:$U$75,ACTUALS!$L$4:$L$75,$BM39,ACTUALS!$N$4:$N$75,DA$3)</f>
        <v>0</v>
      </c>
      <c r="DB39" s="83">
        <f>SUMIFS(ACTUALS!$W$4:$W$75,ACTUALS!$O$4:$O$75,$BM39,ACTUALS!$N$4:$N$75,DB$3)+SUMIFS(ACTUALS!$V$4:$V$75,ACTUALS!$N$4:$N$75,$BM39,ACTUALS!$O$4:$O$75,DB$3)</f>
        <v>0</v>
      </c>
      <c r="DC39" s="83">
        <f>SUMIFS(ACTUALS!$B$4:$B$75,ACTUALS!$P$4:$P$75,$BM39,ACTUALS!$O$4:$O$75,DC$3)+SUMIFS(ACTUALS!$W$4:$W$75,ACTUALS!$O$4:$O$75,$BM39,ACTUALS!$P$4:$P$75,DC$3)</f>
        <v>0</v>
      </c>
      <c r="DD39" s="83">
        <f>SUMIFS(ACTUALS!$C$4:$C$75,ACTUALS!$Q$4:$Q$75,$BM39,ACTUALS!$P$4:$P$75,DD$3)+SUMIFS(ACTUALS!$B$4:$B$75,ACTUALS!$P$4:$P$75,$BM39,ACTUALS!$Q$4:$Q$75,DD$3)</f>
        <v>0</v>
      </c>
      <c r="DE39" s="83">
        <f>SUMIFS(ACTUALS!$D$4:$D$75,ACTUALS!$R$4:$R$75,$BM39,ACTUALS!$Q$4:$Q$75,DE$3)+SUMIFS(ACTUALS!$C$4:$C$75,ACTUALS!$Q$4:$Q$75,$BM39,ACTUALS!$R$4:$R$75,DE$3)</f>
        <v>0</v>
      </c>
      <c r="DF39" s="83">
        <f>SUMIFS(ACTUALS!$E$4:$E$75,ACTUALS!$S$4:$S$75,$BM39,ACTUALS!$R$4:$R$75,DF$3)+SUMIFS(ACTUALS!$D$4:$D$75,ACTUALS!$R$4:$R$75,$BM39,ACTUALS!$S$4:$S$75,DF$3)</f>
        <v>0</v>
      </c>
      <c r="DG39" s="83">
        <f>SUMIFS(ACTUALS!$W$4:$W$75,ACTUALS!$O$4:$O$75,$BM39,ACTUALS!$N$4:$N$75,DG$3)+SUMIFS(ACTUALS!$V$4:$V$75,ACTUALS!$N$4:$N$75,$BM39,ACTUALS!$O$4:$O$75,DG$3)</f>
        <v>0</v>
      </c>
      <c r="DH39" s="83">
        <f>SUMIFS(ACTUALS!$W$4:$W$75,ACTUALS!$O$4:$O$75,$BM39,ACTUALS!$N$4:$N$75,DH$3)+SUMIFS(ACTUALS!$V$4:$V$75,ACTUALS!$N$4:$N$75,$BM39,ACTUALS!$O$4:$O$75,DH$3)</f>
        <v>0</v>
      </c>
      <c r="DI39" s="83">
        <f>SUMIFS(ACTUALS!$W$4:$W$75,ACTUALS!$O$4:$O$75,$BM39,ACTUALS!$N$4:$N$75,DI$3)+SUMIFS(ACTUALS!$V$4:$V$75,ACTUALS!$N$4:$N$75,$BM39,ACTUALS!$O$4:$O$75,DI$3)</f>
        <v>0</v>
      </c>
      <c r="DJ39" s="51"/>
      <c r="DK39" s="51" t="s">
        <v>748</v>
      </c>
      <c r="DL39" s="83">
        <f>SUMIFS(ACTUALS!$U$4:$U$75,ACTUALS!$O$4:$O$75,$BM39,ACTUALS!$N$4:$N$75,DL$3)+SUMIFS(ACTUALS!$T$4:$T$75,ACTUALS!$N$4:$N$75,$BM39,ACTUALS!$O$4:$O$75,DL$3)</f>
        <v>0</v>
      </c>
      <c r="DM39" s="83">
        <f>SUMIFS(ACTUALS!$U$4:$U$75,ACTUALS!$O$4:$O$75,$BM39,ACTUALS!$N$4:$N$75,DM$3)+SUMIFS(ACTUALS!$T$4:$T$75,ACTUALS!$N$4:$N$75,$BM39,ACTUALS!$O$4:$O$75,DM$3)</f>
        <v>0</v>
      </c>
      <c r="DN39" s="83">
        <f>SUMIFS(ACTUALS!$U$4:$U$75,ACTUALS!$O$4:$O$75,$BM39,ACTUALS!$N$4:$N$75,DN$3)+SUMIFS(ACTUALS!$T$4:$T$75,ACTUALS!$N$4:$N$75,$BM39,ACTUALS!$O$4:$O$75,DN$3)</f>
        <v>0</v>
      </c>
      <c r="DO39" s="83">
        <f>SUMIFS(ACTUALS!$U$4:$U$75,ACTUALS!$O$4:$O$75,$BM39,ACTUALS!$N$4:$N$75,DO$3)+SUMIFS(ACTUALS!$T$4:$T$75,ACTUALS!$N$4:$N$75,$BM39,ACTUALS!$O$4:$O$75,DO$3)</f>
        <v>0</v>
      </c>
      <c r="DP39" s="83">
        <f>SUMIFS(ACTUALS!$U$4:$U$75,ACTUALS!$O$4:$O$75,$BM39,ACTUALS!$N$4:$N$75,DP$3)+SUMIFS(ACTUALS!$T$4:$T$75,ACTUALS!$N$4:$N$75,$BM39,ACTUALS!$O$4:$O$75,DP$3)</f>
        <v>0</v>
      </c>
      <c r="DQ39" s="83">
        <f>SUMIFS(ACTUALS!$U$4:$U$75,ACTUALS!$O$4:$O$75,$BM39,ACTUALS!$N$4:$N$75,DQ$3)+SUMIFS(ACTUALS!$T$4:$T$75,ACTUALS!$N$4:$N$75,$BM39,ACTUALS!$O$4:$O$75,DQ$3)</f>
        <v>0</v>
      </c>
      <c r="DR39" s="83">
        <f>SUMIFS(ACTUALS!$U$4:$U$75,ACTUALS!$O$4:$O$75,$BM39,ACTUALS!$N$4:$N$75,DR$3)+SUMIFS(ACTUALS!$T$4:$T$75,ACTUALS!$N$4:$N$75,$BM39,ACTUALS!$O$4:$O$75,DR$3)</f>
        <v>0</v>
      </c>
      <c r="DS39" s="83">
        <f>SUMIFS(ACTUALS!$U$4:$U$75,ACTUALS!$O$4:$O$75,$BM39,ACTUALS!$N$4:$N$75,DS$3)+SUMIFS(ACTUALS!$T$4:$T$75,ACTUALS!$N$4:$N$75,$BM39,ACTUALS!$O$4:$O$75,DS$3)</f>
        <v>0</v>
      </c>
      <c r="DT39" s="83">
        <f>SUMIFS(ACTUALS!$U$4:$U$75,ACTUALS!$O$4:$O$75,$BM39,ACTUALS!$N$4:$N$75,DT$3)+SUMIFS(ACTUALS!$T$4:$T$75,ACTUALS!$N$4:$N$75,$BM39,ACTUALS!$O$4:$O$75,DT$3)</f>
        <v>0</v>
      </c>
      <c r="DU39" s="83">
        <f>SUMIFS(ACTUALS!$V$4:$V$75,ACTUALS!$P$4:$P$75,$BM39,ACTUALS!$O$4:$O$75,DU$3)+SUMIFS(ACTUALS!$U$4:$U$75,ACTUALS!$O$4:$O$75,$BM39,ACTUALS!$P$4:$P$75,DU$3)</f>
        <v>0</v>
      </c>
      <c r="DV39" s="83">
        <f>SUMIFS(ACTUALS!$W$4:$W$75,ACTUALS!$Q$4:$Q$75,$BM39,ACTUALS!$P$4:$P$75,DV$3)+SUMIFS(ACTUALS!$V$4:$V$75,ACTUALS!$P$4:$P$75,$BM39,ACTUALS!$Q$4:$Q$75,DV$3)</f>
        <v>0</v>
      </c>
      <c r="DW39" s="83">
        <f>SUMIFS(ACTUALS!$B$4:$B$75,ACTUALS!$R$4:$R$75,$BM39,ACTUALS!$Q$4:$Q$75,DW$3)+SUMIFS(ACTUALS!$W$4:$W$75,ACTUALS!$Q$4:$Q$75,$BM39,ACTUALS!$R$4:$R$75,DW$3)</f>
        <v>0</v>
      </c>
      <c r="DX39" s="83">
        <f>SUMIFS(ACTUALS!$C$4:$C$75,ACTUALS!$S$4:$S$75,$BM39,ACTUALS!$R$4:$R$75,DX$3)+SUMIFS(ACTUALS!$B$4:$B$75,ACTUALS!$R$4:$R$75,$BM39,ACTUALS!$S$4:$S$75,DX$3)</f>
        <v>0</v>
      </c>
      <c r="DY39" s="83">
        <f>SUMIFS(ACTUALS!$D$4:$D$75,ACTUALS!$T$4:$T$75,$BM39,ACTUALS!$S$4:$S$75,DY$3)+SUMIFS(ACTUALS!$C$4:$C$75,ACTUALS!$S$4:$S$75,$BM39,ACTUALS!$T$4:$T$75,DY$3)</f>
        <v>0</v>
      </c>
      <c r="DZ39" s="83">
        <f>SUMIFS(ACTUALS!$E$4:$E$75,ACTUALS!$U$4:$U$75,$BM39,ACTUALS!$T$4:$T$75,DZ$3)+SUMIFS(ACTUALS!$D$4:$D$75,ACTUALS!$T$4:$T$75,$BM39,ACTUALS!$U$4:$U$75,DZ$3)</f>
        <v>0</v>
      </c>
      <c r="EA39" s="83">
        <f>SUMIFS(ACTUALS!$F$4:$F$75,ACTUALS!$V$4:$V$75,$BM39,ACTUALS!$U$4:$U$75,EA$3)+SUMIFS(ACTUALS!$E$4:$E$75,ACTUALS!$U$4:$U$75,$BM39,ACTUALS!$V$4:$V$75,EA$3)</f>
        <v>0</v>
      </c>
      <c r="EB39" s="83">
        <f>SUMIFS(ACTUALS!$G$4:$G$75,ACTUALS!$W$4:$W$75,$BM39,ACTUALS!$V$4:$V$75,EB$3)+SUMIFS(ACTUALS!$F$4:$F$75,ACTUALS!$V$4:$V$75,$BM39,ACTUALS!$W$4:$W$75,EB$3)</f>
        <v>0</v>
      </c>
      <c r="EC39" s="83">
        <f>SUMIFS(ACTUALS!$J$4:$J$75,ACTUALS!$B$4:$B$75,$BM39,ACTUALS!$W$4:$W$75,EC$3)+SUMIFS(ACTUALS!$G$4:$G$75,ACTUALS!$W$4:$W$75,$BM39,ACTUALS!$B$4:$B$75,EC$3)</f>
        <v>0</v>
      </c>
      <c r="ED39" s="83">
        <f>SUMIFS(ACTUALS!$K$4:$K$75,ACTUALS!$C$4:$C$75,$BM39,ACTUALS!$B$4:$B$75,ED$3)+SUMIFS(ACTUALS!$J$4:$J$75,ACTUALS!$B$4:$B$75,$BM39,ACTUALS!$C$4:$C$75,ED$3)</f>
        <v>0</v>
      </c>
      <c r="EE39" s="83">
        <f>SUMIFS(ACTUALS!$L$4:$L$75,ACTUALS!$D$4:$D$75,$BM39,ACTUALS!$C$4:$C$75,EE$3)+SUMIFS(ACTUALS!$K$4:$K$75,ACTUALS!$C$4:$C$75,$BM39,ACTUALS!$D$4:$D$75,EE$3)</f>
        <v>0</v>
      </c>
      <c r="EF39" s="83">
        <f>SUMIFS(ACTUALS!$N$4:$N$75,ACTUALS!$E$4:$E$75,$BM39,ACTUALS!$D$4:$D$75,EF$3)+SUMIFS(ACTUALS!$L$4:$L$75,ACTUALS!$D$4:$D$75,$BM39,ACTUALS!$E$4:$E$75,EF$3)</f>
        <v>0</v>
      </c>
      <c r="EG39" s="83">
        <f>SUMIFS(ACTUALS!$O$4:$O$75,ACTUALS!$F$4:$F$75,$BM39,ACTUALS!$E$4:$E$75,EG$3)+SUMIFS(ACTUALS!$N$4:$N$75,ACTUALS!$E$4:$E$75,$BM39,ACTUALS!$F$4:$F$75,EG$3)</f>
        <v>0</v>
      </c>
      <c r="EH39" s="83">
        <f>SUMIFS(ACTUALS!$P$4:$P$75,ACTUALS!$G$4:$G$75,$BM39,ACTUALS!$F$4:$F$75,EH$3)+SUMIFS(ACTUALS!$O$4:$O$75,ACTUALS!$F$4:$F$75,$BM39,ACTUALS!$G$4:$G$75,EH$3)</f>
        <v>0</v>
      </c>
      <c r="EI39" s="83">
        <f>SUMIFS(ACTUALS!$Q$4:$Q$75,ACTUALS!$J$4:$J$75,$BM39,ACTUALS!$G$4:$G$75,EI$3)+SUMIFS(ACTUALS!$P$4:$P$75,ACTUALS!$G$4:$G$75,$BM39,ACTUALS!$J$4:$J$75,EI$3)</f>
        <v>0</v>
      </c>
      <c r="EJ39" s="83">
        <f>SUMIFS(ACTUALS!$R$4:$R$75,ACTUALS!$K$4:$K$75,$BM39,ACTUALS!$J$4:$J$75,EJ$3)+SUMIFS(ACTUALS!$Q$4:$Q$75,ACTUALS!$J$4:$J$75,$BM39,ACTUALS!$K$4:$K$75,EJ$3)</f>
        <v>0</v>
      </c>
      <c r="EK39" s="83">
        <f>SUMIFS(ACTUALS!$S$4:$S$75,ACTUALS!$L$4:$L$75,$BM39,ACTUALS!$K$4:$K$75,EK$3)+SUMIFS(ACTUALS!$R$4:$R$75,ACTUALS!$K$4:$K$75,$BM39,ACTUALS!$L$4:$L$75,EK$3)</f>
        <v>0</v>
      </c>
      <c r="EL39" s="83">
        <f>SUMIFS(ACTUALS!$T$4:$T$75,ACTUALS!$N$4:$N$75,$BM39,ACTUALS!$L$4:$L$75,EL$3)+SUMIFS(ACTUALS!$S$4:$S$75,ACTUALS!$L$4:$L$75,$BM39,ACTUALS!$N$4:$N$75,EL$3)</f>
        <v>0</v>
      </c>
      <c r="EM39" s="83">
        <f>SUMIFS(ACTUALS!$U$4:$U$75,ACTUALS!$O$4:$O$75,$BM39,ACTUALS!$N$4:$N$75,EM$3)+SUMIFS(ACTUALS!$T$4:$T$75,ACTUALS!$N$4:$N$75,$BM39,ACTUALS!$O$4:$O$75,EM$3)</f>
        <v>0</v>
      </c>
      <c r="EN39" s="83">
        <f>SUMIFS(ACTUALS!$V$4:$V$75,ACTUALS!$P$4:$P$75,$BM39,ACTUALS!$O$4:$O$75,EN$3)+SUMIFS(ACTUALS!$U$4:$U$75,ACTUALS!$O$4:$O$75,$BM39,ACTUALS!$P$4:$P$75,EN$3)</f>
        <v>0</v>
      </c>
      <c r="EO39" s="83">
        <f>SUMIFS(ACTUALS!$W$4:$W$75,ACTUALS!$Q$4:$Q$75,$BM39,ACTUALS!$P$4:$P$75,EO$3)+SUMIFS(ACTUALS!$V$4:$V$75,ACTUALS!$P$4:$P$75,$BM39,ACTUALS!$Q$4:$Q$75,EO$3)</f>
        <v>0</v>
      </c>
      <c r="EP39" s="83">
        <f>SUMIFS(ACTUALS!$B$4:$B$75,ACTUALS!$R$4:$R$75,$BM39,ACTUALS!$Q$4:$Q$75,EP$3)+SUMIFS(ACTUALS!$W$4:$W$75,ACTUALS!$Q$4:$Q$75,$BM39,ACTUALS!$R$4:$R$75,EP$3)</f>
        <v>0</v>
      </c>
      <c r="EQ39" s="83">
        <f>SUMIFS(ACTUALS!$C$4:$C$75,ACTUALS!$S$4:$S$75,$BM39,ACTUALS!$R$4:$R$75,EQ$3)+SUMIFS(ACTUALS!$B$4:$B$75,ACTUALS!$R$4:$R$75,$BM39,ACTUALS!$S$4:$S$75,EQ$3)</f>
        <v>0</v>
      </c>
      <c r="ER39" s="83">
        <f>SUMIFS(ACTUALS!$D$4:$D$75,ACTUALS!$T$4:$T$75,$BM39,ACTUALS!$S$4:$S$75,ER$3)+SUMIFS(ACTUALS!$C$4:$C$75,ACTUALS!$S$4:$S$75,$BM39,ACTUALS!$T$4:$T$75,ER$3)</f>
        <v>0</v>
      </c>
      <c r="ES39" s="83">
        <f>SUMIFS(ACTUALS!$E$4:$E$75,ACTUALS!$U$4:$U$75,$BM39,ACTUALS!$T$4:$T$75,ES$3)+SUMIFS(ACTUALS!$D$4:$D$75,ACTUALS!$T$4:$T$75,$BM39,ACTUALS!$U$4:$U$75,ES$3)</f>
        <v>0</v>
      </c>
      <c r="ET39" s="83">
        <f>SUMIFS(ACTUALS!$F$4:$F$75,ACTUALS!$V$4:$V$75,$BM39,ACTUALS!$U$4:$U$75,ET$3)+SUMIFS(ACTUALS!$E$4:$E$75,ACTUALS!$U$4:$U$75,$BM39,ACTUALS!$V$4:$V$75,ET$3)</f>
        <v>0</v>
      </c>
      <c r="EU39" s="83">
        <f>SUMIFS(ACTUALS!$G$4:$G$75,ACTUALS!$W$4:$W$75,$BM39,ACTUALS!$V$4:$V$75,EU$3)+SUMIFS(ACTUALS!$F$4:$F$75,ACTUALS!$V$4:$V$75,$BM39,ACTUALS!$W$4:$W$75,EU$3)</f>
        <v>0</v>
      </c>
      <c r="EV39" s="83">
        <f>SUMIFS(ACTUALS!$U$4:$U$75,ACTUALS!$O$4:$O$75,$BM39,ACTUALS!$N$4:$N$75,EV$3)+SUMIFS(ACTUALS!$T$4:$T$75,ACTUALS!$N$4:$N$75,$BM39,ACTUALS!$O$4:$O$75,EV$3)</f>
        <v>0</v>
      </c>
      <c r="EW39" s="83">
        <f>SUMIFS(ACTUALS!$U$4:$U$75,ACTUALS!$O$4:$O$75,$BM39,ACTUALS!$N$4:$N$75,EW$3)+SUMIFS(ACTUALS!$T$4:$T$75,ACTUALS!$N$4:$N$75,$BM39,ACTUALS!$O$4:$O$75,EW$3)</f>
        <v>0</v>
      </c>
      <c r="EX39" s="83">
        <f>SUMIFS(ACTUALS!$U$4:$U$75,ACTUALS!$O$4:$O$75,$BM39,ACTUALS!$N$4:$N$75,EX$3)+SUMIFS(ACTUALS!$T$4:$T$75,ACTUALS!$N$4:$N$75,$BM39,ACTUALS!$O$4:$O$75,EX$3)</f>
        <v>0</v>
      </c>
      <c r="EY39" s="83">
        <f>SUMIFS(ACTUALS!$U$4:$U$75,ACTUALS!$O$4:$O$75,$BM39,ACTUALS!$N$4:$N$75,EY$3)+SUMIFS(ACTUALS!$T$4:$T$75,ACTUALS!$N$4:$N$75,$BM39,ACTUALS!$O$4:$O$75,EY$3)</f>
        <v>0</v>
      </c>
      <c r="EZ39" s="83">
        <f>SUMIFS(ACTUALS!$U$4:$U$75,ACTUALS!$O$4:$O$75,$BM39,ACTUALS!$N$4:$N$75,EZ$3)+SUMIFS(ACTUALS!$T$4:$T$75,ACTUALS!$N$4:$N$75,$BM39,ACTUALS!$O$4:$O$75,EZ$3)</f>
        <v>0</v>
      </c>
      <c r="FA39" s="83">
        <f>SUMIFS(ACTUALS!$U$4:$U$75,ACTUALS!$O$4:$O$75,$BM39,ACTUALS!$N$4:$N$75,FA$3)+SUMIFS(ACTUALS!$T$4:$T$75,ACTUALS!$N$4:$N$75,$BM39,ACTUALS!$O$4:$O$75,FA$3)</f>
        <v>0</v>
      </c>
      <c r="FB39" s="83">
        <f>SUMIFS(ACTUALS!$U$4:$U$75,ACTUALS!$O$4:$O$75,$BM39,ACTUALS!$N$4:$N$75,FB$3)+SUMIFS(ACTUALS!$T$4:$T$75,ACTUALS!$N$4:$N$75,$BM39,ACTUALS!$O$4:$O$75,FB$3)</f>
        <v>0</v>
      </c>
      <c r="FC39" s="83">
        <f>SUMIFS(ACTUALS!$U$4:$U$75,ACTUALS!$O$4:$O$75,$BM39,ACTUALS!$N$4:$N$75,FC$3)+SUMIFS(ACTUALS!$T$4:$T$75,ACTUALS!$N$4:$N$75,$BM39,ACTUALS!$O$4:$O$75,FC$3)</f>
        <v>0</v>
      </c>
      <c r="FD39" s="83">
        <f>SUMIFS(ACTUALS!$U$4:$U$75,ACTUALS!$O$4:$O$75,$BM39,ACTUALS!$N$4:$N$75,FD$3)+SUMIFS(ACTUALS!$T$4:$T$75,ACTUALS!$N$4:$N$75,$BM39,ACTUALS!$O$4:$O$75,FD$3)</f>
        <v>0</v>
      </c>
      <c r="FE39" s="83">
        <f>SUMIFS(ACTUALS!$U$4:$U$75,ACTUALS!$O$4:$O$75,$BM39,ACTUALS!$N$4:$N$75,FE$3)+SUMIFS(ACTUALS!$T$4:$T$75,ACTUALS!$N$4:$N$75,$BM39,ACTUALS!$O$4:$O$75,FE$3)</f>
        <v>0</v>
      </c>
      <c r="FF39" s="83">
        <f>SUMIFS(ACTUALS!$U$4:$U$75,ACTUALS!$O$4:$O$75,$BM39,ACTUALS!$N$4:$N$75,FF$3)+SUMIFS(ACTUALS!$T$4:$T$75,ACTUALS!$N$4:$N$75,$BM39,ACTUALS!$O$4:$O$75,FF$3)</f>
        <v>0</v>
      </c>
      <c r="FG39" s="83">
        <f>SUMIFS(ACTUALS!$U$4:$U$75,ACTUALS!$O$4:$O$75,$BM39,ACTUALS!$N$4:$N$75,FG$3)+SUMIFS(ACTUALS!$T$4:$T$75,ACTUALS!$N$4:$N$75,$BM39,ACTUALS!$O$4:$O$75,FG$3)</f>
        <v>0</v>
      </c>
      <c r="FH39" s="51"/>
      <c r="FI39" s="51" t="s">
        <v>748</v>
      </c>
      <c r="FJ39" s="83">
        <f>SUMIFS(ACTUALS!$S$4:$S$75,ACTUALS!$O$4:$O$75,$BM39,ACTUALS!$N$4:$N$75,FJ$3)+SUMIFS(ACTUALS!$R$4:$R$75,ACTUALS!$N$4:$N$75,$BM39,ACTUALS!$O$4:$O$75,FJ$3)</f>
        <v>0</v>
      </c>
      <c r="FK39" s="83">
        <f>SUMIFS(ACTUALS!$S$4:$S$75,ACTUALS!$O$4:$O$75,$BM39,ACTUALS!$N$4:$N$75,FK$3)+SUMIFS(ACTUALS!$R$4:$R$75,ACTUALS!$N$4:$N$75,$BM39,ACTUALS!$O$4:$O$75,FK$3)</f>
        <v>0</v>
      </c>
      <c r="FL39" s="83">
        <f>SUMIFS(ACTUALS!$S$4:$S$75,ACTUALS!$O$4:$O$75,$BM39,ACTUALS!$N$4:$N$75,FL$3)+SUMIFS(ACTUALS!$R$4:$R$75,ACTUALS!$N$4:$N$75,$BM39,ACTUALS!$O$4:$O$75,FL$3)</f>
        <v>0</v>
      </c>
      <c r="FM39" s="83">
        <f>SUMIFS(ACTUALS!$S$4:$S$75,ACTUALS!$O$4:$O$75,$BM39,ACTUALS!$N$4:$N$75,FM$3)+SUMIFS(ACTUALS!$R$4:$R$75,ACTUALS!$N$4:$N$75,$BM39,ACTUALS!$O$4:$O$75,FM$3)</f>
        <v>0</v>
      </c>
      <c r="FN39" s="83">
        <f>SUMIFS(ACTUALS!$S$4:$S$75,ACTUALS!$O$4:$O$75,$BM39,ACTUALS!$N$4:$N$75,FN$3)+SUMIFS(ACTUALS!$R$4:$R$75,ACTUALS!$N$4:$N$75,$BM39,ACTUALS!$O$4:$O$75,FN$3)</f>
        <v>0</v>
      </c>
      <c r="FO39" s="83">
        <f>SUMIFS(ACTUALS!$S$4:$S$75,ACTUALS!$O$4:$O$75,$BM39,ACTUALS!$N$4:$N$75,FO$3)+SUMIFS(ACTUALS!$R$4:$R$75,ACTUALS!$N$4:$N$75,$BM39,ACTUALS!$O$4:$O$75,FO$3)</f>
        <v>0</v>
      </c>
      <c r="FP39" s="83">
        <f>SUMIFS(ACTUALS!$T$4:$T$75,ACTUALS!$P$4:$P$75,$BM39,ACTUALS!$O$4:$O$75,FP$3)+SUMIFS(ACTUALS!$S$4:$S$75,ACTUALS!$O$4:$O$75,$BM39,ACTUALS!$P$4:$P$75,FP$3)</f>
        <v>0</v>
      </c>
      <c r="FQ39" s="83">
        <f>SUMIFS(ACTUALS!$U$4:$U$75,ACTUALS!$Q$4:$Q$75,$BM39,ACTUALS!$P$4:$P$75,FQ$3)+SUMIFS(ACTUALS!$T$4:$T$75,ACTUALS!$P$4:$P$75,$BM39,ACTUALS!$Q$4:$Q$75,FQ$3)</f>
        <v>0</v>
      </c>
      <c r="FR39" s="83">
        <f>SUMIFS(ACTUALS!$V$4:$V$75,ACTUALS!$R$4:$R$75,$BM39,ACTUALS!$Q$4:$Q$75,FR$3)+SUMIFS(ACTUALS!$U$4:$U$75,ACTUALS!$Q$4:$Q$75,$BM39,ACTUALS!$R$4:$R$75,FR$3)</f>
        <v>0</v>
      </c>
      <c r="FS39" s="83">
        <f>SUMIFS(ACTUALS!$W$4:$W$75,ACTUALS!$S$4:$S$75,$BM39,ACTUALS!$R$4:$R$75,FS$3)+SUMIFS(ACTUALS!$V$4:$V$75,ACTUALS!$R$4:$R$75,$BM39,ACTUALS!$S$4:$S$75,FS$3)</f>
        <v>0</v>
      </c>
      <c r="FT39" s="83">
        <f>SUMIFS(ACTUALS!$B$4:$B$75,ACTUALS!$T$4:$T$75,$BM39,ACTUALS!$S$4:$S$75,FT$3)+SUMIFS(ACTUALS!$W$4:$W$75,ACTUALS!$S$4:$S$75,$BM39,ACTUALS!$T$4:$T$75,FT$3)</f>
        <v>0</v>
      </c>
      <c r="FU39" s="83">
        <f>SUMIFS(ACTUALS!$C$4:$C$75,ACTUALS!$U$4:$U$75,$BM39,ACTUALS!$T$4:$T$75,FU$3)+SUMIFS(ACTUALS!$B$4:$B$75,ACTUALS!$T$4:$T$75,$BM39,ACTUALS!$U$4:$U$75,FU$3)</f>
        <v>0</v>
      </c>
      <c r="FV39" s="83">
        <f>SUMIFS(ACTUALS!$D$4:$D$75,ACTUALS!$V$4:$V$75,$BM39,ACTUALS!$U$4:$U$75,FV$3)+SUMIFS(ACTUALS!$C$4:$C$75,ACTUALS!$U$4:$U$75,$BM39,ACTUALS!$V$4:$V$75,FV$3)</f>
        <v>0</v>
      </c>
      <c r="FW39" s="83">
        <f>SUMIFS(ACTUALS!$E$4:$E$75,ACTUALS!$W$4:$W$75,$BM39,ACTUALS!$V$4:$V$75,FW$3)+SUMIFS(ACTUALS!$D$4:$D$75,ACTUALS!$V$4:$V$75,$BM39,ACTUALS!$W$4:$W$75,FW$3)</f>
        <v>0</v>
      </c>
      <c r="FX39" s="83">
        <f>SUMIFS(ACTUALS!$F$4:$F$75,ACTUALS!$B$4:$B$75,$BM39,ACTUALS!$W$4:$W$75,FX$3)+SUMIFS(ACTUALS!$E$4:$E$75,ACTUALS!$W$4:$W$75,$BM39,ACTUALS!$B$4:$B$75,FX$3)</f>
        <v>0</v>
      </c>
      <c r="FY39" s="83">
        <f>SUMIFS(ACTUALS!$G$4:$G$75,ACTUALS!$C$4:$C$75,$BM39,ACTUALS!$B$4:$B$75,FY$3)+SUMIFS(ACTUALS!$F$4:$F$75,ACTUALS!$B$4:$B$75,$BM39,ACTUALS!$C$4:$C$75,FY$3)</f>
        <v>0</v>
      </c>
      <c r="FZ39" s="83">
        <f>SUMIFS(ACTUALS!$J$4:$J$75,ACTUALS!$D$4:$D$75,$BM39,ACTUALS!$C$4:$C$75,FZ$3)+SUMIFS(ACTUALS!$G$4:$G$75,ACTUALS!$C$4:$C$75,$BM39,ACTUALS!$D$4:$D$75,FZ$3)</f>
        <v>0</v>
      </c>
      <c r="GA39" s="83">
        <f>SUMIFS(ACTUALS!$K$4:$K$75,ACTUALS!$E$4:$E$75,$BM39,ACTUALS!$D$4:$D$75,GA$3)+SUMIFS(ACTUALS!$J$4:$J$75,ACTUALS!$D$4:$D$75,$BM39,ACTUALS!$E$4:$E$75,GA$3)</f>
        <v>0</v>
      </c>
      <c r="GB39" s="83">
        <f>SUMIFS(ACTUALS!$L$4:$L$75,ACTUALS!$F$4:$F$75,$BM39,ACTUALS!$E$4:$E$75,GB$3)+SUMIFS(ACTUALS!$K$4:$K$75,ACTUALS!$E$4:$E$75,$BM39,ACTUALS!$F$4:$F$75,GB$3)</f>
        <v>0</v>
      </c>
      <c r="GC39" s="83">
        <f>SUMIFS(ACTUALS!$N$4:$N$75,ACTUALS!$G$4:$G$75,$BM39,ACTUALS!$F$4:$F$75,GC$3)+SUMIFS(ACTUALS!$L$4:$L$75,ACTUALS!$F$4:$F$75,$BM39,ACTUALS!$G$4:$G$75,GC$3)</f>
        <v>0</v>
      </c>
      <c r="GD39" s="83">
        <f>SUMIFS(ACTUALS!$O$4:$O$75,ACTUALS!$J$4:$J$75,$BM39,ACTUALS!$G$4:$G$75,GD$3)+SUMIFS(ACTUALS!$N$4:$N$75,ACTUALS!$G$4:$G$75,$BM39,ACTUALS!$J$4:$J$75,GD$3)</f>
        <v>0</v>
      </c>
      <c r="GE39" s="83">
        <f>SUMIFS(ACTUALS!$P$4:$P$75,ACTUALS!$K$4:$K$75,$BM39,ACTUALS!$J$4:$J$75,GE$3)+SUMIFS(ACTUALS!$O$4:$O$75,ACTUALS!$J$4:$J$75,$BM39,ACTUALS!$K$4:$K$75,GE$3)</f>
        <v>0</v>
      </c>
      <c r="GF39" s="83">
        <f>SUMIFS(ACTUALS!$Q$4:$Q$75,ACTUALS!$L$4:$L$75,$BM39,ACTUALS!$K$4:$K$75,GF$3)+SUMIFS(ACTUALS!$P$4:$P$75,ACTUALS!$K$4:$K$75,$BM39,ACTUALS!$L$4:$L$75,GF$3)</f>
        <v>0</v>
      </c>
      <c r="GG39" s="83">
        <f>SUMIFS(ACTUALS!$R$4:$R$75,ACTUALS!$N$4:$N$75,$BM39,ACTUALS!$L$4:$L$75,GG$3)+SUMIFS(ACTUALS!$Q$4:$Q$75,ACTUALS!$L$4:$L$75,$BM39,ACTUALS!$N$4:$N$75,GG$3)</f>
        <v>0</v>
      </c>
      <c r="GH39" s="83">
        <f>SUMIFS(ACTUALS!$S$4:$S$75,ACTUALS!$O$4:$O$75,$BM39,ACTUALS!$N$4:$N$75,GH$3)+SUMIFS(ACTUALS!$R$4:$R$75,ACTUALS!$N$4:$N$75,$BM39,ACTUALS!$O$4:$O$75,GH$3)</f>
        <v>0</v>
      </c>
      <c r="GI39" s="83">
        <f>SUMIFS(ACTUALS!$T$4:$T$75,ACTUALS!$P$4:$P$75,$BM39,ACTUALS!$O$4:$O$75,GI$3)+SUMIFS(ACTUALS!$S$4:$S$75,ACTUALS!$O$4:$O$75,$BM39,ACTUALS!$P$4:$P$75,GI$3)</f>
        <v>0</v>
      </c>
      <c r="GJ39" s="83">
        <f>SUMIFS(ACTUALS!$U$4:$U$75,ACTUALS!$Q$4:$Q$75,$BM39,ACTUALS!$P$4:$P$75,GJ$3)+SUMIFS(ACTUALS!$T$4:$T$75,ACTUALS!$P$4:$P$75,$BM39,ACTUALS!$Q$4:$Q$75,GJ$3)</f>
        <v>0</v>
      </c>
      <c r="GK39" s="83">
        <f>SUMIFS(ACTUALS!$V$4:$V$75,ACTUALS!$R$4:$R$75,$BM39,ACTUALS!$Q$4:$Q$75,GK$3)+SUMIFS(ACTUALS!$U$4:$U$75,ACTUALS!$Q$4:$Q$75,$BM39,ACTUALS!$R$4:$R$75,GK$3)</f>
        <v>0</v>
      </c>
      <c r="GL39" s="83">
        <f>SUMIFS(ACTUALS!$W$4:$W$75,ACTUALS!$S$4:$S$75,$BM39,ACTUALS!$R$4:$R$75,GL$3)+SUMIFS(ACTUALS!$V$4:$V$75,ACTUALS!$R$4:$R$75,$BM39,ACTUALS!$S$4:$S$75,GL$3)</f>
        <v>0</v>
      </c>
      <c r="GM39" s="83">
        <f>SUMIFS(ACTUALS!$B$4:$B$75,ACTUALS!$T$4:$T$75,$BM39,ACTUALS!$S$4:$S$75,GM$3)+SUMIFS(ACTUALS!$W$4:$W$75,ACTUALS!$S$4:$S$75,$BM39,ACTUALS!$T$4:$T$75,GM$3)</f>
        <v>0</v>
      </c>
      <c r="GN39" s="83">
        <f>SUMIFS(ACTUALS!$C$4:$C$75,ACTUALS!$U$4:$U$75,$BM39,ACTUALS!$T$4:$T$75,GN$3)+SUMIFS(ACTUALS!$B$4:$B$75,ACTUALS!$T$4:$T$75,$BM39,ACTUALS!$U$4:$U$75,GN$3)</f>
        <v>0</v>
      </c>
      <c r="GO39" s="83">
        <f>SUMIFS(ACTUALS!$S$4:$S$75,ACTUALS!$O$4:$O$75,$BM39,ACTUALS!$N$4:$N$75,GO$3)+SUMIFS(ACTUALS!$R$4:$R$75,ACTUALS!$N$4:$N$75,$BM39,ACTUALS!$O$4:$O$75,GO$3)</f>
        <v>0</v>
      </c>
      <c r="GP39" s="83">
        <f>SUMIFS(ACTUALS!$S$4:$S$75,ACTUALS!$O$4:$O$75,$BM39,ACTUALS!$N$4:$N$75,GP$3)+SUMIFS(ACTUALS!$R$4:$R$75,ACTUALS!$N$4:$N$75,$BM39,ACTUALS!$O$4:$O$75,GP$3)</f>
        <v>0</v>
      </c>
      <c r="GQ39" s="83">
        <f>SUMIFS(ACTUALS!$S$4:$S$75,ACTUALS!$O$4:$O$75,$BM39,ACTUALS!$N$4:$N$75,GQ$3)+SUMIFS(ACTUALS!$R$4:$R$75,ACTUALS!$N$4:$N$75,$BM39,ACTUALS!$O$4:$O$75,GQ$3)</f>
        <v>0</v>
      </c>
      <c r="GR39" s="83">
        <f>SUMIFS(ACTUALS!$S$4:$S$75,ACTUALS!$O$4:$O$75,$BM39,ACTUALS!$N$4:$N$75,GR$3)+SUMIFS(ACTUALS!$R$4:$R$75,ACTUALS!$N$4:$N$75,$BM39,ACTUALS!$O$4:$O$75,GR$3)</f>
        <v>0</v>
      </c>
      <c r="GS39" s="83">
        <f>SUMIFS(ACTUALS!$S$4:$S$75,ACTUALS!$O$4:$O$75,$BM39,ACTUALS!$N$4:$N$75,GS$3)+SUMIFS(ACTUALS!$R$4:$R$75,ACTUALS!$N$4:$N$75,$BM39,ACTUALS!$O$4:$O$75,GS$3)</f>
        <v>0</v>
      </c>
      <c r="GT39" s="83">
        <f>SUMIFS(ACTUALS!$S$4:$S$75,ACTUALS!$O$4:$O$75,$BM39,ACTUALS!$N$4:$N$75,GT$3)+SUMIFS(ACTUALS!$R$4:$R$75,ACTUALS!$N$4:$N$75,$BM39,ACTUALS!$O$4:$O$75,GT$3)</f>
        <v>0</v>
      </c>
      <c r="GU39" s="83">
        <f>SUMIFS(ACTUALS!$S$4:$S$75,ACTUALS!$O$4:$O$75,$BM39,ACTUALS!$N$4:$N$75,GU$3)+SUMIFS(ACTUALS!$R$4:$R$75,ACTUALS!$N$4:$N$75,$BM39,ACTUALS!$O$4:$O$75,GU$3)</f>
        <v>0</v>
      </c>
      <c r="GV39" s="83">
        <f>SUMIFS(ACTUALS!$S$4:$S$75,ACTUALS!$O$4:$O$75,$BM39,ACTUALS!$N$4:$N$75,GV$3)+SUMIFS(ACTUALS!$R$4:$R$75,ACTUALS!$N$4:$N$75,$BM39,ACTUALS!$O$4:$O$75,GV$3)</f>
        <v>0</v>
      </c>
      <c r="GW39" s="83">
        <f>SUMIFS(ACTUALS!$S$4:$S$75,ACTUALS!$O$4:$O$75,$BM39,ACTUALS!$N$4:$N$75,GW$3)+SUMIFS(ACTUALS!$R$4:$R$75,ACTUALS!$N$4:$N$75,$BM39,ACTUALS!$O$4:$O$75,GW$3)</f>
        <v>0</v>
      </c>
      <c r="GX39" s="83">
        <f>SUMIFS(ACTUALS!$S$4:$S$75,ACTUALS!$O$4:$O$75,$BM39,ACTUALS!$N$4:$N$75,GX$3)+SUMIFS(ACTUALS!$R$4:$R$75,ACTUALS!$N$4:$N$75,$BM39,ACTUALS!$O$4:$O$75,GX$3)</f>
        <v>0</v>
      </c>
      <c r="GY39" s="83">
        <f>SUMIFS(ACTUALS!$S$4:$S$75,ACTUALS!$O$4:$O$75,$BM39,ACTUALS!$N$4:$N$75,GY$3)+SUMIFS(ACTUALS!$R$4:$R$75,ACTUALS!$N$4:$N$75,$BM39,ACTUALS!$O$4:$O$75,GY$3)</f>
        <v>0</v>
      </c>
      <c r="GZ39" s="83">
        <f>SUMIFS(ACTUALS!$S$4:$S$75,ACTUALS!$O$4:$O$75,$BM39,ACTUALS!$N$4:$N$75,GZ$3)+SUMIFS(ACTUALS!$R$4:$R$75,ACTUALS!$N$4:$N$75,$BM39,ACTUALS!$O$4:$O$75,GZ$3)</f>
        <v>0</v>
      </c>
      <c r="HA39" s="83">
        <f>SUMIFS(ACTUALS!$S$4:$S$75,ACTUALS!$O$4:$O$75,$BM39,ACTUALS!$N$4:$N$75,HA$3)+SUMIFS(ACTUALS!$R$4:$R$75,ACTUALS!$N$4:$N$75,$BM39,ACTUALS!$O$4:$O$75,HA$3)</f>
        <v>0</v>
      </c>
      <c r="HB39" s="83">
        <f>SUMIFS(ACTUALS!$S$4:$S$75,ACTUALS!$O$4:$O$75,$BM39,ACTUALS!$N$4:$N$75,HB$3)+SUMIFS(ACTUALS!$R$4:$R$75,ACTUALS!$N$4:$N$75,$BM39,ACTUALS!$O$4:$O$75,HB$3)</f>
        <v>0</v>
      </c>
      <c r="HC39" s="83">
        <f>SUMIFS(ACTUALS!$S$4:$S$75,ACTUALS!$O$4:$O$75,$BM39,ACTUALS!$N$4:$N$75,HC$3)+SUMIFS(ACTUALS!$R$4:$R$75,ACTUALS!$N$4:$N$75,$BM39,ACTUALS!$O$4:$O$75,HC$3)</f>
        <v>0</v>
      </c>
      <c r="HD39" s="83">
        <f>SUMIFS(ACTUALS!$S$4:$S$75,ACTUALS!$O$4:$O$75,$BM39,ACTUALS!$N$4:$N$75,HD$3)+SUMIFS(ACTUALS!$R$4:$R$75,ACTUALS!$N$4:$N$75,$BM39,ACTUALS!$O$4:$O$75,HD$3)</f>
        <v>0</v>
      </c>
      <c r="HE39" s="83">
        <f>SUMIFS(ACTUALS!$S$4:$S$75,ACTUALS!$O$4:$O$75,$BM39,ACTUALS!$N$4:$N$75,HE$3)+SUMIFS(ACTUALS!$R$4:$R$75,ACTUALS!$N$4:$N$75,$BM39,ACTUALS!$O$4:$O$75,HE$3)</f>
        <v>0</v>
      </c>
      <c r="HF39" s="51"/>
      <c r="HG39" s="71"/>
      <c r="HH39" s="71"/>
      <c r="HI39" s="71"/>
      <c r="HJ39" s="71"/>
      <c r="HK39" s="71"/>
      <c r="HL39" s="71"/>
      <c r="HM39" s="71"/>
      <c r="HN39" s="71"/>
      <c r="HO39" s="71"/>
      <c r="HP39" s="71"/>
      <c r="HQ39" s="71"/>
      <c r="HR39" s="71"/>
      <c r="HS39" s="71"/>
      <c r="HT39" s="71"/>
      <c r="HU39" s="71"/>
      <c r="HV39" s="71"/>
      <c r="HW39" s="71"/>
      <c r="HX39" s="71"/>
      <c r="HY39" s="71"/>
      <c r="HZ39" s="71"/>
      <c r="IA39" s="71"/>
      <c r="IB39" s="71"/>
      <c r="IC39" s="71"/>
      <c r="ID39" s="71"/>
      <c r="IE39" s="71"/>
      <c r="IF39" s="71"/>
      <c r="IG39" s="71"/>
      <c r="IH39" s="71"/>
      <c r="II39" s="71"/>
      <c r="IJ39" s="71"/>
      <c r="IK39" s="71"/>
      <c r="IL39" s="71"/>
      <c r="IM39" s="71"/>
      <c r="IN39" s="71"/>
      <c r="IO39" s="71"/>
      <c r="IP39" s="71"/>
      <c r="IQ39" s="71"/>
      <c r="IR39" s="71"/>
      <c r="IS39" s="71"/>
      <c r="IT39" s="71"/>
      <c r="IU39" s="71"/>
      <c r="IV39" s="71"/>
      <c r="IW39" s="71"/>
      <c r="IX39" s="71"/>
      <c r="IY39" s="71"/>
      <c r="IZ39" s="71"/>
      <c r="JA39" s="71"/>
      <c r="JB39" s="71"/>
      <c r="JC39" s="71"/>
      <c r="JD39" s="71"/>
      <c r="JE39" s="71"/>
      <c r="JF39" s="71"/>
      <c r="JG39" s="71"/>
      <c r="JH39" s="71"/>
      <c r="JI39" s="71"/>
      <c r="JJ39" s="71"/>
      <c r="JK39" s="71"/>
      <c r="JL39" s="71"/>
      <c r="JM39" s="71"/>
    </row>
    <row r="40" spans="1:273" s="78" customFormat="1" ht="30" customHeight="1" x14ac:dyDescent="0.25">
      <c r="A40" s="71"/>
      <c r="B40" s="72">
        <f t="shared" si="6"/>
        <v>37</v>
      </c>
      <c r="C40" s="73" t="s">
        <v>18</v>
      </c>
      <c r="D40" s="74">
        <v>46194</v>
      </c>
      <c r="E40" s="73" t="s">
        <v>125</v>
      </c>
      <c r="F40" s="180">
        <v>0.5</v>
      </c>
      <c r="G40" s="75">
        <f t="shared" si="0"/>
        <v>46194.5</v>
      </c>
      <c r="H40" s="148" t="s">
        <v>158</v>
      </c>
      <c r="I40" s="149"/>
      <c r="J40" s="150"/>
      <c r="K40" s="151"/>
      <c r="L40" s="73" t="str">
        <f t="shared" si="1"/>
        <v/>
      </c>
      <c r="M40" s="76" t="s">
        <v>718</v>
      </c>
      <c r="N40" s="77" t="str">
        <f t="shared" si="2"/>
        <v>Spain</v>
      </c>
      <c r="O40" s="78" t="str">
        <f t="shared" si="3"/>
        <v>Saudi Arabia</v>
      </c>
      <c r="P40" s="78" t="str">
        <f>IF(ACTUALS!$R40&gt;ACTUALS!$S40,ACTUALS!$N40,IF(ACTUALS!$S40&gt;ACTUALS!$R40,ACTUALS!$O40,""))</f>
        <v/>
      </c>
      <c r="Q40" s="78" t="str">
        <f>IF(ACTUALS!$P40=ACTUALS!$N40,ACTUALS!$O40,IF(ACTUALS!$P40=ACTUALS!$O40,ACTUALS!$N40,""))</f>
        <v/>
      </c>
      <c r="R40" s="79">
        <f t="shared" si="4"/>
        <v>0</v>
      </c>
      <c r="S40" s="80">
        <f t="shared" si="5"/>
        <v>0</v>
      </c>
      <c r="T40" s="78">
        <f>IF(OR(ACTUALS!$R40="",ACTUALS!$S40=""),"",ACTUALS!$R40-ACTUALS!$S40)</f>
        <v>0</v>
      </c>
      <c r="U40" s="78">
        <f>IF(OR(ACTUALS!$R40="",ACTUALS!$S40=""),"",ACTUALS!$S40-ACTUALS!$R40)</f>
        <v>0</v>
      </c>
      <c r="V40" s="78" t="str">
        <f>IF(ACTUALS!$K40="","",IF(ACTUALS!$L40="Draw",1,IF(ACTUALS!$L40=ACTUALS!$N40,3,0)))</f>
        <v/>
      </c>
      <c r="W40" s="78" t="str">
        <f>IF(ACTUALS!$K40="","",IF(ACTUALS!$L40="Draw",1,IF(ACTUALS!$L40=ACTUALS!$O40,3,0)))</f>
        <v/>
      </c>
      <c r="AH40" s="51"/>
      <c r="AI40" s="51"/>
      <c r="AJ40" s="51"/>
      <c r="AK40" s="51"/>
      <c r="AL40" s="51"/>
      <c r="AM40" s="51"/>
      <c r="AN40" s="51"/>
      <c r="AO40" s="94"/>
      <c r="AP40" s="94"/>
      <c r="AQ40" s="51"/>
      <c r="AR40" s="51"/>
      <c r="AS40" s="51" t="s">
        <v>18</v>
      </c>
      <c r="AT40" s="51" t="s">
        <v>770</v>
      </c>
      <c r="AU40" s="51">
        <f>COUNTIF(ACTUALS!$P$4:$P$75,AT40)</f>
        <v>0</v>
      </c>
      <c r="AV40" s="51">
        <f>COUNTIFS(ACTUALS!$O$4:$O$75,AT40,ACTUALS!$L$4:$L$75,"Draw")+COUNTIFS(ACTUALS!$N$4:$N$75,AT40,ACTUALS!$L$4:$L$75,"Draw")</f>
        <v>0</v>
      </c>
      <c r="AW40" s="51">
        <f>COUNTIF(ACTUALS!$Q$4:$Q$75,AT40)</f>
        <v>0</v>
      </c>
      <c r="AX40" s="51">
        <f>AV40+(3*AU40)</f>
        <v>0</v>
      </c>
      <c r="AY40" s="51">
        <f>SUMIFS(ACTUALS!$R$4:$R$75,ACTUALS!$N$4:$N$75,AT40)+SUMIFS(ACTUALS!$S$4:$S$75,ACTUALS!$O$4:$O$75,AT40)</f>
        <v>0</v>
      </c>
      <c r="AZ40" s="51">
        <f>SUMIFS(ACTUALS!$S$4:$S$75,ACTUALS!$N$4:$N$75,AT40)+SUMIFS(ACTUALS!$R$4:$R$75,ACTUALS!$O$4:$O$75,AT40)</f>
        <v>0</v>
      </c>
      <c r="BA40" s="51">
        <f>AY40-AZ40</f>
        <v>0</v>
      </c>
      <c r="BB40" s="51">
        <f ca="1">RANK(BK40,BK39:BK42,1)</f>
        <v>3</v>
      </c>
      <c r="BC40" s="51" t="str">
        <f>IFERROR(VLOOKUP(AT40,AO:AP,2,FALSE),"")</f>
        <v/>
      </c>
      <c r="BD40" s="51" t="str">
        <f ca="1">IF(BC40="",BB40&amp;AS40,BC40&amp;AS40)</f>
        <v>3H</v>
      </c>
      <c r="BE40" s="51">
        <f>RANK(AX40,AX39:AX42)+(RANK(BA40,BA39:BA42)/10)+(RANK(AY40,AY39:AY42)/100)</f>
        <v>1.1100000000000001</v>
      </c>
      <c r="BF40" s="51">
        <f>RANK(BE40,BE39:BE42,1)</f>
        <v>1</v>
      </c>
      <c r="BG40" s="51" cm="1">
        <f t="array" aca="1" ref="BG40" ca="1">SUMPRODUCT((OFFSET($BN$3:$DI$3,MATCH($AT40,$BM$4:$BM$51,0),0))*((IF($BF42=$BF40,$BN$3:$DI$3=$AT42,0))+(IF($BF39=$BF40,$BN$3:$DI$3=$AT39,0))+(IF($BF41=$BF40,$BN$3:$DI$3=$AT41,0))))</f>
        <v>0</v>
      </c>
      <c r="BH40" s="51" cm="1">
        <f t="array" aca="1" ref="BH40" ca="1">SUMPRODUCT((OFFSET($DL$3:$FG$3,MATCH($AT40,$DK$4:$DK$51,0),0))*((IF($BF42=$BF40,$DL$3:$FG$3=$AT42,0))+(IF($BF39=$BF40,$DL$3:$FG$3=$AT39,0))+(IF($BF41=$BF40,$DL$3:$FG$3=$AT41,0))))</f>
        <v>0</v>
      </c>
      <c r="BI40" s="51" cm="1">
        <f t="array" aca="1" ref="BI40" ca="1">SUMPRODUCT((OFFSET($FJ$3:$HE$3,MATCH($AT40,$FI$4:$FI$51,0),0))*((IF($BF42=$BF40,$FJ$3:$HE$3=$AT42,0))+(IF($BF39=$BF40,$FJ$3:$HE$3=$AT39,0))+(IF($BF41=$BF40,$FJ$3:$HE$3=$AT41,0))))</f>
        <v>0</v>
      </c>
      <c r="BJ40" s="51">
        <f ca="1">(BG40/1000)+(BH40/10000)+(BI40/100000)+(ROW(BI43)/10000000)</f>
        <v>4.3000000000000003E-6</v>
      </c>
      <c r="BK40" s="51">
        <f ca="1">+BE40-BJ40</f>
        <v>1.1099957</v>
      </c>
      <c r="BL40" s="51"/>
      <c r="BM40" s="96" t="s">
        <v>40</v>
      </c>
      <c r="BN40" s="83">
        <f>SUMIFS(ACTUALS!$W$4:$W$75,ACTUALS!$O$4:$O$75,$BM40,ACTUALS!$N$4:$N$75,BN$3)+SUMIFS(ACTUALS!$V$4:$V$75,ACTUALS!$N$4:$N$75,$BM40,ACTUALS!$O$4:$O$75,BN$3)</f>
        <v>0</v>
      </c>
      <c r="BO40" s="83">
        <f>SUMIFS(ACTUALS!$W$4:$W$75,ACTUALS!$O$4:$O$75,$BM40,ACTUALS!$N$4:$N$75,BO$3)+SUMIFS(ACTUALS!$V$4:$V$75,ACTUALS!$N$4:$N$75,$BM40,ACTUALS!$O$4:$O$75,BO$3)</f>
        <v>0</v>
      </c>
      <c r="BP40" s="83">
        <f>SUMIFS(ACTUALS!$W$4:$W$75,ACTUALS!$O$4:$O$75,$BM40,ACTUALS!$N$4:$N$75,BP$3)+SUMIFS(ACTUALS!$V$4:$V$75,ACTUALS!$N$4:$N$75,$BM40,ACTUALS!$O$4:$O$75,BP$3)</f>
        <v>0</v>
      </c>
      <c r="BQ40" s="83">
        <f>SUMIFS(ACTUALS!$W$4:$W$75,ACTUALS!$O$4:$O$75,$BM40,ACTUALS!$N$4:$N$75,BQ$3)+SUMIFS(ACTUALS!$V$4:$V$75,ACTUALS!$N$4:$N$75,$BM40,ACTUALS!$O$4:$O$75,BQ$3)</f>
        <v>0</v>
      </c>
      <c r="BR40" s="83">
        <f>SUMIFS(ACTUALS!$W$4:$W$75,ACTUALS!$O$4:$O$75,$BM40,ACTUALS!$N$4:$N$75,BR$3)+SUMIFS(ACTUALS!$V$4:$V$75,ACTUALS!$N$4:$N$75,$BM40,ACTUALS!$O$4:$O$75,BR$3)</f>
        <v>0</v>
      </c>
      <c r="BS40" s="83">
        <f>SUMIFS(ACTUALS!$W$4:$W$75,ACTUALS!$O$4:$O$75,$BM40,ACTUALS!$N$4:$N$75,BS$3)+SUMIFS(ACTUALS!$V$4:$V$75,ACTUALS!$N$4:$N$75,$BM40,ACTUALS!$O$4:$O$75,BS$3)</f>
        <v>0</v>
      </c>
      <c r="BT40" s="83">
        <f>SUMIFS(ACTUALS!$W$4:$W$75,ACTUALS!$O$4:$O$75,$BM40,ACTUALS!$N$4:$N$75,BT$3)+SUMIFS(ACTUALS!$V$4:$V$75,ACTUALS!$N$4:$N$75,$BM40,ACTUALS!$O$4:$O$75,BT$3)</f>
        <v>0</v>
      </c>
      <c r="BU40" s="83">
        <f>SUMIFS(ACTUALS!$W$4:$W$75,ACTUALS!$O$4:$O$75,$BM40,ACTUALS!$N$4:$N$75,BU$3)+SUMIFS(ACTUALS!$V$4:$V$75,ACTUALS!$N$4:$N$75,$BM40,ACTUALS!$O$4:$O$75,BU$3)</f>
        <v>0</v>
      </c>
      <c r="BV40" s="83">
        <f>SUMIFS(ACTUALS!$W$4:$W$75,ACTUALS!$O$4:$O$75,$BM40,ACTUALS!$N$4:$N$75,BV$3)+SUMIFS(ACTUALS!$V$4:$V$75,ACTUALS!$N$4:$N$75,$BM40,ACTUALS!$O$4:$O$75,BV$3)</f>
        <v>0</v>
      </c>
      <c r="BW40" s="83">
        <f>SUMIFS(ACTUALS!$W$4:$W$75,ACTUALS!$O$4:$O$75,$BM40,ACTUALS!$N$4:$N$75,BW$3)+SUMIFS(ACTUALS!$V$4:$V$75,ACTUALS!$N$4:$N$75,$BM40,ACTUALS!$O$4:$O$75,BW$3)</f>
        <v>0</v>
      </c>
      <c r="BX40" s="83">
        <f>SUMIFS(ACTUALS!$W$4:$W$75,ACTUALS!$O$4:$O$75,$BM40,ACTUALS!$N$4:$N$75,BX$3)+SUMIFS(ACTUALS!$V$4:$V$75,ACTUALS!$N$4:$N$75,$BM40,ACTUALS!$O$4:$O$75,BX$3)</f>
        <v>0</v>
      </c>
      <c r="BY40" s="83">
        <f>SUMIFS(ACTUALS!$W$4:$W$75,ACTUALS!$O$4:$O$75,$BM40,ACTUALS!$N$4:$N$75,BY$3)+SUMIFS(ACTUALS!$V$4:$V$75,ACTUALS!$N$4:$N$75,$BM40,ACTUALS!$O$4:$O$75,BY$3)</f>
        <v>0</v>
      </c>
      <c r="BZ40" s="83">
        <f>SUMIFS(ACTUALS!$W$4:$W$75,ACTUALS!$O$4:$O$75,$BM40,ACTUALS!$N$4:$N$75,BZ$3)+SUMIFS(ACTUALS!$V$4:$V$75,ACTUALS!$N$4:$N$75,$BM40,ACTUALS!$O$4:$O$75,BZ$3)</f>
        <v>0</v>
      </c>
      <c r="CA40" s="83">
        <f>SUMIFS(ACTUALS!$W$4:$W$75,ACTUALS!$O$4:$O$75,$BM40,ACTUALS!$N$4:$N$75,CA$3)+SUMIFS(ACTUALS!$V$4:$V$75,ACTUALS!$N$4:$N$75,$BM40,ACTUALS!$O$4:$O$75,CA$3)</f>
        <v>0</v>
      </c>
      <c r="CB40" s="83">
        <f>SUMIFS(ACTUALS!$W$4:$W$75,ACTUALS!$O$4:$O$75,$BM40,ACTUALS!$N$4:$N$75,CB$3)+SUMIFS(ACTUALS!$V$4:$V$75,ACTUALS!$N$4:$N$75,$BM40,ACTUALS!$O$4:$O$75,CB$3)</f>
        <v>0</v>
      </c>
      <c r="CC40" s="83">
        <f>SUMIFS(ACTUALS!$W$4:$W$75,ACTUALS!$O$4:$O$75,$BM40,ACTUALS!$N$4:$N$75,CC$3)+SUMIFS(ACTUALS!$V$4:$V$75,ACTUALS!$N$4:$N$75,$BM40,ACTUALS!$O$4:$O$75,CC$3)</f>
        <v>0</v>
      </c>
      <c r="CD40" s="83">
        <f>SUMIFS(ACTUALS!$W$4:$W$75,ACTUALS!$O$4:$O$75,$BM40,ACTUALS!$N$4:$N$75,CD$3)+SUMIFS(ACTUALS!$V$4:$V$75,ACTUALS!$N$4:$N$75,$BM40,ACTUALS!$O$4:$O$75,CD$3)</f>
        <v>0</v>
      </c>
      <c r="CE40" s="83">
        <f>SUMIFS(ACTUALS!$W$4:$W$75,ACTUALS!$O$4:$O$75,$BM40,ACTUALS!$N$4:$N$75,CE$3)+SUMIFS(ACTUALS!$V$4:$V$75,ACTUALS!$N$4:$N$75,$BM40,ACTUALS!$O$4:$O$75,CE$3)</f>
        <v>0</v>
      </c>
      <c r="CF40" s="83">
        <f>SUMIFS(ACTUALS!$W$4:$W$75,ACTUALS!$O$4:$O$75,$BM40,ACTUALS!$N$4:$N$75,CF$3)+SUMIFS(ACTUALS!$V$4:$V$75,ACTUALS!$N$4:$N$75,$BM40,ACTUALS!$O$4:$O$75,CF$3)</f>
        <v>0</v>
      </c>
      <c r="CG40" s="83">
        <f>SUMIFS(ACTUALS!$W$4:$W$75,ACTUALS!$O$4:$O$75,$BM40,ACTUALS!$N$4:$N$75,CG$3)+SUMIFS(ACTUALS!$V$4:$V$75,ACTUALS!$N$4:$N$75,$BM40,ACTUALS!$O$4:$O$75,CG$3)</f>
        <v>0</v>
      </c>
      <c r="CH40" s="83">
        <f>SUMIFS(ACTUALS!$W$4:$W$75,ACTUALS!$O$4:$O$75,$BM40,ACTUALS!$N$4:$N$75,CH$3)+SUMIFS(ACTUALS!$V$4:$V$75,ACTUALS!$N$4:$N$75,$BM40,ACTUALS!$O$4:$O$75,CH$3)</f>
        <v>0</v>
      </c>
      <c r="CI40" s="83">
        <f>SUMIFS(ACTUALS!$W$4:$W$75,ACTUALS!$O$4:$O$75,$BM40,ACTUALS!$N$4:$N$75,CI$3)+SUMIFS(ACTUALS!$V$4:$V$75,ACTUALS!$N$4:$N$75,$BM40,ACTUALS!$O$4:$O$75,CI$3)</f>
        <v>0</v>
      </c>
      <c r="CJ40" s="83">
        <f>SUMIFS(ACTUALS!$B$4:$B$75,ACTUALS!$P$4:$P$75,$BM40,ACTUALS!$O$4:$O$75,CJ$3)+SUMIFS(ACTUALS!$W$4:$W$75,ACTUALS!$O$4:$O$75,$BM40,ACTUALS!$P$4:$P$75,CJ$3)</f>
        <v>0</v>
      </c>
      <c r="CK40" s="83">
        <f>SUMIFS(ACTUALS!$C$4:$C$75,ACTUALS!$Q$4:$Q$75,$BM40,ACTUALS!$P$4:$P$75,CK$3)+SUMIFS(ACTUALS!$B$4:$B$75,ACTUALS!$P$4:$P$75,$BM40,ACTUALS!$Q$4:$Q$75,CK$3)</f>
        <v>0</v>
      </c>
      <c r="CL40" s="83">
        <f>SUMIFS(ACTUALS!$D$4:$D$75,ACTUALS!$R$4:$R$75,$BM40,ACTUALS!$Q$4:$Q$75,CL$3)+SUMIFS(ACTUALS!$C$4:$C$75,ACTUALS!$Q$4:$Q$75,$BM40,ACTUALS!$R$4:$R$75,CL$3)</f>
        <v>0</v>
      </c>
      <c r="CM40" s="83">
        <f>SUMIFS(ACTUALS!$E$4:$E$75,ACTUALS!$S$4:$S$75,$BM40,ACTUALS!$R$4:$R$75,CM$3)+SUMIFS(ACTUALS!$D$4:$D$75,ACTUALS!$R$4:$R$75,$BM40,ACTUALS!$S$4:$S$75,CM$3)</f>
        <v>0</v>
      </c>
      <c r="CN40" s="83">
        <f>SUMIFS(ACTUALS!$F$4:$F$75,ACTUALS!$T$4:$T$75,$BM40,ACTUALS!$S$4:$S$75,CN$3)+SUMIFS(ACTUALS!$E$4:$E$75,ACTUALS!$S$4:$S$75,$BM40,ACTUALS!$T$4:$T$75,CN$3)</f>
        <v>0</v>
      </c>
      <c r="CO40" s="83">
        <f>SUMIFS(ACTUALS!$G$4:$G$75,ACTUALS!$U$4:$U$75,$BM40,ACTUALS!$T$4:$T$75,CO$3)+SUMIFS(ACTUALS!$F$4:$F$75,ACTUALS!$T$4:$T$75,$BM40,ACTUALS!$U$4:$U$75,CO$3)</f>
        <v>0</v>
      </c>
      <c r="CP40" s="83">
        <f>SUMIFS(ACTUALS!$J$4:$J$75,ACTUALS!$V$4:$V$75,$BM40,ACTUALS!$U$4:$U$75,CP$3)+SUMIFS(ACTUALS!$G$4:$G$75,ACTUALS!$U$4:$U$75,$BM40,ACTUALS!$V$4:$V$75,CP$3)</f>
        <v>0</v>
      </c>
      <c r="CQ40" s="83">
        <f>SUMIFS(ACTUALS!$K$4:$K$75,ACTUALS!$W$4:$W$75,$BM40,ACTUALS!$V$4:$V$75,CQ$3)+SUMIFS(ACTUALS!$J$4:$J$75,ACTUALS!$V$4:$V$75,$BM40,ACTUALS!$W$4:$W$75,CQ$3)</f>
        <v>0</v>
      </c>
      <c r="CR40" s="83">
        <f>SUMIFS(ACTUALS!$L$4:$L$75,ACTUALS!$B$4:$B$75,$BM40,ACTUALS!$W$4:$W$75,CR$3)+SUMIFS(ACTUALS!$K$4:$K$75,ACTUALS!$W$4:$W$75,$BM40,ACTUALS!$B$4:$B$75,CR$3)</f>
        <v>0</v>
      </c>
      <c r="CS40" s="83">
        <f>SUMIFS(ACTUALS!$N$4:$N$75,ACTUALS!$C$4:$C$75,$BM40,ACTUALS!$B$4:$B$75,CS$3)+SUMIFS(ACTUALS!$L$4:$L$75,ACTUALS!$B$4:$B$75,$BM40,ACTUALS!$C$4:$C$75,CS$3)</f>
        <v>0</v>
      </c>
      <c r="CT40" s="83">
        <f>SUMIFS(ACTUALS!$O$4:$O$75,ACTUALS!$D$4:$D$75,$BM40,ACTUALS!$C$4:$C$75,CT$3)+SUMIFS(ACTUALS!$N$4:$N$75,ACTUALS!$C$4:$C$75,$BM40,ACTUALS!$D$4:$D$75,CT$3)</f>
        <v>0</v>
      </c>
      <c r="CU40" s="83">
        <f>SUMIFS(ACTUALS!$P$4:$P$75,ACTUALS!$E$4:$E$75,$BM40,ACTUALS!$D$4:$D$75,CU$3)+SUMIFS(ACTUALS!$O$4:$O$75,ACTUALS!$D$4:$D$75,$BM40,ACTUALS!$E$4:$E$75,CU$3)</f>
        <v>0</v>
      </c>
      <c r="CV40" s="83">
        <f>SUMIFS(ACTUALS!$Q$4:$Q$75,ACTUALS!$F$4:$F$75,$BM40,ACTUALS!$E$4:$E$75,CV$3)+SUMIFS(ACTUALS!$P$4:$P$75,ACTUALS!$E$4:$E$75,$BM40,ACTUALS!$F$4:$F$75,CV$3)</f>
        <v>0</v>
      </c>
      <c r="CW40" s="83">
        <f>SUMIFS(ACTUALS!$R$4:$R$75,ACTUALS!$G$4:$G$75,$BM40,ACTUALS!$F$4:$F$75,CW$3)+SUMIFS(ACTUALS!$Q$4:$Q$75,ACTUALS!$F$4:$F$75,$BM40,ACTUALS!$G$4:$G$75,CW$3)</f>
        <v>0</v>
      </c>
      <c r="CX40" s="83">
        <f>SUMIFS(ACTUALS!$S$4:$S$75,ACTUALS!$J$4:$J$75,$BM40,ACTUALS!$G$4:$G$75,CX$3)+SUMIFS(ACTUALS!$R$4:$R$75,ACTUALS!$G$4:$G$75,$BM40,ACTUALS!$J$4:$J$75,CX$3)</f>
        <v>0</v>
      </c>
      <c r="CY40" s="83">
        <f>SUMIFS(ACTUALS!$T$4:$T$75,ACTUALS!$K$4:$K$75,$BM40,ACTUALS!$J$4:$J$75,CY$3)+SUMIFS(ACTUALS!$S$4:$S$75,ACTUALS!$J$4:$J$75,$BM40,ACTUALS!$K$4:$K$75,CY$3)</f>
        <v>0</v>
      </c>
      <c r="CZ40" s="83">
        <f>SUMIFS(ACTUALS!$U$4:$U$75,ACTUALS!$L$4:$L$75,$BM40,ACTUALS!$K$4:$K$75,CZ$3)+SUMIFS(ACTUALS!$T$4:$T$75,ACTUALS!$K$4:$K$75,$BM40,ACTUALS!$L$4:$L$75,CZ$3)</f>
        <v>0</v>
      </c>
      <c r="DA40" s="83">
        <f>SUMIFS(ACTUALS!$V$4:$V$75,ACTUALS!$N$4:$N$75,$BM40,ACTUALS!$L$4:$L$75,DA$3)+SUMIFS(ACTUALS!$U$4:$U$75,ACTUALS!$L$4:$L$75,$BM40,ACTUALS!$N$4:$N$75,DA$3)</f>
        <v>0</v>
      </c>
      <c r="DB40" s="83">
        <f>SUMIFS(ACTUALS!$W$4:$W$75,ACTUALS!$O$4:$O$75,$BM40,ACTUALS!$N$4:$N$75,DB$3)+SUMIFS(ACTUALS!$V$4:$V$75,ACTUALS!$N$4:$N$75,$BM40,ACTUALS!$O$4:$O$75,DB$3)</f>
        <v>0</v>
      </c>
      <c r="DC40" s="83">
        <f>SUMIFS(ACTUALS!$B$4:$B$75,ACTUALS!$P$4:$P$75,$BM40,ACTUALS!$O$4:$O$75,DC$3)+SUMIFS(ACTUALS!$W$4:$W$75,ACTUALS!$O$4:$O$75,$BM40,ACTUALS!$P$4:$P$75,DC$3)</f>
        <v>0</v>
      </c>
      <c r="DD40" s="83">
        <f>SUMIFS(ACTUALS!$C$4:$C$75,ACTUALS!$Q$4:$Q$75,$BM40,ACTUALS!$P$4:$P$75,DD$3)+SUMIFS(ACTUALS!$B$4:$B$75,ACTUALS!$P$4:$P$75,$BM40,ACTUALS!$Q$4:$Q$75,DD$3)</f>
        <v>0</v>
      </c>
      <c r="DE40" s="83">
        <f>SUMIFS(ACTUALS!$D$4:$D$75,ACTUALS!$R$4:$R$75,$BM40,ACTUALS!$Q$4:$Q$75,DE$3)+SUMIFS(ACTUALS!$C$4:$C$75,ACTUALS!$Q$4:$Q$75,$BM40,ACTUALS!$R$4:$R$75,DE$3)</f>
        <v>0</v>
      </c>
      <c r="DF40" s="83">
        <f>SUMIFS(ACTUALS!$E$4:$E$75,ACTUALS!$S$4:$S$75,$BM40,ACTUALS!$R$4:$R$75,DF$3)+SUMIFS(ACTUALS!$D$4:$D$75,ACTUALS!$R$4:$R$75,$BM40,ACTUALS!$S$4:$S$75,DF$3)</f>
        <v>0</v>
      </c>
      <c r="DG40" s="83">
        <f>SUMIFS(ACTUALS!$W$4:$W$75,ACTUALS!$O$4:$O$75,$BM40,ACTUALS!$N$4:$N$75,DG$3)+SUMIFS(ACTUALS!$V$4:$V$75,ACTUALS!$N$4:$N$75,$BM40,ACTUALS!$O$4:$O$75,DG$3)</f>
        <v>0</v>
      </c>
      <c r="DH40" s="83">
        <f>SUMIFS(ACTUALS!$W$4:$W$75,ACTUALS!$O$4:$O$75,$BM40,ACTUALS!$N$4:$N$75,DH$3)+SUMIFS(ACTUALS!$V$4:$V$75,ACTUALS!$N$4:$N$75,$BM40,ACTUALS!$O$4:$O$75,DH$3)</f>
        <v>0</v>
      </c>
      <c r="DI40" s="83">
        <f>SUMIFS(ACTUALS!$W$4:$W$75,ACTUALS!$O$4:$O$75,$BM40,ACTUALS!$N$4:$N$75,DI$3)+SUMIFS(ACTUALS!$V$4:$V$75,ACTUALS!$N$4:$N$75,$BM40,ACTUALS!$O$4:$O$75,DI$3)</f>
        <v>0</v>
      </c>
      <c r="DJ40" s="51"/>
      <c r="DK40" s="51" t="s">
        <v>40</v>
      </c>
      <c r="DL40" s="83">
        <f>SUMIFS(ACTUALS!$U$4:$U$75,ACTUALS!$O$4:$O$75,$BM40,ACTUALS!$N$4:$N$75,DL$3)+SUMIFS(ACTUALS!$T$4:$T$75,ACTUALS!$N$4:$N$75,$BM40,ACTUALS!$O$4:$O$75,DL$3)</f>
        <v>0</v>
      </c>
      <c r="DM40" s="83">
        <f>SUMIFS(ACTUALS!$U$4:$U$75,ACTUALS!$O$4:$O$75,$BM40,ACTUALS!$N$4:$N$75,DM$3)+SUMIFS(ACTUALS!$T$4:$T$75,ACTUALS!$N$4:$N$75,$BM40,ACTUALS!$O$4:$O$75,DM$3)</f>
        <v>0</v>
      </c>
      <c r="DN40" s="83">
        <f>SUMIFS(ACTUALS!$U$4:$U$75,ACTUALS!$O$4:$O$75,$BM40,ACTUALS!$N$4:$N$75,DN$3)+SUMIFS(ACTUALS!$T$4:$T$75,ACTUALS!$N$4:$N$75,$BM40,ACTUALS!$O$4:$O$75,DN$3)</f>
        <v>0</v>
      </c>
      <c r="DO40" s="83">
        <f>SUMIFS(ACTUALS!$U$4:$U$75,ACTUALS!$O$4:$O$75,$BM40,ACTUALS!$N$4:$N$75,DO$3)+SUMIFS(ACTUALS!$T$4:$T$75,ACTUALS!$N$4:$N$75,$BM40,ACTUALS!$O$4:$O$75,DO$3)</f>
        <v>0</v>
      </c>
      <c r="DP40" s="83">
        <f>SUMIFS(ACTUALS!$U$4:$U$75,ACTUALS!$O$4:$O$75,$BM40,ACTUALS!$N$4:$N$75,DP$3)+SUMIFS(ACTUALS!$T$4:$T$75,ACTUALS!$N$4:$N$75,$BM40,ACTUALS!$O$4:$O$75,DP$3)</f>
        <v>0</v>
      </c>
      <c r="DQ40" s="83">
        <f>SUMIFS(ACTUALS!$U$4:$U$75,ACTUALS!$O$4:$O$75,$BM40,ACTUALS!$N$4:$N$75,DQ$3)+SUMIFS(ACTUALS!$T$4:$T$75,ACTUALS!$N$4:$N$75,$BM40,ACTUALS!$O$4:$O$75,DQ$3)</f>
        <v>0</v>
      </c>
      <c r="DR40" s="83">
        <f>SUMIFS(ACTUALS!$U$4:$U$75,ACTUALS!$O$4:$O$75,$BM40,ACTUALS!$N$4:$N$75,DR$3)+SUMIFS(ACTUALS!$T$4:$T$75,ACTUALS!$N$4:$N$75,$BM40,ACTUALS!$O$4:$O$75,DR$3)</f>
        <v>0</v>
      </c>
      <c r="DS40" s="83">
        <f>SUMIFS(ACTUALS!$U$4:$U$75,ACTUALS!$O$4:$O$75,$BM40,ACTUALS!$N$4:$N$75,DS$3)+SUMIFS(ACTUALS!$T$4:$T$75,ACTUALS!$N$4:$N$75,$BM40,ACTUALS!$O$4:$O$75,DS$3)</f>
        <v>0</v>
      </c>
      <c r="DT40" s="83">
        <f>SUMIFS(ACTUALS!$U$4:$U$75,ACTUALS!$O$4:$O$75,$BM40,ACTUALS!$N$4:$N$75,DT$3)+SUMIFS(ACTUALS!$T$4:$T$75,ACTUALS!$N$4:$N$75,$BM40,ACTUALS!$O$4:$O$75,DT$3)</f>
        <v>0</v>
      </c>
      <c r="DU40" s="83">
        <f>SUMIFS(ACTUALS!$V$4:$V$75,ACTUALS!$P$4:$P$75,$BM40,ACTUALS!$O$4:$O$75,DU$3)+SUMIFS(ACTUALS!$U$4:$U$75,ACTUALS!$O$4:$O$75,$BM40,ACTUALS!$P$4:$P$75,DU$3)</f>
        <v>0</v>
      </c>
      <c r="DV40" s="83">
        <f>SUMIFS(ACTUALS!$W$4:$W$75,ACTUALS!$Q$4:$Q$75,$BM40,ACTUALS!$P$4:$P$75,DV$3)+SUMIFS(ACTUALS!$V$4:$V$75,ACTUALS!$P$4:$P$75,$BM40,ACTUALS!$Q$4:$Q$75,DV$3)</f>
        <v>0</v>
      </c>
      <c r="DW40" s="83">
        <f>SUMIFS(ACTUALS!$B$4:$B$75,ACTUALS!$R$4:$R$75,$BM40,ACTUALS!$Q$4:$Q$75,DW$3)+SUMIFS(ACTUALS!$W$4:$W$75,ACTUALS!$Q$4:$Q$75,$BM40,ACTUALS!$R$4:$R$75,DW$3)</f>
        <v>0</v>
      </c>
      <c r="DX40" s="83">
        <f>SUMIFS(ACTUALS!$C$4:$C$75,ACTUALS!$S$4:$S$75,$BM40,ACTUALS!$R$4:$R$75,DX$3)+SUMIFS(ACTUALS!$B$4:$B$75,ACTUALS!$R$4:$R$75,$BM40,ACTUALS!$S$4:$S$75,DX$3)</f>
        <v>0</v>
      </c>
      <c r="DY40" s="83">
        <f>SUMIFS(ACTUALS!$D$4:$D$75,ACTUALS!$T$4:$T$75,$BM40,ACTUALS!$S$4:$S$75,DY$3)+SUMIFS(ACTUALS!$C$4:$C$75,ACTUALS!$S$4:$S$75,$BM40,ACTUALS!$T$4:$T$75,DY$3)</f>
        <v>0</v>
      </c>
      <c r="DZ40" s="83">
        <f>SUMIFS(ACTUALS!$E$4:$E$75,ACTUALS!$U$4:$U$75,$BM40,ACTUALS!$T$4:$T$75,DZ$3)+SUMIFS(ACTUALS!$D$4:$D$75,ACTUALS!$T$4:$T$75,$BM40,ACTUALS!$U$4:$U$75,DZ$3)</f>
        <v>0</v>
      </c>
      <c r="EA40" s="83">
        <f>SUMIFS(ACTUALS!$F$4:$F$75,ACTUALS!$V$4:$V$75,$BM40,ACTUALS!$U$4:$U$75,EA$3)+SUMIFS(ACTUALS!$E$4:$E$75,ACTUALS!$U$4:$U$75,$BM40,ACTUALS!$V$4:$V$75,EA$3)</f>
        <v>0</v>
      </c>
      <c r="EB40" s="83">
        <f>SUMIFS(ACTUALS!$G$4:$G$75,ACTUALS!$W$4:$W$75,$BM40,ACTUALS!$V$4:$V$75,EB$3)+SUMIFS(ACTUALS!$F$4:$F$75,ACTUALS!$V$4:$V$75,$BM40,ACTUALS!$W$4:$W$75,EB$3)</f>
        <v>0</v>
      </c>
      <c r="EC40" s="83">
        <f>SUMIFS(ACTUALS!$J$4:$J$75,ACTUALS!$B$4:$B$75,$BM40,ACTUALS!$W$4:$W$75,EC$3)+SUMIFS(ACTUALS!$G$4:$G$75,ACTUALS!$W$4:$W$75,$BM40,ACTUALS!$B$4:$B$75,EC$3)</f>
        <v>0</v>
      </c>
      <c r="ED40" s="83">
        <f>SUMIFS(ACTUALS!$K$4:$K$75,ACTUALS!$C$4:$C$75,$BM40,ACTUALS!$B$4:$B$75,ED$3)+SUMIFS(ACTUALS!$J$4:$J$75,ACTUALS!$B$4:$B$75,$BM40,ACTUALS!$C$4:$C$75,ED$3)</f>
        <v>0</v>
      </c>
      <c r="EE40" s="83">
        <f>SUMIFS(ACTUALS!$L$4:$L$75,ACTUALS!$D$4:$D$75,$BM40,ACTUALS!$C$4:$C$75,EE$3)+SUMIFS(ACTUALS!$K$4:$K$75,ACTUALS!$C$4:$C$75,$BM40,ACTUALS!$D$4:$D$75,EE$3)</f>
        <v>0</v>
      </c>
      <c r="EF40" s="83">
        <f>SUMIFS(ACTUALS!$N$4:$N$75,ACTUALS!$E$4:$E$75,$BM40,ACTUALS!$D$4:$D$75,EF$3)+SUMIFS(ACTUALS!$L$4:$L$75,ACTUALS!$D$4:$D$75,$BM40,ACTUALS!$E$4:$E$75,EF$3)</f>
        <v>0</v>
      </c>
      <c r="EG40" s="83">
        <f>SUMIFS(ACTUALS!$O$4:$O$75,ACTUALS!$F$4:$F$75,$BM40,ACTUALS!$E$4:$E$75,EG$3)+SUMIFS(ACTUALS!$N$4:$N$75,ACTUALS!$E$4:$E$75,$BM40,ACTUALS!$F$4:$F$75,EG$3)</f>
        <v>0</v>
      </c>
      <c r="EH40" s="83">
        <f>SUMIFS(ACTUALS!$P$4:$P$75,ACTUALS!$G$4:$G$75,$BM40,ACTUALS!$F$4:$F$75,EH$3)+SUMIFS(ACTUALS!$O$4:$O$75,ACTUALS!$F$4:$F$75,$BM40,ACTUALS!$G$4:$G$75,EH$3)</f>
        <v>0</v>
      </c>
      <c r="EI40" s="83">
        <f>SUMIFS(ACTUALS!$Q$4:$Q$75,ACTUALS!$J$4:$J$75,$BM40,ACTUALS!$G$4:$G$75,EI$3)+SUMIFS(ACTUALS!$P$4:$P$75,ACTUALS!$G$4:$G$75,$BM40,ACTUALS!$J$4:$J$75,EI$3)</f>
        <v>0</v>
      </c>
      <c r="EJ40" s="83">
        <f>SUMIFS(ACTUALS!$R$4:$R$75,ACTUALS!$K$4:$K$75,$BM40,ACTUALS!$J$4:$J$75,EJ$3)+SUMIFS(ACTUALS!$Q$4:$Q$75,ACTUALS!$J$4:$J$75,$BM40,ACTUALS!$K$4:$K$75,EJ$3)</f>
        <v>0</v>
      </c>
      <c r="EK40" s="83">
        <f>SUMIFS(ACTUALS!$S$4:$S$75,ACTUALS!$L$4:$L$75,$BM40,ACTUALS!$K$4:$K$75,EK$3)+SUMIFS(ACTUALS!$R$4:$R$75,ACTUALS!$K$4:$K$75,$BM40,ACTUALS!$L$4:$L$75,EK$3)</f>
        <v>0</v>
      </c>
      <c r="EL40" s="83">
        <f>SUMIFS(ACTUALS!$T$4:$T$75,ACTUALS!$N$4:$N$75,$BM40,ACTUALS!$L$4:$L$75,EL$3)+SUMIFS(ACTUALS!$S$4:$S$75,ACTUALS!$L$4:$L$75,$BM40,ACTUALS!$N$4:$N$75,EL$3)</f>
        <v>0</v>
      </c>
      <c r="EM40" s="83">
        <f>SUMIFS(ACTUALS!$U$4:$U$75,ACTUALS!$O$4:$O$75,$BM40,ACTUALS!$N$4:$N$75,EM$3)+SUMIFS(ACTUALS!$T$4:$T$75,ACTUALS!$N$4:$N$75,$BM40,ACTUALS!$O$4:$O$75,EM$3)</f>
        <v>0</v>
      </c>
      <c r="EN40" s="83">
        <f>SUMIFS(ACTUALS!$V$4:$V$75,ACTUALS!$P$4:$P$75,$BM40,ACTUALS!$O$4:$O$75,EN$3)+SUMIFS(ACTUALS!$U$4:$U$75,ACTUALS!$O$4:$O$75,$BM40,ACTUALS!$P$4:$P$75,EN$3)</f>
        <v>0</v>
      </c>
      <c r="EO40" s="83">
        <f>SUMIFS(ACTUALS!$W$4:$W$75,ACTUALS!$Q$4:$Q$75,$BM40,ACTUALS!$P$4:$P$75,EO$3)+SUMIFS(ACTUALS!$V$4:$V$75,ACTUALS!$P$4:$P$75,$BM40,ACTUALS!$Q$4:$Q$75,EO$3)</f>
        <v>0</v>
      </c>
      <c r="EP40" s="83">
        <f>SUMIFS(ACTUALS!$B$4:$B$75,ACTUALS!$R$4:$R$75,$BM40,ACTUALS!$Q$4:$Q$75,EP$3)+SUMIFS(ACTUALS!$W$4:$W$75,ACTUALS!$Q$4:$Q$75,$BM40,ACTUALS!$R$4:$R$75,EP$3)</f>
        <v>0</v>
      </c>
      <c r="EQ40" s="83">
        <f>SUMIFS(ACTUALS!$C$4:$C$75,ACTUALS!$S$4:$S$75,$BM40,ACTUALS!$R$4:$R$75,EQ$3)+SUMIFS(ACTUALS!$B$4:$B$75,ACTUALS!$R$4:$R$75,$BM40,ACTUALS!$S$4:$S$75,EQ$3)</f>
        <v>0</v>
      </c>
      <c r="ER40" s="83">
        <f>SUMIFS(ACTUALS!$D$4:$D$75,ACTUALS!$T$4:$T$75,$BM40,ACTUALS!$S$4:$S$75,ER$3)+SUMIFS(ACTUALS!$C$4:$C$75,ACTUALS!$S$4:$S$75,$BM40,ACTUALS!$T$4:$T$75,ER$3)</f>
        <v>0</v>
      </c>
      <c r="ES40" s="83">
        <f>SUMIFS(ACTUALS!$E$4:$E$75,ACTUALS!$U$4:$U$75,$BM40,ACTUALS!$T$4:$T$75,ES$3)+SUMIFS(ACTUALS!$D$4:$D$75,ACTUALS!$T$4:$T$75,$BM40,ACTUALS!$U$4:$U$75,ES$3)</f>
        <v>0</v>
      </c>
      <c r="ET40" s="83">
        <f>SUMIFS(ACTUALS!$F$4:$F$75,ACTUALS!$V$4:$V$75,$BM40,ACTUALS!$U$4:$U$75,ET$3)+SUMIFS(ACTUALS!$E$4:$E$75,ACTUALS!$U$4:$U$75,$BM40,ACTUALS!$V$4:$V$75,ET$3)</f>
        <v>0</v>
      </c>
      <c r="EU40" s="83">
        <f>SUMIFS(ACTUALS!$G$4:$G$75,ACTUALS!$W$4:$W$75,$BM40,ACTUALS!$V$4:$V$75,EU$3)+SUMIFS(ACTUALS!$F$4:$F$75,ACTUALS!$V$4:$V$75,$BM40,ACTUALS!$W$4:$W$75,EU$3)</f>
        <v>0</v>
      </c>
      <c r="EV40" s="83">
        <f>SUMIFS(ACTUALS!$U$4:$U$75,ACTUALS!$O$4:$O$75,$BM40,ACTUALS!$N$4:$N$75,EV$3)+SUMIFS(ACTUALS!$T$4:$T$75,ACTUALS!$N$4:$N$75,$BM40,ACTUALS!$O$4:$O$75,EV$3)</f>
        <v>0</v>
      </c>
      <c r="EW40" s="83">
        <f>SUMIFS(ACTUALS!$U$4:$U$75,ACTUALS!$O$4:$O$75,$BM40,ACTUALS!$N$4:$N$75,EW$3)+SUMIFS(ACTUALS!$T$4:$T$75,ACTUALS!$N$4:$N$75,$BM40,ACTUALS!$O$4:$O$75,EW$3)</f>
        <v>0</v>
      </c>
      <c r="EX40" s="83">
        <f>SUMIFS(ACTUALS!$U$4:$U$75,ACTUALS!$O$4:$O$75,$BM40,ACTUALS!$N$4:$N$75,EX$3)+SUMIFS(ACTUALS!$T$4:$T$75,ACTUALS!$N$4:$N$75,$BM40,ACTUALS!$O$4:$O$75,EX$3)</f>
        <v>0</v>
      </c>
      <c r="EY40" s="83">
        <f>SUMIFS(ACTUALS!$U$4:$U$75,ACTUALS!$O$4:$O$75,$BM40,ACTUALS!$N$4:$N$75,EY$3)+SUMIFS(ACTUALS!$T$4:$T$75,ACTUALS!$N$4:$N$75,$BM40,ACTUALS!$O$4:$O$75,EY$3)</f>
        <v>0</v>
      </c>
      <c r="EZ40" s="83">
        <f>SUMIFS(ACTUALS!$U$4:$U$75,ACTUALS!$O$4:$O$75,$BM40,ACTUALS!$N$4:$N$75,EZ$3)+SUMIFS(ACTUALS!$T$4:$T$75,ACTUALS!$N$4:$N$75,$BM40,ACTUALS!$O$4:$O$75,EZ$3)</f>
        <v>0</v>
      </c>
      <c r="FA40" s="83">
        <f>SUMIFS(ACTUALS!$U$4:$U$75,ACTUALS!$O$4:$O$75,$BM40,ACTUALS!$N$4:$N$75,FA$3)+SUMIFS(ACTUALS!$T$4:$T$75,ACTUALS!$N$4:$N$75,$BM40,ACTUALS!$O$4:$O$75,FA$3)</f>
        <v>0</v>
      </c>
      <c r="FB40" s="83">
        <f>SUMIFS(ACTUALS!$U$4:$U$75,ACTUALS!$O$4:$O$75,$BM40,ACTUALS!$N$4:$N$75,FB$3)+SUMIFS(ACTUALS!$T$4:$T$75,ACTUALS!$N$4:$N$75,$BM40,ACTUALS!$O$4:$O$75,FB$3)</f>
        <v>0</v>
      </c>
      <c r="FC40" s="83">
        <f>SUMIFS(ACTUALS!$U$4:$U$75,ACTUALS!$O$4:$O$75,$BM40,ACTUALS!$N$4:$N$75,FC$3)+SUMIFS(ACTUALS!$T$4:$T$75,ACTUALS!$N$4:$N$75,$BM40,ACTUALS!$O$4:$O$75,FC$3)</f>
        <v>0</v>
      </c>
      <c r="FD40" s="83">
        <f>SUMIFS(ACTUALS!$U$4:$U$75,ACTUALS!$O$4:$O$75,$BM40,ACTUALS!$N$4:$N$75,FD$3)+SUMIFS(ACTUALS!$T$4:$T$75,ACTUALS!$N$4:$N$75,$BM40,ACTUALS!$O$4:$O$75,FD$3)</f>
        <v>0</v>
      </c>
      <c r="FE40" s="83">
        <f>SUMIFS(ACTUALS!$U$4:$U$75,ACTUALS!$O$4:$O$75,$BM40,ACTUALS!$N$4:$N$75,FE$3)+SUMIFS(ACTUALS!$T$4:$T$75,ACTUALS!$N$4:$N$75,$BM40,ACTUALS!$O$4:$O$75,FE$3)</f>
        <v>0</v>
      </c>
      <c r="FF40" s="83">
        <f>SUMIFS(ACTUALS!$U$4:$U$75,ACTUALS!$O$4:$O$75,$BM40,ACTUALS!$N$4:$N$75,FF$3)+SUMIFS(ACTUALS!$T$4:$T$75,ACTUALS!$N$4:$N$75,$BM40,ACTUALS!$O$4:$O$75,FF$3)</f>
        <v>0</v>
      </c>
      <c r="FG40" s="83">
        <f>SUMIFS(ACTUALS!$U$4:$U$75,ACTUALS!$O$4:$O$75,$BM40,ACTUALS!$N$4:$N$75,FG$3)+SUMIFS(ACTUALS!$T$4:$T$75,ACTUALS!$N$4:$N$75,$BM40,ACTUALS!$O$4:$O$75,FG$3)</f>
        <v>0</v>
      </c>
      <c r="FH40" s="51"/>
      <c r="FI40" s="51" t="s">
        <v>40</v>
      </c>
      <c r="FJ40" s="83">
        <f>SUMIFS(ACTUALS!$S$4:$S$75,ACTUALS!$O$4:$O$75,$BM40,ACTUALS!$N$4:$N$75,FJ$3)+SUMIFS(ACTUALS!$R$4:$R$75,ACTUALS!$N$4:$N$75,$BM40,ACTUALS!$O$4:$O$75,FJ$3)</f>
        <v>0</v>
      </c>
      <c r="FK40" s="83">
        <f>SUMIFS(ACTUALS!$S$4:$S$75,ACTUALS!$O$4:$O$75,$BM40,ACTUALS!$N$4:$N$75,FK$3)+SUMIFS(ACTUALS!$R$4:$R$75,ACTUALS!$N$4:$N$75,$BM40,ACTUALS!$O$4:$O$75,FK$3)</f>
        <v>0</v>
      </c>
      <c r="FL40" s="83">
        <f>SUMIFS(ACTUALS!$S$4:$S$75,ACTUALS!$O$4:$O$75,$BM40,ACTUALS!$N$4:$N$75,FL$3)+SUMIFS(ACTUALS!$R$4:$R$75,ACTUALS!$N$4:$N$75,$BM40,ACTUALS!$O$4:$O$75,FL$3)</f>
        <v>0</v>
      </c>
      <c r="FM40" s="83">
        <f>SUMIFS(ACTUALS!$S$4:$S$75,ACTUALS!$O$4:$O$75,$BM40,ACTUALS!$N$4:$N$75,FM$3)+SUMIFS(ACTUALS!$R$4:$R$75,ACTUALS!$N$4:$N$75,$BM40,ACTUALS!$O$4:$O$75,FM$3)</f>
        <v>0</v>
      </c>
      <c r="FN40" s="83">
        <f>SUMIFS(ACTUALS!$S$4:$S$75,ACTUALS!$O$4:$O$75,$BM40,ACTUALS!$N$4:$N$75,FN$3)+SUMIFS(ACTUALS!$R$4:$R$75,ACTUALS!$N$4:$N$75,$BM40,ACTUALS!$O$4:$O$75,FN$3)</f>
        <v>0</v>
      </c>
      <c r="FO40" s="83">
        <f>SUMIFS(ACTUALS!$S$4:$S$75,ACTUALS!$O$4:$O$75,$BM40,ACTUALS!$N$4:$N$75,FO$3)+SUMIFS(ACTUALS!$R$4:$R$75,ACTUALS!$N$4:$N$75,$BM40,ACTUALS!$O$4:$O$75,FO$3)</f>
        <v>0</v>
      </c>
      <c r="FP40" s="83">
        <f>SUMIFS(ACTUALS!$T$4:$T$75,ACTUALS!$P$4:$P$75,$BM40,ACTUALS!$O$4:$O$75,FP$3)+SUMIFS(ACTUALS!$S$4:$S$75,ACTUALS!$O$4:$O$75,$BM40,ACTUALS!$P$4:$P$75,FP$3)</f>
        <v>0</v>
      </c>
      <c r="FQ40" s="83">
        <f>SUMIFS(ACTUALS!$U$4:$U$75,ACTUALS!$Q$4:$Q$75,$BM40,ACTUALS!$P$4:$P$75,FQ$3)+SUMIFS(ACTUALS!$T$4:$T$75,ACTUALS!$P$4:$P$75,$BM40,ACTUALS!$Q$4:$Q$75,FQ$3)</f>
        <v>0</v>
      </c>
      <c r="FR40" s="83">
        <f>SUMIFS(ACTUALS!$V$4:$V$75,ACTUALS!$R$4:$R$75,$BM40,ACTUALS!$Q$4:$Q$75,FR$3)+SUMIFS(ACTUALS!$U$4:$U$75,ACTUALS!$Q$4:$Q$75,$BM40,ACTUALS!$R$4:$R$75,FR$3)</f>
        <v>0</v>
      </c>
      <c r="FS40" s="83">
        <f>SUMIFS(ACTUALS!$W$4:$W$75,ACTUALS!$S$4:$S$75,$BM40,ACTUALS!$R$4:$R$75,FS$3)+SUMIFS(ACTUALS!$V$4:$V$75,ACTUALS!$R$4:$R$75,$BM40,ACTUALS!$S$4:$S$75,FS$3)</f>
        <v>0</v>
      </c>
      <c r="FT40" s="83">
        <f>SUMIFS(ACTUALS!$B$4:$B$75,ACTUALS!$T$4:$T$75,$BM40,ACTUALS!$S$4:$S$75,FT$3)+SUMIFS(ACTUALS!$W$4:$W$75,ACTUALS!$S$4:$S$75,$BM40,ACTUALS!$T$4:$T$75,FT$3)</f>
        <v>0</v>
      </c>
      <c r="FU40" s="83">
        <f>SUMIFS(ACTUALS!$C$4:$C$75,ACTUALS!$U$4:$U$75,$BM40,ACTUALS!$T$4:$T$75,FU$3)+SUMIFS(ACTUALS!$B$4:$B$75,ACTUALS!$T$4:$T$75,$BM40,ACTUALS!$U$4:$U$75,FU$3)</f>
        <v>0</v>
      </c>
      <c r="FV40" s="83">
        <f>SUMIFS(ACTUALS!$D$4:$D$75,ACTUALS!$V$4:$V$75,$BM40,ACTUALS!$U$4:$U$75,FV$3)+SUMIFS(ACTUALS!$C$4:$C$75,ACTUALS!$U$4:$U$75,$BM40,ACTUALS!$V$4:$V$75,FV$3)</f>
        <v>0</v>
      </c>
      <c r="FW40" s="83">
        <f>SUMIFS(ACTUALS!$E$4:$E$75,ACTUALS!$W$4:$W$75,$BM40,ACTUALS!$V$4:$V$75,FW$3)+SUMIFS(ACTUALS!$D$4:$D$75,ACTUALS!$V$4:$V$75,$BM40,ACTUALS!$W$4:$W$75,FW$3)</f>
        <v>0</v>
      </c>
      <c r="FX40" s="83">
        <f>SUMIFS(ACTUALS!$F$4:$F$75,ACTUALS!$B$4:$B$75,$BM40,ACTUALS!$W$4:$W$75,FX$3)+SUMIFS(ACTUALS!$E$4:$E$75,ACTUALS!$W$4:$W$75,$BM40,ACTUALS!$B$4:$B$75,FX$3)</f>
        <v>0</v>
      </c>
      <c r="FY40" s="83">
        <f>SUMIFS(ACTUALS!$G$4:$G$75,ACTUALS!$C$4:$C$75,$BM40,ACTUALS!$B$4:$B$75,FY$3)+SUMIFS(ACTUALS!$F$4:$F$75,ACTUALS!$B$4:$B$75,$BM40,ACTUALS!$C$4:$C$75,FY$3)</f>
        <v>0</v>
      </c>
      <c r="FZ40" s="83">
        <f>SUMIFS(ACTUALS!$J$4:$J$75,ACTUALS!$D$4:$D$75,$BM40,ACTUALS!$C$4:$C$75,FZ$3)+SUMIFS(ACTUALS!$G$4:$G$75,ACTUALS!$C$4:$C$75,$BM40,ACTUALS!$D$4:$D$75,FZ$3)</f>
        <v>0</v>
      </c>
      <c r="GA40" s="83">
        <f>SUMIFS(ACTUALS!$K$4:$K$75,ACTUALS!$E$4:$E$75,$BM40,ACTUALS!$D$4:$D$75,GA$3)+SUMIFS(ACTUALS!$J$4:$J$75,ACTUALS!$D$4:$D$75,$BM40,ACTUALS!$E$4:$E$75,GA$3)</f>
        <v>0</v>
      </c>
      <c r="GB40" s="83">
        <f>SUMIFS(ACTUALS!$L$4:$L$75,ACTUALS!$F$4:$F$75,$BM40,ACTUALS!$E$4:$E$75,GB$3)+SUMIFS(ACTUALS!$K$4:$K$75,ACTUALS!$E$4:$E$75,$BM40,ACTUALS!$F$4:$F$75,GB$3)</f>
        <v>0</v>
      </c>
      <c r="GC40" s="83">
        <f>SUMIFS(ACTUALS!$N$4:$N$75,ACTUALS!$G$4:$G$75,$BM40,ACTUALS!$F$4:$F$75,GC$3)+SUMIFS(ACTUALS!$L$4:$L$75,ACTUALS!$F$4:$F$75,$BM40,ACTUALS!$G$4:$G$75,GC$3)</f>
        <v>0</v>
      </c>
      <c r="GD40" s="83">
        <f>SUMIFS(ACTUALS!$O$4:$O$75,ACTUALS!$J$4:$J$75,$BM40,ACTUALS!$G$4:$G$75,GD$3)+SUMIFS(ACTUALS!$N$4:$N$75,ACTUALS!$G$4:$G$75,$BM40,ACTUALS!$J$4:$J$75,GD$3)</f>
        <v>0</v>
      </c>
      <c r="GE40" s="83">
        <f>SUMIFS(ACTUALS!$P$4:$P$75,ACTUALS!$K$4:$K$75,$BM40,ACTUALS!$J$4:$J$75,GE$3)+SUMIFS(ACTUALS!$O$4:$O$75,ACTUALS!$J$4:$J$75,$BM40,ACTUALS!$K$4:$K$75,GE$3)</f>
        <v>0</v>
      </c>
      <c r="GF40" s="83">
        <f>SUMIFS(ACTUALS!$Q$4:$Q$75,ACTUALS!$L$4:$L$75,$BM40,ACTUALS!$K$4:$K$75,GF$3)+SUMIFS(ACTUALS!$P$4:$P$75,ACTUALS!$K$4:$K$75,$BM40,ACTUALS!$L$4:$L$75,GF$3)</f>
        <v>0</v>
      </c>
      <c r="GG40" s="83">
        <f>SUMIFS(ACTUALS!$R$4:$R$75,ACTUALS!$N$4:$N$75,$BM40,ACTUALS!$L$4:$L$75,GG$3)+SUMIFS(ACTUALS!$Q$4:$Q$75,ACTUALS!$L$4:$L$75,$BM40,ACTUALS!$N$4:$N$75,GG$3)</f>
        <v>0</v>
      </c>
      <c r="GH40" s="83">
        <f>SUMIFS(ACTUALS!$S$4:$S$75,ACTUALS!$O$4:$O$75,$BM40,ACTUALS!$N$4:$N$75,GH$3)+SUMIFS(ACTUALS!$R$4:$R$75,ACTUALS!$N$4:$N$75,$BM40,ACTUALS!$O$4:$O$75,GH$3)</f>
        <v>0</v>
      </c>
      <c r="GI40" s="83">
        <f>SUMIFS(ACTUALS!$T$4:$T$75,ACTUALS!$P$4:$P$75,$BM40,ACTUALS!$O$4:$O$75,GI$3)+SUMIFS(ACTUALS!$S$4:$S$75,ACTUALS!$O$4:$O$75,$BM40,ACTUALS!$P$4:$P$75,GI$3)</f>
        <v>0</v>
      </c>
      <c r="GJ40" s="83">
        <f>SUMIFS(ACTUALS!$U$4:$U$75,ACTUALS!$Q$4:$Q$75,$BM40,ACTUALS!$P$4:$P$75,GJ$3)+SUMIFS(ACTUALS!$T$4:$T$75,ACTUALS!$P$4:$P$75,$BM40,ACTUALS!$Q$4:$Q$75,GJ$3)</f>
        <v>0</v>
      </c>
      <c r="GK40" s="83">
        <f>SUMIFS(ACTUALS!$V$4:$V$75,ACTUALS!$R$4:$R$75,$BM40,ACTUALS!$Q$4:$Q$75,GK$3)+SUMIFS(ACTUALS!$U$4:$U$75,ACTUALS!$Q$4:$Q$75,$BM40,ACTUALS!$R$4:$R$75,GK$3)</f>
        <v>0</v>
      </c>
      <c r="GL40" s="83">
        <f>SUMIFS(ACTUALS!$W$4:$W$75,ACTUALS!$S$4:$S$75,$BM40,ACTUALS!$R$4:$R$75,GL$3)+SUMIFS(ACTUALS!$V$4:$V$75,ACTUALS!$R$4:$R$75,$BM40,ACTUALS!$S$4:$S$75,GL$3)</f>
        <v>0</v>
      </c>
      <c r="GM40" s="83">
        <f>SUMIFS(ACTUALS!$B$4:$B$75,ACTUALS!$T$4:$T$75,$BM40,ACTUALS!$S$4:$S$75,GM$3)+SUMIFS(ACTUALS!$W$4:$W$75,ACTUALS!$S$4:$S$75,$BM40,ACTUALS!$T$4:$T$75,GM$3)</f>
        <v>0</v>
      </c>
      <c r="GN40" s="83">
        <f>SUMIFS(ACTUALS!$C$4:$C$75,ACTUALS!$U$4:$U$75,$BM40,ACTUALS!$T$4:$T$75,GN$3)+SUMIFS(ACTUALS!$B$4:$B$75,ACTUALS!$T$4:$T$75,$BM40,ACTUALS!$U$4:$U$75,GN$3)</f>
        <v>0</v>
      </c>
      <c r="GO40" s="83">
        <f>SUMIFS(ACTUALS!$S$4:$S$75,ACTUALS!$O$4:$O$75,$BM40,ACTUALS!$N$4:$N$75,GO$3)+SUMIFS(ACTUALS!$R$4:$R$75,ACTUALS!$N$4:$N$75,$BM40,ACTUALS!$O$4:$O$75,GO$3)</f>
        <v>0</v>
      </c>
      <c r="GP40" s="83">
        <f>SUMIFS(ACTUALS!$S$4:$S$75,ACTUALS!$O$4:$O$75,$BM40,ACTUALS!$N$4:$N$75,GP$3)+SUMIFS(ACTUALS!$R$4:$R$75,ACTUALS!$N$4:$N$75,$BM40,ACTUALS!$O$4:$O$75,GP$3)</f>
        <v>0</v>
      </c>
      <c r="GQ40" s="83">
        <f>SUMIFS(ACTUALS!$S$4:$S$75,ACTUALS!$O$4:$O$75,$BM40,ACTUALS!$N$4:$N$75,GQ$3)+SUMIFS(ACTUALS!$R$4:$R$75,ACTUALS!$N$4:$N$75,$BM40,ACTUALS!$O$4:$O$75,GQ$3)</f>
        <v>0</v>
      </c>
      <c r="GR40" s="83">
        <f>SUMIFS(ACTUALS!$S$4:$S$75,ACTUALS!$O$4:$O$75,$BM40,ACTUALS!$N$4:$N$75,GR$3)+SUMIFS(ACTUALS!$R$4:$R$75,ACTUALS!$N$4:$N$75,$BM40,ACTUALS!$O$4:$O$75,GR$3)</f>
        <v>0</v>
      </c>
      <c r="GS40" s="83">
        <f>SUMIFS(ACTUALS!$S$4:$S$75,ACTUALS!$O$4:$O$75,$BM40,ACTUALS!$N$4:$N$75,GS$3)+SUMIFS(ACTUALS!$R$4:$R$75,ACTUALS!$N$4:$N$75,$BM40,ACTUALS!$O$4:$O$75,GS$3)</f>
        <v>0</v>
      </c>
      <c r="GT40" s="83">
        <f>SUMIFS(ACTUALS!$S$4:$S$75,ACTUALS!$O$4:$O$75,$BM40,ACTUALS!$N$4:$N$75,GT$3)+SUMIFS(ACTUALS!$R$4:$R$75,ACTUALS!$N$4:$N$75,$BM40,ACTUALS!$O$4:$O$75,GT$3)</f>
        <v>0</v>
      </c>
      <c r="GU40" s="83">
        <f>SUMIFS(ACTUALS!$S$4:$S$75,ACTUALS!$O$4:$O$75,$BM40,ACTUALS!$N$4:$N$75,GU$3)+SUMIFS(ACTUALS!$R$4:$R$75,ACTUALS!$N$4:$N$75,$BM40,ACTUALS!$O$4:$O$75,GU$3)</f>
        <v>0</v>
      </c>
      <c r="GV40" s="83">
        <f>SUMIFS(ACTUALS!$S$4:$S$75,ACTUALS!$O$4:$O$75,$BM40,ACTUALS!$N$4:$N$75,GV$3)+SUMIFS(ACTUALS!$R$4:$R$75,ACTUALS!$N$4:$N$75,$BM40,ACTUALS!$O$4:$O$75,GV$3)</f>
        <v>0</v>
      </c>
      <c r="GW40" s="83">
        <f>SUMIFS(ACTUALS!$S$4:$S$75,ACTUALS!$O$4:$O$75,$BM40,ACTUALS!$N$4:$N$75,GW$3)+SUMIFS(ACTUALS!$R$4:$R$75,ACTUALS!$N$4:$N$75,$BM40,ACTUALS!$O$4:$O$75,GW$3)</f>
        <v>0</v>
      </c>
      <c r="GX40" s="83">
        <f>SUMIFS(ACTUALS!$S$4:$S$75,ACTUALS!$O$4:$O$75,$BM40,ACTUALS!$N$4:$N$75,GX$3)+SUMIFS(ACTUALS!$R$4:$R$75,ACTUALS!$N$4:$N$75,$BM40,ACTUALS!$O$4:$O$75,GX$3)</f>
        <v>0</v>
      </c>
      <c r="GY40" s="83">
        <f>SUMIFS(ACTUALS!$S$4:$S$75,ACTUALS!$O$4:$O$75,$BM40,ACTUALS!$N$4:$N$75,GY$3)+SUMIFS(ACTUALS!$R$4:$R$75,ACTUALS!$N$4:$N$75,$BM40,ACTUALS!$O$4:$O$75,GY$3)</f>
        <v>0</v>
      </c>
      <c r="GZ40" s="83">
        <f>SUMIFS(ACTUALS!$S$4:$S$75,ACTUALS!$O$4:$O$75,$BM40,ACTUALS!$N$4:$N$75,GZ$3)+SUMIFS(ACTUALS!$R$4:$R$75,ACTUALS!$N$4:$N$75,$BM40,ACTUALS!$O$4:$O$75,GZ$3)</f>
        <v>0</v>
      </c>
      <c r="HA40" s="83">
        <f>SUMIFS(ACTUALS!$S$4:$S$75,ACTUALS!$O$4:$O$75,$BM40,ACTUALS!$N$4:$N$75,HA$3)+SUMIFS(ACTUALS!$R$4:$R$75,ACTUALS!$N$4:$N$75,$BM40,ACTUALS!$O$4:$O$75,HA$3)</f>
        <v>0</v>
      </c>
      <c r="HB40" s="83">
        <f>SUMIFS(ACTUALS!$S$4:$S$75,ACTUALS!$O$4:$O$75,$BM40,ACTUALS!$N$4:$N$75,HB$3)+SUMIFS(ACTUALS!$R$4:$R$75,ACTUALS!$N$4:$N$75,$BM40,ACTUALS!$O$4:$O$75,HB$3)</f>
        <v>0</v>
      </c>
      <c r="HC40" s="83">
        <f>SUMIFS(ACTUALS!$S$4:$S$75,ACTUALS!$O$4:$O$75,$BM40,ACTUALS!$N$4:$N$75,HC$3)+SUMIFS(ACTUALS!$R$4:$R$75,ACTUALS!$N$4:$N$75,$BM40,ACTUALS!$O$4:$O$75,HC$3)</f>
        <v>0</v>
      </c>
      <c r="HD40" s="83">
        <f>SUMIFS(ACTUALS!$S$4:$S$75,ACTUALS!$O$4:$O$75,$BM40,ACTUALS!$N$4:$N$75,HD$3)+SUMIFS(ACTUALS!$R$4:$R$75,ACTUALS!$N$4:$N$75,$BM40,ACTUALS!$O$4:$O$75,HD$3)</f>
        <v>0</v>
      </c>
      <c r="HE40" s="83">
        <f>SUMIFS(ACTUALS!$S$4:$S$75,ACTUALS!$O$4:$O$75,$BM40,ACTUALS!$N$4:$N$75,HE$3)+SUMIFS(ACTUALS!$R$4:$R$75,ACTUALS!$N$4:$N$75,$BM40,ACTUALS!$O$4:$O$75,HE$3)</f>
        <v>0</v>
      </c>
      <c r="HF40" s="51"/>
      <c r="HG40" s="71"/>
      <c r="HH40" s="71"/>
      <c r="HI40" s="71"/>
      <c r="HJ40" s="71"/>
      <c r="HK40" s="71"/>
      <c r="HL40" s="71"/>
      <c r="HM40" s="71"/>
      <c r="HN40" s="71"/>
      <c r="HO40" s="71"/>
      <c r="HP40" s="71"/>
      <c r="HQ40" s="71"/>
      <c r="HR40" s="71"/>
      <c r="HS40" s="71"/>
      <c r="HT40" s="71"/>
      <c r="HU40" s="71"/>
      <c r="HV40" s="71"/>
      <c r="HW40" s="71"/>
      <c r="HX40" s="71"/>
      <c r="HY40" s="71"/>
      <c r="HZ40" s="71"/>
      <c r="IA40" s="71"/>
      <c r="IB40" s="71"/>
      <c r="IC40" s="71"/>
      <c r="ID40" s="71"/>
      <c r="IE40" s="71"/>
      <c r="IF40" s="71"/>
      <c r="IG40" s="71"/>
      <c r="IH40" s="71"/>
      <c r="II40" s="71"/>
      <c r="IJ40" s="71"/>
      <c r="IK40" s="71"/>
      <c r="IL40" s="71"/>
      <c r="IM40" s="71"/>
      <c r="IN40" s="71"/>
      <c r="IO40" s="71"/>
      <c r="IP40" s="71"/>
      <c r="IQ40" s="71"/>
      <c r="IR40" s="71"/>
      <c r="IS40" s="71"/>
      <c r="IT40" s="71"/>
      <c r="IU40" s="71"/>
      <c r="IV40" s="71"/>
      <c r="IW40" s="71"/>
      <c r="IX40" s="71"/>
      <c r="IY40" s="71"/>
      <c r="IZ40" s="71"/>
      <c r="JA40" s="71"/>
      <c r="JB40" s="71"/>
      <c r="JC40" s="71"/>
      <c r="JD40" s="71"/>
      <c r="JE40" s="71"/>
      <c r="JF40" s="71"/>
      <c r="JG40" s="71"/>
      <c r="JH40" s="71"/>
      <c r="JI40" s="71"/>
      <c r="JJ40" s="71"/>
      <c r="JK40" s="71"/>
      <c r="JL40" s="71"/>
      <c r="JM40" s="71"/>
    </row>
    <row r="41" spans="1:273" s="78" customFormat="1" ht="30" customHeight="1" x14ac:dyDescent="0.25">
      <c r="A41" s="71"/>
      <c r="B41" s="72">
        <f t="shared" si="6"/>
        <v>38</v>
      </c>
      <c r="C41" s="73" t="s">
        <v>62</v>
      </c>
      <c r="D41" s="74">
        <v>46194</v>
      </c>
      <c r="E41" s="73" t="s">
        <v>128</v>
      </c>
      <c r="F41" s="180">
        <v>0.625</v>
      </c>
      <c r="G41" s="75">
        <f t="shared" si="0"/>
        <v>46194.625</v>
      </c>
      <c r="H41" s="148" t="s">
        <v>159</v>
      </c>
      <c r="I41" s="149"/>
      <c r="J41" s="150"/>
      <c r="K41" s="151"/>
      <c r="L41" s="73" t="str">
        <f t="shared" si="1"/>
        <v/>
      </c>
      <c r="M41" s="76" t="s">
        <v>723</v>
      </c>
      <c r="N41" s="77" t="str">
        <f t="shared" si="2"/>
        <v>Belgium</v>
      </c>
      <c r="O41" s="78" t="str">
        <f t="shared" si="3"/>
        <v>Iran</v>
      </c>
      <c r="P41" s="78" t="str">
        <f>IF(ACTUALS!$R41&gt;ACTUALS!$S41,ACTUALS!$N41,IF(ACTUALS!$S41&gt;ACTUALS!$R41,ACTUALS!$O41,""))</f>
        <v/>
      </c>
      <c r="Q41" s="78" t="str">
        <f>IF(ACTUALS!$P41=ACTUALS!$N41,ACTUALS!$O41,IF(ACTUALS!$P41=ACTUALS!$O41,ACTUALS!$N41,""))</f>
        <v/>
      </c>
      <c r="R41" s="79">
        <f t="shared" si="4"/>
        <v>0</v>
      </c>
      <c r="S41" s="80">
        <f t="shared" si="5"/>
        <v>0</v>
      </c>
      <c r="T41" s="78">
        <f>IF(OR(ACTUALS!$R41="",ACTUALS!$S41=""),"",ACTUALS!$R41-ACTUALS!$S41)</f>
        <v>0</v>
      </c>
      <c r="U41" s="78">
        <f>IF(OR(ACTUALS!$R41="",ACTUALS!$S41=""),"",ACTUALS!$S41-ACTUALS!$R41)</f>
        <v>0</v>
      </c>
      <c r="V41" s="78" t="str">
        <f>IF(ACTUALS!$K41="","",IF(ACTUALS!$L41="Draw",1,IF(ACTUALS!$L41=ACTUALS!$N41,3,0)))</f>
        <v/>
      </c>
      <c r="W41" s="78" t="str">
        <f>IF(ACTUALS!$K41="","",IF(ACTUALS!$L41="Draw",1,IF(ACTUALS!$L41=ACTUALS!$O41,3,0)))</f>
        <v/>
      </c>
      <c r="AG41" s="81"/>
      <c r="AH41" s="63"/>
      <c r="AI41" s="267" t="s">
        <v>74</v>
      </c>
      <c r="AJ41" s="267"/>
      <c r="AK41" s="84" t="s">
        <v>63</v>
      </c>
      <c r="AL41" s="85" t="s">
        <v>76</v>
      </c>
      <c r="AM41" s="84" t="s">
        <v>15</v>
      </c>
      <c r="AN41" s="51"/>
      <c r="AO41" s="94"/>
      <c r="AP41" s="94"/>
      <c r="AQ41" s="51"/>
      <c r="AR41" s="51"/>
      <c r="AS41" s="51" t="s">
        <v>18</v>
      </c>
      <c r="AT41" s="51" t="s">
        <v>47</v>
      </c>
      <c r="AU41" s="51">
        <f>COUNTIF(ACTUALS!$P$4:$P$75,AT41)</f>
        <v>0</v>
      </c>
      <c r="AV41" s="51">
        <f>COUNTIFS(ACTUALS!$O$4:$O$75,AT41,ACTUALS!$L$4:$L$75,"Draw")+COUNTIFS(ACTUALS!$N$4:$N$75,AT41,ACTUALS!$L$4:$L$75,"Draw")</f>
        <v>0</v>
      </c>
      <c r="AW41" s="51">
        <f>COUNTIF(ACTUALS!$Q$4:$Q$75,AT41)</f>
        <v>0</v>
      </c>
      <c r="AX41" s="51">
        <f>AV41+(3*AU41)</f>
        <v>0</v>
      </c>
      <c r="AY41" s="51">
        <f>SUMIFS(ACTUALS!$R$4:$R$75,ACTUALS!$N$4:$N$75,AT41)+SUMIFS(ACTUALS!$S$4:$S$75,ACTUALS!$O$4:$O$75,AT41)</f>
        <v>0</v>
      </c>
      <c r="AZ41" s="51">
        <f>SUMIFS(ACTUALS!$S$4:$S$75,ACTUALS!$N$4:$N$75,AT41)+SUMIFS(ACTUALS!$R$4:$R$75,ACTUALS!$O$4:$O$75,AT41)</f>
        <v>0</v>
      </c>
      <c r="BA41" s="51">
        <f>AY41-AZ41</f>
        <v>0</v>
      </c>
      <c r="BB41" s="51">
        <f ca="1">RANK(BK41,BK39:BK42,1)</f>
        <v>2</v>
      </c>
      <c r="BC41" s="51" t="str">
        <f>IFERROR(VLOOKUP(AT41,AO:AP,2,FALSE),"")</f>
        <v/>
      </c>
      <c r="BD41" s="51" t="str">
        <f ca="1">IF(BC41="",BB41&amp;AS41,BC41&amp;AS41)</f>
        <v>2H</v>
      </c>
      <c r="BE41" s="51">
        <f>RANK(AX41,AX39:AX42)+(RANK(BA41,BA39:BA42)/10)+(RANK(AY41,AY39:AY42)/100)</f>
        <v>1.1100000000000001</v>
      </c>
      <c r="BF41" s="51">
        <f>RANK(BE41,BE39:BE42,1)</f>
        <v>1</v>
      </c>
      <c r="BG41" s="51" cm="1">
        <f t="array" aca="1" ref="BG41" ca="1">SUMPRODUCT((OFFSET($BN$3:$DI$3,MATCH($AT41,$BM$4:$BM$51,0),0))*((IF($BF40=$BF41,$BN$3:$DI$3=$AT40,0))+(IF($BF39=$BF41,$BN$3:$DI$3=$AT39,0))+(IF($BF42=$BF41,$BN$3:$DI$3=$AT42,0))))</f>
        <v>0</v>
      </c>
      <c r="BH41" s="51" cm="1">
        <f t="array" aca="1" ref="BH41" ca="1">SUMPRODUCT((OFFSET($DL$3:$FG$3,MATCH($AT41,$DK$4:$DK$51,0),0))*((IF($BF40=$BF41,$DL$3:$FG$3=$AT40,0))+(IF($BF39=$BF41,$DL$3:$FG$3=$AT39,0))+(IF($BF42=$BF41,$DL$3:$FG$3=$AT42,0))))</f>
        <v>0</v>
      </c>
      <c r="BI41" s="51" cm="1">
        <f t="array" aca="1" ref="BI41" ca="1">SUMPRODUCT((OFFSET($FJ$3:$HE$3,MATCH($AT41,$FI$4:$FI$51,0),0))*((IF($BF40=$BF41,$FJ$3:$HE$3=$AT40,0))+(IF($BF39=$BF41,$FJ$3:$HE$3=$AT39,0))+(IF($BF42=$BF41,$FJ$3:$HE$3=$AT42,0))))</f>
        <v>0</v>
      </c>
      <c r="BJ41" s="51">
        <f ca="1">(BG41/1000)+(BH41/10000)+(BI41/100000)+(ROW(BI44)/10000000)</f>
        <v>4.4000000000000002E-6</v>
      </c>
      <c r="BK41" s="51">
        <f ca="1">+BE41-BJ41</f>
        <v>1.1099956000000002</v>
      </c>
      <c r="BL41" s="51"/>
      <c r="BM41" s="96" t="s">
        <v>9</v>
      </c>
      <c r="BN41" s="83">
        <f>SUMIFS(ACTUALS!$W$4:$W$75,ACTUALS!$O$4:$O$75,$BM41,ACTUALS!$N$4:$N$75,BN$3)+SUMIFS(ACTUALS!$V$4:$V$75,ACTUALS!$N$4:$N$75,$BM41,ACTUALS!$O$4:$O$75,BN$3)</f>
        <v>0</v>
      </c>
      <c r="BO41" s="83">
        <f>SUMIFS(ACTUALS!$W$4:$W$75,ACTUALS!$O$4:$O$75,$BM41,ACTUALS!$N$4:$N$75,BO$3)+SUMIFS(ACTUALS!$V$4:$V$75,ACTUALS!$N$4:$N$75,$BM41,ACTUALS!$O$4:$O$75,BO$3)</f>
        <v>0</v>
      </c>
      <c r="BP41" s="83">
        <f>SUMIFS(ACTUALS!$W$4:$W$75,ACTUALS!$O$4:$O$75,$BM41,ACTUALS!$N$4:$N$75,BP$3)+SUMIFS(ACTUALS!$V$4:$V$75,ACTUALS!$N$4:$N$75,$BM41,ACTUALS!$O$4:$O$75,BP$3)</f>
        <v>0</v>
      </c>
      <c r="BQ41" s="83">
        <f>SUMIFS(ACTUALS!$W$4:$W$75,ACTUALS!$O$4:$O$75,$BM41,ACTUALS!$N$4:$N$75,BQ$3)+SUMIFS(ACTUALS!$V$4:$V$75,ACTUALS!$N$4:$N$75,$BM41,ACTUALS!$O$4:$O$75,BQ$3)</f>
        <v>0</v>
      </c>
      <c r="BR41" s="83">
        <f>SUMIFS(ACTUALS!$W$4:$W$75,ACTUALS!$O$4:$O$75,$BM41,ACTUALS!$N$4:$N$75,BR$3)+SUMIFS(ACTUALS!$V$4:$V$75,ACTUALS!$N$4:$N$75,$BM41,ACTUALS!$O$4:$O$75,BR$3)</f>
        <v>0</v>
      </c>
      <c r="BS41" s="83">
        <f>SUMIFS(ACTUALS!$W$4:$W$75,ACTUALS!$O$4:$O$75,$BM41,ACTUALS!$N$4:$N$75,BS$3)+SUMIFS(ACTUALS!$V$4:$V$75,ACTUALS!$N$4:$N$75,$BM41,ACTUALS!$O$4:$O$75,BS$3)</f>
        <v>0</v>
      </c>
      <c r="BT41" s="83">
        <f>SUMIFS(ACTUALS!$W$4:$W$75,ACTUALS!$O$4:$O$75,$BM41,ACTUALS!$N$4:$N$75,BT$3)+SUMIFS(ACTUALS!$V$4:$V$75,ACTUALS!$N$4:$N$75,$BM41,ACTUALS!$O$4:$O$75,BT$3)</f>
        <v>0</v>
      </c>
      <c r="BU41" s="83">
        <f>SUMIFS(ACTUALS!$W$4:$W$75,ACTUALS!$O$4:$O$75,$BM41,ACTUALS!$N$4:$N$75,BU$3)+SUMIFS(ACTUALS!$V$4:$V$75,ACTUALS!$N$4:$N$75,$BM41,ACTUALS!$O$4:$O$75,BU$3)</f>
        <v>0</v>
      </c>
      <c r="BV41" s="83">
        <f>SUMIFS(ACTUALS!$W$4:$W$75,ACTUALS!$O$4:$O$75,$BM41,ACTUALS!$N$4:$N$75,BV$3)+SUMIFS(ACTUALS!$V$4:$V$75,ACTUALS!$N$4:$N$75,$BM41,ACTUALS!$O$4:$O$75,BV$3)</f>
        <v>0</v>
      </c>
      <c r="BW41" s="83">
        <f>SUMIFS(ACTUALS!$W$4:$W$75,ACTUALS!$O$4:$O$75,$BM41,ACTUALS!$N$4:$N$75,BW$3)+SUMIFS(ACTUALS!$V$4:$V$75,ACTUALS!$N$4:$N$75,$BM41,ACTUALS!$O$4:$O$75,BW$3)</f>
        <v>0</v>
      </c>
      <c r="BX41" s="83">
        <f>SUMIFS(ACTUALS!$W$4:$W$75,ACTUALS!$O$4:$O$75,$BM41,ACTUALS!$N$4:$N$75,BX$3)+SUMIFS(ACTUALS!$V$4:$V$75,ACTUALS!$N$4:$N$75,$BM41,ACTUALS!$O$4:$O$75,BX$3)</f>
        <v>0</v>
      </c>
      <c r="BY41" s="83">
        <f>SUMIFS(ACTUALS!$W$4:$W$75,ACTUALS!$O$4:$O$75,$BM41,ACTUALS!$N$4:$N$75,BY$3)+SUMIFS(ACTUALS!$V$4:$V$75,ACTUALS!$N$4:$N$75,$BM41,ACTUALS!$O$4:$O$75,BY$3)</f>
        <v>0</v>
      </c>
      <c r="BZ41" s="83">
        <f>SUMIFS(ACTUALS!$W$4:$W$75,ACTUALS!$O$4:$O$75,$BM41,ACTUALS!$N$4:$N$75,BZ$3)+SUMIFS(ACTUALS!$V$4:$V$75,ACTUALS!$N$4:$N$75,$BM41,ACTUALS!$O$4:$O$75,BZ$3)</f>
        <v>0</v>
      </c>
      <c r="CA41" s="83">
        <f>SUMIFS(ACTUALS!$W$4:$W$75,ACTUALS!$O$4:$O$75,$BM41,ACTUALS!$N$4:$N$75,CA$3)+SUMIFS(ACTUALS!$V$4:$V$75,ACTUALS!$N$4:$N$75,$BM41,ACTUALS!$O$4:$O$75,CA$3)</f>
        <v>0</v>
      </c>
      <c r="CB41" s="83">
        <f>SUMIFS(ACTUALS!$W$4:$W$75,ACTUALS!$O$4:$O$75,$BM41,ACTUALS!$N$4:$N$75,CB$3)+SUMIFS(ACTUALS!$V$4:$V$75,ACTUALS!$N$4:$N$75,$BM41,ACTUALS!$O$4:$O$75,CB$3)</f>
        <v>0</v>
      </c>
      <c r="CC41" s="83">
        <f>SUMIFS(ACTUALS!$W$4:$W$75,ACTUALS!$O$4:$O$75,$BM41,ACTUALS!$N$4:$N$75,CC$3)+SUMIFS(ACTUALS!$V$4:$V$75,ACTUALS!$N$4:$N$75,$BM41,ACTUALS!$O$4:$O$75,CC$3)</f>
        <v>0</v>
      </c>
      <c r="CD41" s="83">
        <f>SUMIFS(ACTUALS!$W$4:$W$75,ACTUALS!$O$4:$O$75,$BM41,ACTUALS!$N$4:$N$75,CD$3)+SUMIFS(ACTUALS!$V$4:$V$75,ACTUALS!$N$4:$N$75,$BM41,ACTUALS!$O$4:$O$75,CD$3)</f>
        <v>0</v>
      </c>
      <c r="CE41" s="83">
        <f>SUMIFS(ACTUALS!$W$4:$W$75,ACTUALS!$O$4:$O$75,$BM41,ACTUALS!$N$4:$N$75,CE$3)+SUMIFS(ACTUALS!$V$4:$V$75,ACTUALS!$N$4:$N$75,$BM41,ACTUALS!$O$4:$O$75,CE$3)</f>
        <v>0</v>
      </c>
      <c r="CF41" s="83">
        <f>SUMIFS(ACTUALS!$W$4:$W$75,ACTUALS!$O$4:$O$75,$BM41,ACTUALS!$N$4:$N$75,CF$3)+SUMIFS(ACTUALS!$V$4:$V$75,ACTUALS!$N$4:$N$75,$BM41,ACTUALS!$O$4:$O$75,CF$3)</f>
        <v>0</v>
      </c>
      <c r="CG41" s="83">
        <f>SUMIFS(ACTUALS!$W$4:$W$75,ACTUALS!$O$4:$O$75,$BM41,ACTUALS!$N$4:$N$75,CG$3)+SUMIFS(ACTUALS!$V$4:$V$75,ACTUALS!$N$4:$N$75,$BM41,ACTUALS!$O$4:$O$75,CG$3)</f>
        <v>0</v>
      </c>
      <c r="CH41" s="83">
        <f>SUMIFS(ACTUALS!$W$4:$W$75,ACTUALS!$O$4:$O$75,$BM41,ACTUALS!$N$4:$N$75,CH$3)+SUMIFS(ACTUALS!$V$4:$V$75,ACTUALS!$N$4:$N$75,$BM41,ACTUALS!$O$4:$O$75,CH$3)</f>
        <v>0</v>
      </c>
      <c r="CI41" s="83">
        <f>SUMIFS(ACTUALS!$W$4:$W$75,ACTUALS!$O$4:$O$75,$BM41,ACTUALS!$N$4:$N$75,CI$3)+SUMIFS(ACTUALS!$V$4:$V$75,ACTUALS!$N$4:$N$75,$BM41,ACTUALS!$O$4:$O$75,CI$3)</f>
        <v>0</v>
      </c>
      <c r="CJ41" s="83">
        <f>SUMIFS(ACTUALS!$B$4:$B$75,ACTUALS!$P$4:$P$75,$BM41,ACTUALS!$O$4:$O$75,CJ$3)+SUMIFS(ACTUALS!$W$4:$W$75,ACTUALS!$O$4:$O$75,$BM41,ACTUALS!$P$4:$P$75,CJ$3)</f>
        <v>0</v>
      </c>
      <c r="CK41" s="83">
        <f>SUMIFS(ACTUALS!$C$4:$C$75,ACTUALS!$Q$4:$Q$75,$BM41,ACTUALS!$P$4:$P$75,CK$3)+SUMIFS(ACTUALS!$B$4:$B$75,ACTUALS!$P$4:$P$75,$BM41,ACTUALS!$Q$4:$Q$75,CK$3)</f>
        <v>0</v>
      </c>
      <c r="CL41" s="83">
        <f>SUMIFS(ACTUALS!$D$4:$D$75,ACTUALS!$R$4:$R$75,$BM41,ACTUALS!$Q$4:$Q$75,CL$3)+SUMIFS(ACTUALS!$C$4:$C$75,ACTUALS!$Q$4:$Q$75,$BM41,ACTUALS!$R$4:$R$75,CL$3)</f>
        <v>0</v>
      </c>
      <c r="CM41" s="83">
        <f>SUMIFS(ACTUALS!$E$4:$E$75,ACTUALS!$S$4:$S$75,$BM41,ACTUALS!$R$4:$R$75,CM$3)+SUMIFS(ACTUALS!$D$4:$D$75,ACTUALS!$R$4:$R$75,$BM41,ACTUALS!$S$4:$S$75,CM$3)</f>
        <v>0</v>
      </c>
      <c r="CN41" s="83">
        <f>SUMIFS(ACTUALS!$F$4:$F$75,ACTUALS!$T$4:$T$75,$BM41,ACTUALS!$S$4:$S$75,CN$3)+SUMIFS(ACTUALS!$E$4:$E$75,ACTUALS!$S$4:$S$75,$BM41,ACTUALS!$T$4:$T$75,CN$3)</f>
        <v>0</v>
      </c>
      <c r="CO41" s="83">
        <f>SUMIFS(ACTUALS!$G$4:$G$75,ACTUALS!$U$4:$U$75,$BM41,ACTUALS!$T$4:$T$75,CO$3)+SUMIFS(ACTUALS!$F$4:$F$75,ACTUALS!$T$4:$T$75,$BM41,ACTUALS!$U$4:$U$75,CO$3)</f>
        <v>0</v>
      </c>
      <c r="CP41" s="83">
        <f>SUMIFS(ACTUALS!$J$4:$J$75,ACTUALS!$V$4:$V$75,$BM41,ACTUALS!$U$4:$U$75,CP$3)+SUMIFS(ACTUALS!$G$4:$G$75,ACTUALS!$U$4:$U$75,$BM41,ACTUALS!$V$4:$V$75,CP$3)</f>
        <v>0</v>
      </c>
      <c r="CQ41" s="83">
        <f>SUMIFS(ACTUALS!$K$4:$K$75,ACTUALS!$W$4:$W$75,$BM41,ACTUALS!$V$4:$V$75,CQ$3)+SUMIFS(ACTUALS!$J$4:$J$75,ACTUALS!$V$4:$V$75,$BM41,ACTUALS!$W$4:$W$75,CQ$3)</f>
        <v>0</v>
      </c>
      <c r="CR41" s="83">
        <f>SUMIFS(ACTUALS!$L$4:$L$75,ACTUALS!$B$4:$B$75,$BM41,ACTUALS!$W$4:$W$75,CR$3)+SUMIFS(ACTUALS!$K$4:$K$75,ACTUALS!$W$4:$W$75,$BM41,ACTUALS!$B$4:$B$75,CR$3)</f>
        <v>0</v>
      </c>
      <c r="CS41" s="83">
        <f>SUMIFS(ACTUALS!$N$4:$N$75,ACTUALS!$C$4:$C$75,$BM41,ACTUALS!$B$4:$B$75,CS$3)+SUMIFS(ACTUALS!$L$4:$L$75,ACTUALS!$B$4:$B$75,$BM41,ACTUALS!$C$4:$C$75,CS$3)</f>
        <v>0</v>
      </c>
      <c r="CT41" s="83">
        <f>SUMIFS(ACTUALS!$O$4:$O$75,ACTUALS!$D$4:$D$75,$BM41,ACTUALS!$C$4:$C$75,CT$3)+SUMIFS(ACTUALS!$N$4:$N$75,ACTUALS!$C$4:$C$75,$BM41,ACTUALS!$D$4:$D$75,CT$3)</f>
        <v>0</v>
      </c>
      <c r="CU41" s="83">
        <f>SUMIFS(ACTUALS!$P$4:$P$75,ACTUALS!$E$4:$E$75,$BM41,ACTUALS!$D$4:$D$75,CU$3)+SUMIFS(ACTUALS!$O$4:$O$75,ACTUALS!$D$4:$D$75,$BM41,ACTUALS!$E$4:$E$75,CU$3)</f>
        <v>0</v>
      </c>
      <c r="CV41" s="83">
        <f>SUMIFS(ACTUALS!$Q$4:$Q$75,ACTUALS!$F$4:$F$75,$BM41,ACTUALS!$E$4:$E$75,CV$3)+SUMIFS(ACTUALS!$P$4:$P$75,ACTUALS!$E$4:$E$75,$BM41,ACTUALS!$F$4:$F$75,CV$3)</f>
        <v>0</v>
      </c>
      <c r="CW41" s="83">
        <f>SUMIFS(ACTUALS!$R$4:$R$75,ACTUALS!$G$4:$G$75,$BM41,ACTUALS!$F$4:$F$75,CW$3)+SUMIFS(ACTUALS!$Q$4:$Q$75,ACTUALS!$F$4:$F$75,$BM41,ACTUALS!$G$4:$G$75,CW$3)</f>
        <v>0</v>
      </c>
      <c r="CX41" s="83">
        <f>SUMIFS(ACTUALS!$S$4:$S$75,ACTUALS!$J$4:$J$75,$BM41,ACTUALS!$G$4:$G$75,CX$3)+SUMIFS(ACTUALS!$R$4:$R$75,ACTUALS!$G$4:$G$75,$BM41,ACTUALS!$J$4:$J$75,CX$3)</f>
        <v>0</v>
      </c>
      <c r="CY41" s="83">
        <f>SUMIFS(ACTUALS!$T$4:$T$75,ACTUALS!$K$4:$K$75,$BM41,ACTUALS!$J$4:$J$75,CY$3)+SUMIFS(ACTUALS!$S$4:$S$75,ACTUALS!$J$4:$J$75,$BM41,ACTUALS!$K$4:$K$75,CY$3)</f>
        <v>0</v>
      </c>
      <c r="CZ41" s="83">
        <f>SUMIFS(ACTUALS!$U$4:$U$75,ACTUALS!$L$4:$L$75,$BM41,ACTUALS!$K$4:$K$75,CZ$3)+SUMIFS(ACTUALS!$T$4:$T$75,ACTUALS!$K$4:$K$75,$BM41,ACTUALS!$L$4:$L$75,CZ$3)</f>
        <v>0</v>
      </c>
      <c r="DA41" s="83">
        <f>SUMIFS(ACTUALS!$V$4:$V$75,ACTUALS!$N$4:$N$75,$BM41,ACTUALS!$L$4:$L$75,DA$3)+SUMIFS(ACTUALS!$U$4:$U$75,ACTUALS!$L$4:$L$75,$BM41,ACTUALS!$N$4:$N$75,DA$3)</f>
        <v>0</v>
      </c>
      <c r="DB41" s="83">
        <f>SUMIFS(ACTUALS!$W$4:$W$75,ACTUALS!$O$4:$O$75,$BM41,ACTUALS!$N$4:$N$75,DB$3)+SUMIFS(ACTUALS!$V$4:$V$75,ACTUALS!$N$4:$N$75,$BM41,ACTUALS!$O$4:$O$75,DB$3)</f>
        <v>0</v>
      </c>
      <c r="DC41" s="83">
        <f>SUMIFS(ACTUALS!$B$4:$B$75,ACTUALS!$P$4:$P$75,$BM41,ACTUALS!$O$4:$O$75,DC$3)+SUMIFS(ACTUALS!$W$4:$W$75,ACTUALS!$O$4:$O$75,$BM41,ACTUALS!$P$4:$P$75,DC$3)</f>
        <v>0</v>
      </c>
      <c r="DD41" s="83">
        <f>SUMIFS(ACTUALS!$C$4:$C$75,ACTUALS!$Q$4:$Q$75,$BM41,ACTUALS!$P$4:$P$75,DD$3)+SUMIFS(ACTUALS!$B$4:$B$75,ACTUALS!$P$4:$P$75,$BM41,ACTUALS!$Q$4:$Q$75,DD$3)</f>
        <v>0</v>
      </c>
      <c r="DE41" s="83">
        <f>SUMIFS(ACTUALS!$D$4:$D$75,ACTUALS!$R$4:$R$75,$BM41,ACTUALS!$Q$4:$Q$75,DE$3)+SUMIFS(ACTUALS!$C$4:$C$75,ACTUALS!$Q$4:$Q$75,$BM41,ACTUALS!$R$4:$R$75,DE$3)</f>
        <v>0</v>
      </c>
      <c r="DF41" s="83">
        <f>SUMIFS(ACTUALS!$E$4:$E$75,ACTUALS!$S$4:$S$75,$BM41,ACTUALS!$R$4:$R$75,DF$3)+SUMIFS(ACTUALS!$D$4:$D$75,ACTUALS!$R$4:$R$75,$BM41,ACTUALS!$S$4:$S$75,DF$3)</f>
        <v>0</v>
      </c>
      <c r="DG41" s="83">
        <f>SUMIFS(ACTUALS!$W$4:$W$75,ACTUALS!$O$4:$O$75,$BM41,ACTUALS!$N$4:$N$75,DG$3)+SUMIFS(ACTUALS!$V$4:$V$75,ACTUALS!$N$4:$N$75,$BM41,ACTUALS!$O$4:$O$75,DG$3)</f>
        <v>0</v>
      </c>
      <c r="DH41" s="83">
        <f>SUMIFS(ACTUALS!$W$4:$W$75,ACTUALS!$O$4:$O$75,$BM41,ACTUALS!$N$4:$N$75,DH$3)+SUMIFS(ACTUALS!$V$4:$V$75,ACTUALS!$N$4:$N$75,$BM41,ACTUALS!$O$4:$O$75,DH$3)</f>
        <v>0</v>
      </c>
      <c r="DI41" s="83">
        <f>SUMIFS(ACTUALS!$W$4:$W$75,ACTUALS!$O$4:$O$75,$BM41,ACTUALS!$N$4:$N$75,DI$3)+SUMIFS(ACTUALS!$V$4:$V$75,ACTUALS!$N$4:$N$75,$BM41,ACTUALS!$O$4:$O$75,DI$3)</f>
        <v>0</v>
      </c>
      <c r="DJ41" s="51"/>
      <c r="DK41" s="51" t="s">
        <v>9</v>
      </c>
      <c r="DL41" s="83">
        <f>SUMIFS(ACTUALS!$U$4:$U$75,ACTUALS!$O$4:$O$75,$BM41,ACTUALS!$N$4:$N$75,DL$3)+SUMIFS(ACTUALS!$T$4:$T$75,ACTUALS!$N$4:$N$75,$BM41,ACTUALS!$O$4:$O$75,DL$3)</f>
        <v>0</v>
      </c>
      <c r="DM41" s="83">
        <f>SUMIFS(ACTUALS!$U$4:$U$75,ACTUALS!$O$4:$O$75,$BM41,ACTUALS!$N$4:$N$75,DM$3)+SUMIFS(ACTUALS!$T$4:$T$75,ACTUALS!$N$4:$N$75,$BM41,ACTUALS!$O$4:$O$75,DM$3)</f>
        <v>0</v>
      </c>
      <c r="DN41" s="83">
        <f>SUMIFS(ACTUALS!$U$4:$U$75,ACTUALS!$O$4:$O$75,$BM41,ACTUALS!$N$4:$N$75,DN$3)+SUMIFS(ACTUALS!$T$4:$T$75,ACTUALS!$N$4:$N$75,$BM41,ACTUALS!$O$4:$O$75,DN$3)</f>
        <v>0</v>
      </c>
      <c r="DO41" s="83">
        <f>SUMIFS(ACTUALS!$U$4:$U$75,ACTUALS!$O$4:$O$75,$BM41,ACTUALS!$N$4:$N$75,DO$3)+SUMIFS(ACTUALS!$T$4:$T$75,ACTUALS!$N$4:$N$75,$BM41,ACTUALS!$O$4:$O$75,DO$3)</f>
        <v>0</v>
      </c>
      <c r="DP41" s="83">
        <f>SUMIFS(ACTUALS!$U$4:$U$75,ACTUALS!$O$4:$O$75,$BM41,ACTUALS!$N$4:$N$75,DP$3)+SUMIFS(ACTUALS!$T$4:$T$75,ACTUALS!$N$4:$N$75,$BM41,ACTUALS!$O$4:$O$75,DP$3)</f>
        <v>0</v>
      </c>
      <c r="DQ41" s="83">
        <f>SUMIFS(ACTUALS!$U$4:$U$75,ACTUALS!$O$4:$O$75,$BM41,ACTUALS!$N$4:$N$75,DQ$3)+SUMIFS(ACTUALS!$T$4:$T$75,ACTUALS!$N$4:$N$75,$BM41,ACTUALS!$O$4:$O$75,DQ$3)</f>
        <v>0</v>
      </c>
      <c r="DR41" s="83">
        <f>SUMIFS(ACTUALS!$U$4:$U$75,ACTUALS!$O$4:$O$75,$BM41,ACTUALS!$N$4:$N$75,DR$3)+SUMIFS(ACTUALS!$T$4:$T$75,ACTUALS!$N$4:$N$75,$BM41,ACTUALS!$O$4:$O$75,DR$3)</f>
        <v>0</v>
      </c>
      <c r="DS41" s="83">
        <f>SUMIFS(ACTUALS!$U$4:$U$75,ACTUALS!$O$4:$O$75,$BM41,ACTUALS!$N$4:$N$75,DS$3)+SUMIFS(ACTUALS!$T$4:$T$75,ACTUALS!$N$4:$N$75,$BM41,ACTUALS!$O$4:$O$75,DS$3)</f>
        <v>0</v>
      </c>
      <c r="DT41" s="83">
        <f>SUMIFS(ACTUALS!$U$4:$U$75,ACTUALS!$O$4:$O$75,$BM41,ACTUALS!$N$4:$N$75,DT$3)+SUMIFS(ACTUALS!$T$4:$T$75,ACTUALS!$N$4:$N$75,$BM41,ACTUALS!$O$4:$O$75,DT$3)</f>
        <v>0</v>
      </c>
      <c r="DU41" s="83">
        <f>SUMIFS(ACTUALS!$V$4:$V$75,ACTUALS!$P$4:$P$75,$BM41,ACTUALS!$O$4:$O$75,DU$3)+SUMIFS(ACTUALS!$U$4:$U$75,ACTUALS!$O$4:$O$75,$BM41,ACTUALS!$P$4:$P$75,DU$3)</f>
        <v>0</v>
      </c>
      <c r="DV41" s="83">
        <f>SUMIFS(ACTUALS!$W$4:$W$75,ACTUALS!$Q$4:$Q$75,$BM41,ACTUALS!$P$4:$P$75,DV$3)+SUMIFS(ACTUALS!$V$4:$V$75,ACTUALS!$P$4:$P$75,$BM41,ACTUALS!$Q$4:$Q$75,DV$3)</f>
        <v>0</v>
      </c>
      <c r="DW41" s="83">
        <f>SUMIFS(ACTUALS!$B$4:$B$75,ACTUALS!$R$4:$R$75,$BM41,ACTUALS!$Q$4:$Q$75,DW$3)+SUMIFS(ACTUALS!$W$4:$W$75,ACTUALS!$Q$4:$Q$75,$BM41,ACTUALS!$R$4:$R$75,DW$3)</f>
        <v>0</v>
      </c>
      <c r="DX41" s="83">
        <f>SUMIFS(ACTUALS!$C$4:$C$75,ACTUALS!$S$4:$S$75,$BM41,ACTUALS!$R$4:$R$75,DX$3)+SUMIFS(ACTUALS!$B$4:$B$75,ACTUALS!$R$4:$R$75,$BM41,ACTUALS!$S$4:$S$75,DX$3)</f>
        <v>0</v>
      </c>
      <c r="DY41" s="83">
        <f>SUMIFS(ACTUALS!$D$4:$D$75,ACTUALS!$T$4:$T$75,$BM41,ACTUALS!$S$4:$S$75,DY$3)+SUMIFS(ACTUALS!$C$4:$C$75,ACTUALS!$S$4:$S$75,$BM41,ACTUALS!$T$4:$T$75,DY$3)</f>
        <v>0</v>
      </c>
      <c r="DZ41" s="83">
        <f>SUMIFS(ACTUALS!$E$4:$E$75,ACTUALS!$U$4:$U$75,$BM41,ACTUALS!$T$4:$T$75,DZ$3)+SUMIFS(ACTUALS!$D$4:$D$75,ACTUALS!$T$4:$T$75,$BM41,ACTUALS!$U$4:$U$75,DZ$3)</f>
        <v>0</v>
      </c>
      <c r="EA41" s="83">
        <f>SUMIFS(ACTUALS!$F$4:$F$75,ACTUALS!$V$4:$V$75,$BM41,ACTUALS!$U$4:$U$75,EA$3)+SUMIFS(ACTUALS!$E$4:$E$75,ACTUALS!$U$4:$U$75,$BM41,ACTUALS!$V$4:$V$75,EA$3)</f>
        <v>0</v>
      </c>
      <c r="EB41" s="83">
        <f>SUMIFS(ACTUALS!$G$4:$G$75,ACTUALS!$W$4:$W$75,$BM41,ACTUALS!$V$4:$V$75,EB$3)+SUMIFS(ACTUALS!$F$4:$F$75,ACTUALS!$V$4:$V$75,$BM41,ACTUALS!$W$4:$W$75,EB$3)</f>
        <v>0</v>
      </c>
      <c r="EC41" s="83">
        <f>SUMIFS(ACTUALS!$J$4:$J$75,ACTUALS!$B$4:$B$75,$BM41,ACTUALS!$W$4:$W$75,EC$3)+SUMIFS(ACTUALS!$G$4:$G$75,ACTUALS!$W$4:$W$75,$BM41,ACTUALS!$B$4:$B$75,EC$3)</f>
        <v>0</v>
      </c>
      <c r="ED41" s="83">
        <f>SUMIFS(ACTUALS!$K$4:$K$75,ACTUALS!$C$4:$C$75,$BM41,ACTUALS!$B$4:$B$75,ED$3)+SUMIFS(ACTUALS!$J$4:$J$75,ACTUALS!$B$4:$B$75,$BM41,ACTUALS!$C$4:$C$75,ED$3)</f>
        <v>0</v>
      </c>
      <c r="EE41" s="83">
        <f>SUMIFS(ACTUALS!$L$4:$L$75,ACTUALS!$D$4:$D$75,$BM41,ACTUALS!$C$4:$C$75,EE$3)+SUMIFS(ACTUALS!$K$4:$K$75,ACTUALS!$C$4:$C$75,$BM41,ACTUALS!$D$4:$D$75,EE$3)</f>
        <v>0</v>
      </c>
      <c r="EF41" s="83">
        <f>SUMIFS(ACTUALS!$N$4:$N$75,ACTUALS!$E$4:$E$75,$BM41,ACTUALS!$D$4:$D$75,EF$3)+SUMIFS(ACTUALS!$L$4:$L$75,ACTUALS!$D$4:$D$75,$BM41,ACTUALS!$E$4:$E$75,EF$3)</f>
        <v>0</v>
      </c>
      <c r="EG41" s="83">
        <f>SUMIFS(ACTUALS!$O$4:$O$75,ACTUALS!$F$4:$F$75,$BM41,ACTUALS!$E$4:$E$75,EG$3)+SUMIFS(ACTUALS!$N$4:$N$75,ACTUALS!$E$4:$E$75,$BM41,ACTUALS!$F$4:$F$75,EG$3)</f>
        <v>0</v>
      </c>
      <c r="EH41" s="83">
        <f>SUMIFS(ACTUALS!$P$4:$P$75,ACTUALS!$G$4:$G$75,$BM41,ACTUALS!$F$4:$F$75,EH$3)+SUMIFS(ACTUALS!$O$4:$O$75,ACTUALS!$F$4:$F$75,$BM41,ACTUALS!$G$4:$G$75,EH$3)</f>
        <v>0</v>
      </c>
      <c r="EI41" s="83">
        <f>SUMIFS(ACTUALS!$Q$4:$Q$75,ACTUALS!$J$4:$J$75,$BM41,ACTUALS!$G$4:$G$75,EI$3)+SUMIFS(ACTUALS!$P$4:$P$75,ACTUALS!$G$4:$G$75,$BM41,ACTUALS!$J$4:$J$75,EI$3)</f>
        <v>0</v>
      </c>
      <c r="EJ41" s="83">
        <f>SUMIFS(ACTUALS!$R$4:$R$75,ACTUALS!$K$4:$K$75,$BM41,ACTUALS!$J$4:$J$75,EJ$3)+SUMIFS(ACTUALS!$Q$4:$Q$75,ACTUALS!$J$4:$J$75,$BM41,ACTUALS!$K$4:$K$75,EJ$3)</f>
        <v>0</v>
      </c>
      <c r="EK41" s="83">
        <f>SUMIFS(ACTUALS!$S$4:$S$75,ACTUALS!$L$4:$L$75,$BM41,ACTUALS!$K$4:$K$75,EK$3)+SUMIFS(ACTUALS!$R$4:$R$75,ACTUALS!$K$4:$K$75,$BM41,ACTUALS!$L$4:$L$75,EK$3)</f>
        <v>0</v>
      </c>
      <c r="EL41" s="83">
        <f>SUMIFS(ACTUALS!$T$4:$T$75,ACTUALS!$N$4:$N$75,$BM41,ACTUALS!$L$4:$L$75,EL$3)+SUMIFS(ACTUALS!$S$4:$S$75,ACTUALS!$L$4:$L$75,$BM41,ACTUALS!$N$4:$N$75,EL$3)</f>
        <v>0</v>
      </c>
      <c r="EM41" s="83">
        <f>SUMIFS(ACTUALS!$U$4:$U$75,ACTUALS!$O$4:$O$75,$BM41,ACTUALS!$N$4:$N$75,EM$3)+SUMIFS(ACTUALS!$T$4:$T$75,ACTUALS!$N$4:$N$75,$BM41,ACTUALS!$O$4:$O$75,EM$3)</f>
        <v>0</v>
      </c>
      <c r="EN41" s="83">
        <f>SUMIFS(ACTUALS!$V$4:$V$75,ACTUALS!$P$4:$P$75,$BM41,ACTUALS!$O$4:$O$75,EN$3)+SUMIFS(ACTUALS!$U$4:$U$75,ACTUALS!$O$4:$O$75,$BM41,ACTUALS!$P$4:$P$75,EN$3)</f>
        <v>0</v>
      </c>
      <c r="EO41" s="83">
        <f>SUMIFS(ACTUALS!$W$4:$W$75,ACTUALS!$Q$4:$Q$75,$BM41,ACTUALS!$P$4:$P$75,EO$3)+SUMIFS(ACTUALS!$V$4:$V$75,ACTUALS!$P$4:$P$75,$BM41,ACTUALS!$Q$4:$Q$75,EO$3)</f>
        <v>0</v>
      </c>
      <c r="EP41" s="83">
        <f>SUMIFS(ACTUALS!$B$4:$B$75,ACTUALS!$R$4:$R$75,$BM41,ACTUALS!$Q$4:$Q$75,EP$3)+SUMIFS(ACTUALS!$W$4:$W$75,ACTUALS!$Q$4:$Q$75,$BM41,ACTUALS!$R$4:$R$75,EP$3)</f>
        <v>0</v>
      </c>
      <c r="EQ41" s="83">
        <f>SUMIFS(ACTUALS!$C$4:$C$75,ACTUALS!$S$4:$S$75,$BM41,ACTUALS!$R$4:$R$75,EQ$3)+SUMIFS(ACTUALS!$B$4:$B$75,ACTUALS!$R$4:$R$75,$BM41,ACTUALS!$S$4:$S$75,EQ$3)</f>
        <v>0</v>
      </c>
      <c r="ER41" s="83">
        <f>SUMIFS(ACTUALS!$D$4:$D$75,ACTUALS!$T$4:$T$75,$BM41,ACTUALS!$S$4:$S$75,ER$3)+SUMIFS(ACTUALS!$C$4:$C$75,ACTUALS!$S$4:$S$75,$BM41,ACTUALS!$T$4:$T$75,ER$3)</f>
        <v>0</v>
      </c>
      <c r="ES41" s="83">
        <f>SUMIFS(ACTUALS!$E$4:$E$75,ACTUALS!$U$4:$U$75,$BM41,ACTUALS!$T$4:$T$75,ES$3)+SUMIFS(ACTUALS!$D$4:$D$75,ACTUALS!$T$4:$T$75,$BM41,ACTUALS!$U$4:$U$75,ES$3)</f>
        <v>0</v>
      </c>
      <c r="ET41" s="83">
        <f>SUMIFS(ACTUALS!$F$4:$F$75,ACTUALS!$V$4:$V$75,$BM41,ACTUALS!$U$4:$U$75,ET$3)+SUMIFS(ACTUALS!$E$4:$E$75,ACTUALS!$U$4:$U$75,$BM41,ACTUALS!$V$4:$V$75,ET$3)</f>
        <v>0</v>
      </c>
      <c r="EU41" s="83">
        <f>SUMIFS(ACTUALS!$G$4:$G$75,ACTUALS!$W$4:$W$75,$BM41,ACTUALS!$V$4:$V$75,EU$3)+SUMIFS(ACTUALS!$F$4:$F$75,ACTUALS!$V$4:$V$75,$BM41,ACTUALS!$W$4:$W$75,EU$3)</f>
        <v>0</v>
      </c>
      <c r="EV41" s="83">
        <f>SUMIFS(ACTUALS!$U$4:$U$75,ACTUALS!$O$4:$O$75,$BM41,ACTUALS!$N$4:$N$75,EV$3)+SUMIFS(ACTUALS!$T$4:$T$75,ACTUALS!$N$4:$N$75,$BM41,ACTUALS!$O$4:$O$75,EV$3)</f>
        <v>0</v>
      </c>
      <c r="EW41" s="83">
        <f>SUMIFS(ACTUALS!$U$4:$U$75,ACTUALS!$O$4:$O$75,$BM41,ACTUALS!$N$4:$N$75,EW$3)+SUMIFS(ACTUALS!$T$4:$T$75,ACTUALS!$N$4:$N$75,$BM41,ACTUALS!$O$4:$O$75,EW$3)</f>
        <v>0</v>
      </c>
      <c r="EX41" s="83">
        <f>SUMIFS(ACTUALS!$U$4:$U$75,ACTUALS!$O$4:$O$75,$BM41,ACTUALS!$N$4:$N$75,EX$3)+SUMIFS(ACTUALS!$T$4:$T$75,ACTUALS!$N$4:$N$75,$BM41,ACTUALS!$O$4:$O$75,EX$3)</f>
        <v>0</v>
      </c>
      <c r="EY41" s="83">
        <f>SUMIFS(ACTUALS!$U$4:$U$75,ACTUALS!$O$4:$O$75,$BM41,ACTUALS!$N$4:$N$75,EY$3)+SUMIFS(ACTUALS!$T$4:$T$75,ACTUALS!$N$4:$N$75,$BM41,ACTUALS!$O$4:$O$75,EY$3)</f>
        <v>0</v>
      </c>
      <c r="EZ41" s="83">
        <f>SUMIFS(ACTUALS!$U$4:$U$75,ACTUALS!$O$4:$O$75,$BM41,ACTUALS!$N$4:$N$75,EZ$3)+SUMIFS(ACTUALS!$T$4:$T$75,ACTUALS!$N$4:$N$75,$BM41,ACTUALS!$O$4:$O$75,EZ$3)</f>
        <v>0</v>
      </c>
      <c r="FA41" s="83">
        <f>SUMIFS(ACTUALS!$U$4:$U$75,ACTUALS!$O$4:$O$75,$BM41,ACTUALS!$N$4:$N$75,FA$3)+SUMIFS(ACTUALS!$T$4:$T$75,ACTUALS!$N$4:$N$75,$BM41,ACTUALS!$O$4:$O$75,FA$3)</f>
        <v>0</v>
      </c>
      <c r="FB41" s="83">
        <f>SUMIFS(ACTUALS!$U$4:$U$75,ACTUALS!$O$4:$O$75,$BM41,ACTUALS!$N$4:$N$75,FB$3)+SUMIFS(ACTUALS!$T$4:$T$75,ACTUALS!$N$4:$N$75,$BM41,ACTUALS!$O$4:$O$75,FB$3)</f>
        <v>0</v>
      </c>
      <c r="FC41" s="83">
        <f>SUMIFS(ACTUALS!$U$4:$U$75,ACTUALS!$O$4:$O$75,$BM41,ACTUALS!$N$4:$N$75,FC$3)+SUMIFS(ACTUALS!$T$4:$T$75,ACTUALS!$N$4:$N$75,$BM41,ACTUALS!$O$4:$O$75,FC$3)</f>
        <v>0</v>
      </c>
      <c r="FD41" s="83">
        <f>SUMIFS(ACTUALS!$U$4:$U$75,ACTUALS!$O$4:$O$75,$BM41,ACTUALS!$N$4:$N$75,FD$3)+SUMIFS(ACTUALS!$T$4:$T$75,ACTUALS!$N$4:$N$75,$BM41,ACTUALS!$O$4:$O$75,FD$3)</f>
        <v>0</v>
      </c>
      <c r="FE41" s="83">
        <f>SUMIFS(ACTUALS!$U$4:$U$75,ACTUALS!$O$4:$O$75,$BM41,ACTUALS!$N$4:$N$75,FE$3)+SUMIFS(ACTUALS!$T$4:$T$75,ACTUALS!$N$4:$N$75,$BM41,ACTUALS!$O$4:$O$75,FE$3)</f>
        <v>0</v>
      </c>
      <c r="FF41" s="83">
        <f>SUMIFS(ACTUALS!$U$4:$U$75,ACTUALS!$O$4:$O$75,$BM41,ACTUALS!$N$4:$N$75,FF$3)+SUMIFS(ACTUALS!$T$4:$T$75,ACTUALS!$N$4:$N$75,$BM41,ACTUALS!$O$4:$O$75,FF$3)</f>
        <v>0</v>
      </c>
      <c r="FG41" s="83">
        <f>SUMIFS(ACTUALS!$U$4:$U$75,ACTUALS!$O$4:$O$75,$BM41,ACTUALS!$N$4:$N$75,FG$3)+SUMIFS(ACTUALS!$T$4:$T$75,ACTUALS!$N$4:$N$75,$BM41,ACTUALS!$O$4:$O$75,FG$3)</f>
        <v>0</v>
      </c>
      <c r="FH41" s="51"/>
      <c r="FI41" s="51" t="s">
        <v>9</v>
      </c>
      <c r="FJ41" s="83">
        <f>SUMIFS(ACTUALS!$S$4:$S$75,ACTUALS!$O$4:$O$75,$BM41,ACTUALS!$N$4:$N$75,FJ$3)+SUMIFS(ACTUALS!$R$4:$R$75,ACTUALS!$N$4:$N$75,$BM41,ACTUALS!$O$4:$O$75,FJ$3)</f>
        <v>0</v>
      </c>
      <c r="FK41" s="83">
        <f>SUMIFS(ACTUALS!$S$4:$S$75,ACTUALS!$O$4:$O$75,$BM41,ACTUALS!$N$4:$N$75,FK$3)+SUMIFS(ACTUALS!$R$4:$R$75,ACTUALS!$N$4:$N$75,$BM41,ACTUALS!$O$4:$O$75,FK$3)</f>
        <v>0</v>
      </c>
      <c r="FL41" s="83">
        <f>SUMIFS(ACTUALS!$S$4:$S$75,ACTUALS!$O$4:$O$75,$BM41,ACTUALS!$N$4:$N$75,FL$3)+SUMIFS(ACTUALS!$R$4:$R$75,ACTUALS!$N$4:$N$75,$BM41,ACTUALS!$O$4:$O$75,FL$3)</f>
        <v>0</v>
      </c>
      <c r="FM41" s="83">
        <f>SUMIFS(ACTUALS!$S$4:$S$75,ACTUALS!$O$4:$O$75,$BM41,ACTUALS!$N$4:$N$75,FM$3)+SUMIFS(ACTUALS!$R$4:$R$75,ACTUALS!$N$4:$N$75,$BM41,ACTUALS!$O$4:$O$75,FM$3)</f>
        <v>0</v>
      </c>
      <c r="FN41" s="83">
        <f>SUMIFS(ACTUALS!$S$4:$S$75,ACTUALS!$O$4:$O$75,$BM41,ACTUALS!$N$4:$N$75,FN$3)+SUMIFS(ACTUALS!$R$4:$R$75,ACTUALS!$N$4:$N$75,$BM41,ACTUALS!$O$4:$O$75,FN$3)</f>
        <v>0</v>
      </c>
      <c r="FO41" s="83">
        <f>SUMIFS(ACTUALS!$S$4:$S$75,ACTUALS!$O$4:$O$75,$BM41,ACTUALS!$N$4:$N$75,FO$3)+SUMIFS(ACTUALS!$R$4:$R$75,ACTUALS!$N$4:$N$75,$BM41,ACTUALS!$O$4:$O$75,FO$3)</f>
        <v>0</v>
      </c>
      <c r="FP41" s="83">
        <f>SUMIFS(ACTUALS!$T$4:$T$75,ACTUALS!$P$4:$P$75,$BM41,ACTUALS!$O$4:$O$75,FP$3)+SUMIFS(ACTUALS!$S$4:$S$75,ACTUALS!$O$4:$O$75,$BM41,ACTUALS!$P$4:$P$75,FP$3)</f>
        <v>0</v>
      </c>
      <c r="FQ41" s="83">
        <f>SUMIFS(ACTUALS!$U$4:$U$75,ACTUALS!$Q$4:$Q$75,$BM41,ACTUALS!$P$4:$P$75,FQ$3)+SUMIFS(ACTUALS!$T$4:$T$75,ACTUALS!$P$4:$P$75,$BM41,ACTUALS!$Q$4:$Q$75,FQ$3)</f>
        <v>0</v>
      </c>
      <c r="FR41" s="83">
        <f>SUMIFS(ACTUALS!$V$4:$V$75,ACTUALS!$R$4:$R$75,$BM41,ACTUALS!$Q$4:$Q$75,FR$3)+SUMIFS(ACTUALS!$U$4:$U$75,ACTUALS!$Q$4:$Q$75,$BM41,ACTUALS!$R$4:$R$75,FR$3)</f>
        <v>0</v>
      </c>
      <c r="FS41" s="83">
        <f>SUMIFS(ACTUALS!$W$4:$W$75,ACTUALS!$S$4:$S$75,$BM41,ACTUALS!$R$4:$R$75,FS$3)+SUMIFS(ACTUALS!$V$4:$V$75,ACTUALS!$R$4:$R$75,$BM41,ACTUALS!$S$4:$S$75,FS$3)</f>
        <v>0</v>
      </c>
      <c r="FT41" s="83">
        <f>SUMIFS(ACTUALS!$B$4:$B$75,ACTUALS!$T$4:$T$75,$BM41,ACTUALS!$S$4:$S$75,FT$3)+SUMIFS(ACTUALS!$W$4:$W$75,ACTUALS!$S$4:$S$75,$BM41,ACTUALS!$T$4:$T$75,FT$3)</f>
        <v>0</v>
      </c>
      <c r="FU41" s="83">
        <f>SUMIFS(ACTUALS!$C$4:$C$75,ACTUALS!$U$4:$U$75,$BM41,ACTUALS!$T$4:$T$75,FU$3)+SUMIFS(ACTUALS!$B$4:$B$75,ACTUALS!$T$4:$T$75,$BM41,ACTUALS!$U$4:$U$75,FU$3)</f>
        <v>0</v>
      </c>
      <c r="FV41" s="83">
        <f>SUMIFS(ACTUALS!$D$4:$D$75,ACTUALS!$V$4:$V$75,$BM41,ACTUALS!$U$4:$U$75,FV$3)+SUMIFS(ACTUALS!$C$4:$C$75,ACTUALS!$U$4:$U$75,$BM41,ACTUALS!$V$4:$V$75,FV$3)</f>
        <v>0</v>
      </c>
      <c r="FW41" s="83">
        <f>SUMIFS(ACTUALS!$E$4:$E$75,ACTUALS!$W$4:$W$75,$BM41,ACTUALS!$V$4:$V$75,FW$3)+SUMIFS(ACTUALS!$D$4:$D$75,ACTUALS!$V$4:$V$75,$BM41,ACTUALS!$W$4:$W$75,FW$3)</f>
        <v>0</v>
      </c>
      <c r="FX41" s="83">
        <f>SUMIFS(ACTUALS!$F$4:$F$75,ACTUALS!$B$4:$B$75,$BM41,ACTUALS!$W$4:$W$75,FX$3)+SUMIFS(ACTUALS!$E$4:$E$75,ACTUALS!$W$4:$W$75,$BM41,ACTUALS!$B$4:$B$75,FX$3)</f>
        <v>0</v>
      </c>
      <c r="FY41" s="83">
        <f>SUMIFS(ACTUALS!$G$4:$G$75,ACTUALS!$C$4:$C$75,$BM41,ACTUALS!$B$4:$B$75,FY$3)+SUMIFS(ACTUALS!$F$4:$F$75,ACTUALS!$B$4:$B$75,$BM41,ACTUALS!$C$4:$C$75,FY$3)</f>
        <v>0</v>
      </c>
      <c r="FZ41" s="83">
        <f>SUMIFS(ACTUALS!$J$4:$J$75,ACTUALS!$D$4:$D$75,$BM41,ACTUALS!$C$4:$C$75,FZ$3)+SUMIFS(ACTUALS!$G$4:$G$75,ACTUALS!$C$4:$C$75,$BM41,ACTUALS!$D$4:$D$75,FZ$3)</f>
        <v>0</v>
      </c>
      <c r="GA41" s="83">
        <f>SUMIFS(ACTUALS!$K$4:$K$75,ACTUALS!$E$4:$E$75,$BM41,ACTUALS!$D$4:$D$75,GA$3)+SUMIFS(ACTUALS!$J$4:$J$75,ACTUALS!$D$4:$D$75,$BM41,ACTUALS!$E$4:$E$75,GA$3)</f>
        <v>0</v>
      </c>
      <c r="GB41" s="83">
        <f>SUMIFS(ACTUALS!$L$4:$L$75,ACTUALS!$F$4:$F$75,$BM41,ACTUALS!$E$4:$E$75,GB$3)+SUMIFS(ACTUALS!$K$4:$K$75,ACTUALS!$E$4:$E$75,$BM41,ACTUALS!$F$4:$F$75,GB$3)</f>
        <v>0</v>
      </c>
      <c r="GC41" s="83">
        <f>SUMIFS(ACTUALS!$N$4:$N$75,ACTUALS!$G$4:$G$75,$BM41,ACTUALS!$F$4:$F$75,GC$3)+SUMIFS(ACTUALS!$L$4:$L$75,ACTUALS!$F$4:$F$75,$BM41,ACTUALS!$G$4:$G$75,GC$3)</f>
        <v>0</v>
      </c>
      <c r="GD41" s="83">
        <f>SUMIFS(ACTUALS!$O$4:$O$75,ACTUALS!$J$4:$J$75,$BM41,ACTUALS!$G$4:$G$75,GD$3)+SUMIFS(ACTUALS!$N$4:$N$75,ACTUALS!$G$4:$G$75,$BM41,ACTUALS!$J$4:$J$75,GD$3)</f>
        <v>0</v>
      </c>
      <c r="GE41" s="83">
        <f>SUMIFS(ACTUALS!$P$4:$P$75,ACTUALS!$K$4:$K$75,$BM41,ACTUALS!$J$4:$J$75,GE$3)+SUMIFS(ACTUALS!$O$4:$O$75,ACTUALS!$J$4:$J$75,$BM41,ACTUALS!$K$4:$K$75,GE$3)</f>
        <v>0</v>
      </c>
      <c r="GF41" s="83">
        <f>SUMIFS(ACTUALS!$Q$4:$Q$75,ACTUALS!$L$4:$L$75,$BM41,ACTUALS!$K$4:$K$75,GF$3)+SUMIFS(ACTUALS!$P$4:$P$75,ACTUALS!$K$4:$K$75,$BM41,ACTUALS!$L$4:$L$75,GF$3)</f>
        <v>0</v>
      </c>
      <c r="GG41" s="83">
        <f>SUMIFS(ACTUALS!$R$4:$R$75,ACTUALS!$N$4:$N$75,$BM41,ACTUALS!$L$4:$L$75,GG$3)+SUMIFS(ACTUALS!$Q$4:$Q$75,ACTUALS!$L$4:$L$75,$BM41,ACTUALS!$N$4:$N$75,GG$3)</f>
        <v>0</v>
      </c>
      <c r="GH41" s="83">
        <f>SUMIFS(ACTUALS!$S$4:$S$75,ACTUALS!$O$4:$O$75,$BM41,ACTUALS!$N$4:$N$75,GH$3)+SUMIFS(ACTUALS!$R$4:$R$75,ACTUALS!$N$4:$N$75,$BM41,ACTUALS!$O$4:$O$75,GH$3)</f>
        <v>0</v>
      </c>
      <c r="GI41" s="83">
        <f>SUMIFS(ACTUALS!$T$4:$T$75,ACTUALS!$P$4:$P$75,$BM41,ACTUALS!$O$4:$O$75,GI$3)+SUMIFS(ACTUALS!$S$4:$S$75,ACTUALS!$O$4:$O$75,$BM41,ACTUALS!$P$4:$P$75,GI$3)</f>
        <v>0</v>
      </c>
      <c r="GJ41" s="83">
        <f>SUMIFS(ACTUALS!$U$4:$U$75,ACTUALS!$Q$4:$Q$75,$BM41,ACTUALS!$P$4:$P$75,GJ$3)+SUMIFS(ACTUALS!$T$4:$T$75,ACTUALS!$P$4:$P$75,$BM41,ACTUALS!$Q$4:$Q$75,GJ$3)</f>
        <v>0</v>
      </c>
      <c r="GK41" s="83">
        <f>SUMIFS(ACTUALS!$V$4:$V$75,ACTUALS!$R$4:$R$75,$BM41,ACTUALS!$Q$4:$Q$75,GK$3)+SUMIFS(ACTUALS!$U$4:$U$75,ACTUALS!$Q$4:$Q$75,$BM41,ACTUALS!$R$4:$R$75,GK$3)</f>
        <v>0</v>
      </c>
      <c r="GL41" s="83">
        <f>SUMIFS(ACTUALS!$W$4:$W$75,ACTUALS!$S$4:$S$75,$BM41,ACTUALS!$R$4:$R$75,GL$3)+SUMIFS(ACTUALS!$V$4:$V$75,ACTUALS!$R$4:$R$75,$BM41,ACTUALS!$S$4:$S$75,GL$3)</f>
        <v>0</v>
      </c>
      <c r="GM41" s="83">
        <f>SUMIFS(ACTUALS!$B$4:$B$75,ACTUALS!$T$4:$T$75,$BM41,ACTUALS!$S$4:$S$75,GM$3)+SUMIFS(ACTUALS!$W$4:$W$75,ACTUALS!$S$4:$S$75,$BM41,ACTUALS!$T$4:$T$75,GM$3)</f>
        <v>0</v>
      </c>
      <c r="GN41" s="83">
        <f>SUMIFS(ACTUALS!$C$4:$C$75,ACTUALS!$U$4:$U$75,$BM41,ACTUALS!$T$4:$T$75,GN$3)+SUMIFS(ACTUALS!$B$4:$B$75,ACTUALS!$T$4:$T$75,$BM41,ACTUALS!$U$4:$U$75,GN$3)</f>
        <v>0</v>
      </c>
      <c r="GO41" s="83">
        <f>SUMIFS(ACTUALS!$S$4:$S$75,ACTUALS!$O$4:$O$75,$BM41,ACTUALS!$N$4:$N$75,GO$3)+SUMIFS(ACTUALS!$R$4:$R$75,ACTUALS!$N$4:$N$75,$BM41,ACTUALS!$O$4:$O$75,GO$3)</f>
        <v>0</v>
      </c>
      <c r="GP41" s="83">
        <f>SUMIFS(ACTUALS!$S$4:$S$75,ACTUALS!$O$4:$O$75,$BM41,ACTUALS!$N$4:$N$75,GP$3)+SUMIFS(ACTUALS!$R$4:$R$75,ACTUALS!$N$4:$N$75,$BM41,ACTUALS!$O$4:$O$75,GP$3)</f>
        <v>0</v>
      </c>
      <c r="GQ41" s="83">
        <f>SUMIFS(ACTUALS!$S$4:$S$75,ACTUALS!$O$4:$O$75,$BM41,ACTUALS!$N$4:$N$75,GQ$3)+SUMIFS(ACTUALS!$R$4:$R$75,ACTUALS!$N$4:$N$75,$BM41,ACTUALS!$O$4:$O$75,GQ$3)</f>
        <v>0</v>
      </c>
      <c r="GR41" s="83">
        <f>SUMIFS(ACTUALS!$S$4:$S$75,ACTUALS!$O$4:$O$75,$BM41,ACTUALS!$N$4:$N$75,GR$3)+SUMIFS(ACTUALS!$R$4:$R$75,ACTUALS!$N$4:$N$75,$BM41,ACTUALS!$O$4:$O$75,GR$3)</f>
        <v>0</v>
      </c>
      <c r="GS41" s="83">
        <f>SUMIFS(ACTUALS!$S$4:$S$75,ACTUALS!$O$4:$O$75,$BM41,ACTUALS!$N$4:$N$75,GS$3)+SUMIFS(ACTUALS!$R$4:$R$75,ACTUALS!$N$4:$N$75,$BM41,ACTUALS!$O$4:$O$75,GS$3)</f>
        <v>0</v>
      </c>
      <c r="GT41" s="83">
        <f>SUMIFS(ACTUALS!$S$4:$S$75,ACTUALS!$O$4:$O$75,$BM41,ACTUALS!$N$4:$N$75,GT$3)+SUMIFS(ACTUALS!$R$4:$R$75,ACTUALS!$N$4:$N$75,$BM41,ACTUALS!$O$4:$O$75,GT$3)</f>
        <v>0</v>
      </c>
      <c r="GU41" s="83">
        <f>SUMIFS(ACTUALS!$S$4:$S$75,ACTUALS!$O$4:$O$75,$BM41,ACTUALS!$N$4:$N$75,GU$3)+SUMIFS(ACTUALS!$R$4:$R$75,ACTUALS!$N$4:$N$75,$BM41,ACTUALS!$O$4:$O$75,GU$3)</f>
        <v>0</v>
      </c>
      <c r="GV41" s="83">
        <f>SUMIFS(ACTUALS!$S$4:$S$75,ACTUALS!$O$4:$O$75,$BM41,ACTUALS!$N$4:$N$75,GV$3)+SUMIFS(ACTUALS!$R$4:$R$75,ACTUALS!$N$4:$N$75,$BM41,ACTUALS!$O$4:$O$75,GV$3)</f>
        <v>0</v>
      </c>
      <c r="GW41" s="83">
        <f>SUMIFS(ACTUALS!$S$4:$S$75,ACTUALS!$O$4:$O$75,$BM41,ACTUALS!$N$4:$N$75,GW$3)+SUMIFS(ACTUALS!$R$4:$R$75,ACTUALS!$N$4:$N$75,$BM41,ACTUALS!$O$4:$O$75,GW$3)</f>
        <v>0</v>
      </c>
      <c r="GX41" s="83">
        <f>SUMIFS(ACTUALS!$S$4:$S$75,ACTUALS!$O$4:$O$75,$BM41,ACTUALS!$N$4:$N$75,GX$3)+SUMIFS(ACTUALS!$R$4:$R$75,ACTUALS!$N$4:$N$75,$BM41,ACTUALS!$O$4:$O$75,GX$3)</f>
        <v>0</v>
      </c>
      <c r="GY41" s="83">
        <f>SUMIFS(ACTUALS!$S$4:$S$75,ACTUALS!$O$4:$O$75,$BM41,ACTUALS!$N$4:$N$75,GY$3)+SUMIFS(ACTUALS!$R$4:$R$75,ACTUALS!$N$4:$N$75,$BM41,ACTUALS!$O$4:$O$75,GY$3)</f>
        <v>0</v>
      </c>
      <c r="GZ41" s="83">
        <f>SUMIFS(ACTUALS!$S$4:$S$75,ACTUALS!$O$4:$O$75,$BM41,ACTUALS!$N$4:$N$75,GZ$3)+SUMIFS(ACTUALS!$R$4:$R$75,ACTUALS!$N$4:$N$75,$BM41,ACTUALS!$O$4:$O$75,GZ$3)</f>
        <v>0</v>
      </c>
      <c r="HA41" s="83">
        <f>SUMIFS(ACTUALS!$S$4:$S$75,ACTUALS!$O$4:$O$75,$BM41,ACTUALS!$N$4:$N$75,HA$3)+SUMIFS(ACTUALS!$R$4:$R$75,ACTUALS!$N$4:$N$75,$BM41,ACTUALS!$O$4:$O$75,HA$3)</f>
        <v>0</v>
      </c>
      <c r="HB41" s="83">
        <f>SUMIFS(ACTUALS!$S$4:$S$75,ACTUALS!$O$4:$O$75,$BM41,ACTUALS!$N$4:$N$75,HB$3)+SUMIFS(ACTUALS!$R$4:$R$75,ACTUALS!$N$4:$N$75,$BM41,ACTUALS!$O$4:$O$75,HB$3)</f>
        <v>0</v>
      </c>
      <c r="HC41" s="83">
        <f>SUMIFS(ACTUALS!$S$4:$S$75,ACTUALS!$O$4:$O$75,$BM41,ACTUALS!$N$4:$N$75,HC$3)+SUMIFS(ACTUALS!$R$4:$R$75,ACTUALS!$N$4:$N$75,$BM41,ACTUALS!$O$4:$O$75,HC$3)</f>
        <v>0</v>
      </c>
      <c r="HD41" s="83">
        <f>SUMIFS(ACTUALS!$S$4:$S$75,ACTUALS!$O$4:$O$75,$BM41,ACTUALS!$N$4:$N$75,HD$3)+SUMIFS(ACTUALS!$R$4:$R$75,ACTUALS!$N$4:$N$75,$BM41,ACTUALS!$O$4:$O$75,HD$3)</f>
        <v>0</v>
      </c>
      <c r="HE41" s="83">
        <f>SUMIFS(ACTUALS!$S$4:$S$75,ACTUALS!$O$4:$O$75,$BM41,ACTUALS!$N$4:$N$75,HE$3)+SUMIFS(ACTUALS!$R$4:$R$75,ACTUALS!$N$4:$N$75,$BM41,ACTUALS!$O$4:$O$75,HE$3)</f>
        <v>0</v>
      </c>
      <c r="HF41" s="51"/>
      <c r="HG41" s="71"/>
      <c r="HH41" s="71"/>
      <c r="HI41" s="71"/>
      <c r="HJ41" s="71"/>
      <c r="HK41" s="71"/>
      <c r="HL41" s="71"/>
      <c r="HM41" s="71"/>
      <c r="HN41" s="71"/>
      <c r="HO41" s="71"/>
      <c r="HP41" s="71"/>
      <c r="HQ41" s="71"/>
      <c r="HR41" s="71"/>
      <c r="HS41" s="71"/>
      <c r="HT41" s="71"/>
      <c r="HU41" s="71"/>
      <c r="HV41" s="71"/>
      <c r="HW41" s="71"/>
      <c r="HX41" s="71"/>
      <c r="HY41" s="71"/>
      <c r="HZ41" s="71"/>
      <c r="IA41" s="71"/>
      <c r="IB41" s="71"/>
      <c r="IC41" s="71"/>
      <c r="ID41" s="71"/>
      <c r="IE41" s="71"/>
      <c r="IF41" s="71"/>
      <c r="IG41" s="71"/>
      <c r="IH41" s="71"/>
      <c r="II41" s="71"/>
      <c r="IJ41" s="71"/>
      <c r="IK41" s="71"/>
      <c r="IL41" s="71"/>
      <c r="IM41" s="71"/>
      <c r="IN41" s="71"/>
      <c r="IO41" s="71"/>
      <c r="IP41" s="71"/>
      <c r="IQ41" s="71"/>
      <c r="IR41" s="71"/>
      <c r="IS41" s="71"/>
      <c r="IT41" s="71"/>
      <c r="IU41" s="71"/>
      <c r="IV41" s="71"/>
      <c r="IW41" s="71"/>
      <c r="IX41" s="71"/>
      <c r="IY41" s="71"/>
      <c r="IZ41" s="71"/>
      <c r="JA41" s="71"/>
      <c r="JB41" s="71"/>
      <c r="JC41" s="71"/>
      <c r="JD41" s="71"/>
      <c r="JE41" s="71"/>
      <c r="JF41" s="71"/>
      <c r="JG41" s="71"/>
      <c r="JH41" s="71"/>
      <c r="JI41" s="71"/>
      <c r="JJ41" s="71"/>
      <c r="JK41" s="71"/>
      <c r="JL41" s="71"/>
      <c r="JM41" s="71"/>
    </row>
    <row r="42" spans="1:273" s="78" customFormat="1" ht="30" customHeight="1" x14ac:dyDescent="0.25">
      <c r="A42" s="71"/>
      <c r="B42" s="72">
        <f t="shared" si="6"/>
        <v>39</v>
      </c>
      <c r="C42" s="73" t="s">
        <v>18</v>
      </c>
      <c r="D42" s="74">
        <v>46194</v>
      </c>
      <c r="E42" s="73" t="s">
        <v>121</v>
      </c>
      <c r="F42" s="180">
        <v>0.75</v>
      </c>
      <c r="G42" s="75">
        <f t="shared" si="0"/>
        <v>46194.75</v>
      </c>
      <c r="H42" s="148" t="s">
        <v>160</v>
      </c>
      <c r="I42" s="149"/>
      <c r="J42" s="150"/>
      <c r="K42" s="151"/>
      <c r="L42" s="73" t="str">
        <f t="shared" si="1"/>
        <v/>
      </c>
      <c r="M42" s="76" t="s">
        <v>726</v>
      </c>
      <c r="N42" s="77" t="str">
        <f t="shared" si="2"/>
        <v>Uruguay</v>
      </c>
      <c r="O42" s="78" t="str">
        <f t="shared" si="3"/>
        <v>Cape Verde</v>
      </c>
      <c r="P42" s="78" t="str">
        <f>IF(ACTUALS!$R42&gt;ACTUALS!$S42,ACTUALS!$N42,IF(ACTUALS!$S42&gt;ACTUALS!$R42,ACTUALS!$O42,""))</f>
        <v/>
      </c>
      <c r="Q42" s="78" t="str">
        <f>IF(ACTUALS!$P42=ACTUALS!$N42,ACTUALS!$O42,IF(ACTUALS!$P42=ACTUALS!$O42,ACTUALS!$N42,""))</f>
        <v/>
      </c>
      <c r="R42" s="79">
        <f t="shared" si="4"/>
        <v>0</v>
      </c>
      <c r="S42" s="80">
        <f t="shared" si="5"/>
        <v>0</v>
      </c>
      <c r="T42" s="78">
        <f>IF(OR(ACTUALS!$R42="",ACTUALS!$S42=""),"",ACTUALS!$R42-ACTUALS!$S42)</f>
        <v>0</v>
      </c>
      <c r="U42" s="78">
        <f>IF(OR(ACTUALS!$R42="",ACTUALS!$S42=""),"",ACTUALS!$S42-ACTUALS!$R42)</f>
        <v>0</v>
      </c>
      <c r="V42" s="78" t="str">
        <f>IF(ACTUALS!$K42="","",IF(ACTUALS!$L42="Draw",1,IF(ACTUALS!$L42=ACTUALS!$N42,3,0)))</f>
        <v/>
      </c>
      <c r="W42" s="78" t="str">
        <f>IF(ACTUALS!$K42="","",IF(ACTUALS!$L42="Draw",1,IF(ACTUALS!$L42=ACTUALS!$O42,3,0)))</f>
        <v/>
      </c>
      <c r="AG42" s="78" t="s">
        <v>62</v>
      </c>
      <c r="AH42" s="51"/>
      <c r="AI42" s="86">
        <v>1</v>
      </c>
      <c r="AJ42" s="86" t="str">
        <f ca="1">IFERROR(INDEX(AT:AT,MATCH("1"&amp;AG42,BD:BD,0),1),"")</f>
        <v>New Zealand</v>
      </c>
      <c r="AK42" s="86" t="str">
        <f ca="1">IF(AJ42="","",VLOOKUP(AJ42,AT:AY,2,FALSE)&amp;"-"&amp;VLOOKUP(AJ42,AT:AY,3,FALSE)&amp;"-"&amp;VLOOKUP(AJ42,AT:AY,4,FALSE))</f>
        <v>0-0-0</v>
      </c>
      <c r="AL42" s="86">
        <f ca="1">IF(AJ42="","",VLOOKUP(AJ42,AT:BA,8,FALSE))</f>
        <v>0</v>
      </c>
      <c r="AM42" s="86">
        <f ca="1">IF(AJ42="","",VLOOKUP(AJ42,AT:BD,5,FALSE))</f>
        <v>0</v>
      </c>
      <c r="AN42" s="51"/>
      <c r="AO42" s="94"/>
      <c r="AP42" s="94"/>
      <c r="AQ42" s="51"/>
      <c r="AR42" s="51"/>
      <c r="AS42" s="51" t="s">
        <v>18</v>
      </c>
      <c r="AT42" s="51" t="s">
        <v>41</v>
      </c>
      <c r="AU42" s="51">
        <f>COUNTIF(ACTUALS!$P$4:$P$75,AT42)</f>
        <v>0</v>
      </c>
      <c r="AV42" s="51">
        <f>COUNTIFS(ACTUALS!$O$4:$O$75,AT42,ACTUALS!$L$4:$L$75,"Draw")+COUNTIFS(ACTUALS!$N$4:$N$75,AT42,ACTUALS!$L$4:$L$75,"Draw")</f>
        <v>0</v>
      </c>
      <c r="AW42" s="51">
        <f>COUNTIF(ACTUALS!$Q$4:$Q$75,AT42)</f>
        <v>0</v>
      </c>
      <c r="AX42" s="51">
        <f>AV42+(3*AU42)</f>
        <v>0</v>
      </c>
      <c r="AY42" s="51">
        <f>SUMIFS(ACTUALS!$R$4:$R$75,ACTUALS!$N$4:$N$75,AT42)+SUMIFS(ACTUALS!$S$4:$S$75,ACTUALS!$O$4:$O$75,AT42)</f>
        <v>0</v>
      </c>
      <c r="AZ42" s="51">
        <f>SUMIFS(ACTUALS!$S$4:$S$75,ACTUALS!$N$4:$N$75,AT42)+SUMIFS(ACTUALS!$R$4:$R$75,ACTUALS!$O$4:$O$75,AT42)</f>
        <v>0</v>
      </c>
      <c r="BA42" s="51">
        <f>AY42-AZ42</f>
        <v>0</v>
      </c>
      <c r="BB42" s="51">
        <f ca="1">RANK(BK42,BK39:BK42,1)</f>
        <v>1</v>
      </c>
      <c r="BC42" s="51" t="str">
        <f>IFERROR(VLOOKUP(AT42,AO:AP,2,FALSE),"")</f>
        <v/>
      </c>
      <c r="BD42" s="51" t="str">
        <f ca="1">IF(BC42="",BB42&amp;AS42,BC42&amp;AS42)</f>
        <v>1H</v>
      </c>
      <c r="BE42" s="51">
        <f>RANK(AX42,AX39:AX42)+(RANK(BA42,BA39:BA42)/10)+(RANK(AY42,AY39:AY42)/100)</f>
        <v>1.1100000000000001</v>
      </c>
      <c r="BF42" s="51">
        <f>RANK(BE42,BE39:BE42,1)</f>
        <v>1</v>
      </c>
      <c r="BG42" s="51" cm="1">
        <f t="array" aca="1" ref="BG42" ca="1">SUMPRODUCT((OFFSET($BN$3:$DI$3,MATCH($AT42,$BM$4:$BM$51,0),0))*((IF($BF40=$BF42,$BN$3:$DI$3=$AT40,0))+(IF($BF39=$BF42,$BN$3:$DI$3=$AT39,0))+(IF($BF41=$BF42,$BN$3:$DI$3=$AT41,0))))</f>
        <v>0</v>
      </c>
      <c r="BH42" s="51" cm="1">
        <f t="array" aca="1" ref="BH42" ca="1">SUMPRODUCT((OFFSET($DL$3:$FG$3,MATCH($AT42,$DK$4:$DK$51,0),0))*((IF($BF40=$BF42,$DL$3:$FG$3=$AT40,0))+(IF($BF39=$BF42,$DL$3:$FG$3=$AT39,0))+(IF($BF41=$BF42,$DL$3:$FG$3=$AT41,0))))</f>
        <v>0</v>
      </c>
      <c r="BI42" s="51" cm="1">
        <f t="array" aca="1" ref="BI42" ca="1">SUMPRODUCT((OFFSET($FJ$3:$HE$3,MATCH($AT42,$FI$4:$FI$51,0),0))*((IF($BF40=$BF42,$FJ$3:$HE$3=$AT40,0))+(IF($BF39=$BF42,$FJ$3:$HE$3=$AT39,0))+(IF($BF41=$BF42,$FJ$3:$HE$3=$AT41,0))))</f>
        <v>0</v>
      </c>
      <c r="BJ42" s="51">
        <f ca="1">(BG42/1000)+(BH42/10000)+(BI42/100000)+(ROW(BI45)/10000000)</f>
        <v>4.5000000000000001E-6</v>
      </c>
      <c r="BK42" s="51">
        <f ca="1">+BE42-BJ42</f>
        <v>1.1099955000000001</v>
      </c>
      <c r="BL42" s="51"/>
      <c r="BM42" s="96" t="s">
        <v>47</v>
      </c>
      <c r="BN42" s="83">
        <f>SUMIFS(ACTUALS!$W$4:$W$75,ACTUALS!$O$4:$O$75,$BM42,ACTUALS!$N$4:$N$75,BN$3)+SUMIFS(ACTUALS!$V$4:$V$75,ACTUALS!$N$4:$N$75,$BM42,ACTUALS!$O$4:$O$75,BN$3)</f>
        <v>0</v>
      </c>
      <c r="BO42" s="83">
        <f>SUMIFS(ACTUALS!$W$4:$W$75,ACTUALS!$O$4:$O$75,$BM42,ACTUALS!$N$4:$N$75,BO$3)+SUMIFS(ACTUALS!$V$4:$V$75,ACTUALS!$N$4:$N$75,$BM42,ACTUALS!$O$4:$O$75,BO$3)</f>
        <v>0</v>
      </c>
      <c r="BP42" s="83">
        <f>SUMIFS(ACTUALS!$W$4:$W$75,ACTUALS!$O$4:$O$75,$BM42,ACTUALS!$N$4:$N$75,BP$3)+SUMIFS(ACTUALS!$V$4:$V$75,ACTUALS!$N$4:$N$75,$BM42,ACTUALS!$O$4:$O$75,BP$3)</f>
        <v>0</v>
      </c>
      <c r="BQ42" s="83">
        <f>SUMIFS(ACTUALS!$W$4:$W$75,ACTUALS!$O$4:$O$75,$BM42,ACTUALS!$N$4:$N$75,BQ$3)+SUMIFS(ACTUALS!$V$4:$V$75,ACTUALS!$N$4:$N$75,$BM42,ACTUALS!$O$4:$O$75,BQ$3)</f>
        <v>0</v>
      </c>
      <c r="BR42" s="83">
        <f>SUMIFS(ACTUALS!$W$4:$W$75,ACTUALS!$O$4:$O$75,$BM42,ACTUALS!$N$4:$N$75,BR$3)+SUMIFS(ACTUALS!$V$4:$V$75,ACTUALS!$N$4:$N$75,$BM42,ACTUALS!$O$4:$O$75,BR$3)</f>
        <v>0</v>
      </c>
      <c r="BS42" s="83">
        <f>SUMIFS(ACTUALS!$W$4:$W$75,ACTUALS!$O$4:$O$75,$BM42,ACTUALS!$N$4:$N$75,BS$3)+SUMIFS(ACTUALS!$V$4:$V$75,ACTUALS!$N$4:$N$75,$BM42,ACTUALS!$O$4:$O$75,BS$3)</f>
        <v>0</v>
      </c>
      <c r="BT42" s="83">
        <f>SUMIFS(ACTUALS!$W$4:$W$75,ACTUALS!$O$4:$O$75,$BM42,ACTUALS!$N$4:$N$75,BT$3)+SUMIFS(ACTUALS!$V$4:$V$75,ACTUALS!$N$4:$N$75,$BM42,ACTUALS!$O$4:$O$75,BT$3)</f>
        <v>0</v>
      </c>
      <c r="BU42" s="83">
        <f>SUMIFS(ACTUALS!$W$4:$W$75,ACTUALS!$O$4:$O$75,$BM42,ACTUALS!$N$4:$N$75,BU$3)+SUMIFS(ACTUALS!$V$4:$V$75,ACTUALS!$N$4:$N$75,$BM42,ACTUALS!$O$4:$O$75,BU$3)</f>
        <v>0</v>
      </c>
      <c r="BV42" s="83">
        <f>SUMIFS(ACTUALS!$W$4:$W$75,ACTUALS!$O$4:$O$75,$BM42,ACTUALS!$N$4:$N$75,BV$3)+SUMIFS(ACTUALS!$V$4:$V$75,ACTUALS!$N$4:$N$75,$BM42,ACTUALS!$O$4:$O$75,BV$3)</f>
        <v>0</v>
      </c>
      <c r="BW42" s="83">
        <f>SUMIFS(ACTUALS!$W$4:$W$75,ACTUALS!$O$4:$O$75,$BM42,ACTUALS!$N$4:$N$75,BW$3)+SUMIFS(ACTUALS!$V$4:$V$75,ACTUALS!$N$4:$N$75,$BM42,ACTUALS!$O$4:$O$75,BW$3)</f>
        <v>0</v>
      </c>
      <c r="BX42" s="83">
        <f>SUMIFS(ACTUALS!$W$4:$W$75,ACTUALS!$O$4:$O$75,$BM42,ACTUALS!$N$4:$N$75,BX$3)+SUMIFS(ACTUALS!$V$4:$V$75,ACTUALS!$N$4:$N$75,$BM42,ACTUALS!$O$4:$O$75,BX$3)</f>
        <v>0</v>
      </c>
      <c r="BY42" s="83">
        <f>SUMIFS(ACTUALS!$W$4:$W$75,ACTUALS!$O$4:$O$75,$BM42,ACTUALS!$N$4:$N$75,BY$3)+SUMIFS(ACTUALS!$V$4:$V$75,ACTUALS!$N$4:$N$75,$BM42,ACTUALS!$O$4:$O$75,BY$3)</f>
        <v>0</v>
      </c>
      <c r="BZ42" s="83">
        <f>SUMIFS(ACTUALS!$W$4:$W$75,ACTUALS!$O$4:$O$75,$BM42,ACTUALS!$N$4:$N$75,BZ$3)+SUMIFS(ACTUALS!$V$4:$V$75,ACTUALS!$N$4:$N$75,$BM42,ACTUALS!$O$4:$O$75,BZ$3)</f>
        <v>0</v>
      </c>
      <c r="CA42" s="83">
        <f>SUMIFS(ACTUALS!$W$4:$W$75,ACTUALS!$O$4:$O$75,$BM42,ACTUALS!$N$4:$N$75,CA$3)+SUMIFS(ACTUALS!$V$4:$V$75,ACTUALS!$N$4:$N$75,$BM42,ACTUALS!$O$4:$O$75,CA$3)</f>
        <v>0</v>
      </c>
      <c r="CB42" s="83">
        <f>SUMIFS(ACTUALS!$W$4:$W$75,ACTUALS!$O$4:$O$75,$BM42,ACTUALS!$N$4:$N$75,CB$3)+SUMIFS(ACTUALS!$V$4:$V$75,ACTUALS!$N$4:$N$75,$BM42,ACTUALS!$O$4:$O$75,CB$3)</f>
        <v>0</v>
      </c>
      <c r="CC42" s="83">
        <f>SUMIFS(ACTUALS!$W$4:$W$75,ACTUALS!$O$4:$O$75,$BM42,ACTUALS!$N$4:$N$75,CC$3)+SUMIFS(ACTUALS!$V$4:$V$75,ACTUALS!$N$4:$N$75,$BM42,ACTUALS!$O$4:$O$75,CC$3)</f>
        <v>0</v>
      </c>
      <c r="CD42" s="83">
        <f>SUMIFS(ACTUALS!$W$4:$W$75,ACTUALS!$O$4:$O$75,$BM42,ACTUALS!$N$4:$N$75,CD$3)+SUMIFS(ACTUALS!$V$4:$V$75,ACTUALS!$N$4:$N$75,$BM42,ACTUALS!$O$4:$O$75,CD$3)</f>
        <v>0</v>
      </c>
      <c r="CE42" s="83">
        <f>SUMIFS(ACTUALS!$W$4:$W$75,ACTUALS!$O$4:$O$75,$BM42,ACTUALS!$N$4:$N$75,CE$3)+SUMIFS(ACTUALS!$V$4:$V$75,ACTUALS!$N$4:$N$75,$BM42,ACTUALS!$O$4:$O$75,CE$3)</f>
        <v>0</v>
      </c>
      <c r="CF42" s="83">
        <f>SUMIFS(ACTUALS!$W$4:$W$75,ACTUALS!$O$4:$O$75,$BM42,ACTUALS!$N$4:$N$75,CF$3)+SUMIFS(ACTUALS!$V$4:$V$75,ACTUALS!$N$4:$N$75,$BM42,ACTUALS!$O$4:$O$75,CF$3)</f>
        <v>0</v>
      </c>
      <c r="CG42" s="83">
        <f>SUMIFS(ACTUALS!$W$4:$W$75,ACTUALS!$O$4:$O$75,$BM42,ACTUALS!$N$4:$N$75,CG$3)+SUMIFS(ACTUALS!$V$4:$V$75,ACTUALS!$N$4:$N$75,$BM42,ACTUALS!$O$4:$O$75,CG$3)</f>
        <v>0</v>
      </c>
      <c r="CH42" s="83">
        <f>SUMIFS(ACTUALS!$W$4:$W$75,ACTUALS!$O$4:$O$75,$BM42,ACTUALS!$N$4:$N$75,CH$3)+SUMIFS(ACTUALS!$V$4:$V$75,ACTUALS!$N$4:$N$75,$BM42,ACTUALS!$O$4:$O$75,CH$3)</f>
        <v>0</v>
      </c>
      <c r="CI42" s="83">
        <f>SUMIFS(ACTUALS!$W$4:$W$75,ACTUALS!$O$4:$O$75,$BM42,ACTUALS!$N$4:$N$75,CI$3)+SUMIFS(ACTUALS!$V$4:$V$75,ACTUALS!$N$4:$N$75,$BM42,ACTUALS!$O$4:$O$75,CI$3)</f>
        <v>0</v>
      </c>
      <c r="CJ42" s="83">
        <f>SUMIFS(ACTUALS!$B$4:$B$75,ACTUALS!$P$4:$P$75,$BM42,ACTUALS!$O$4:$O$75,CJ$3)+SUMIFS(ACTUALS!$W$4:$W$75,ACTUALS!$O$4:$O$75,$BM42,ACTUALS!$P$4:$P$75,CJ$3)</f>
        <v>0</v>
      </c>
      <c r="CK42" s="83">
        <f>SUMIFS(ACTUALS!$C$4:$C$75,ACTUALS!$Q$4:$Q$75,$BM42,ACTUALS!$P$4:$P$75,CK$3)+SUMIFS(ACTUALS!$B$4:$B$75,ACTUALS!$P$4:$P$75,$BM42,ACTUALS!$Q$4:$Q$75,CK$3)</f>
        <v>0</v>
      </c>
      <c r="CL42" s="83">
        <f>SUMIFS(ACTUALS!$D$4:$D$75,ACTUALS!$R$4:$R$75,$BM42,ACTUALS!$Q$4:$Q$75,CL$3)+SUMIFS(ACTUALS!$C$4:$C$75,ACTUALS!$Q$4:$Q$75,$BM42,ACTUALS!$R$4:$R$75,CL$3)</f>
        <v>0</v>
      </c>
      <c r="CM42" s="83">
        <f>SUMIFS(ACTUALS!$E$4:$E$75,ACTUALS!$S$4:$S$75,$BM42,ACTUALS!$R$4:$R$75,CM$3)+SUMIFS(ACTUALS!$D$4:$D$75,ACTUALS!$R$4:$R$75,$BM42,ACTUALS!$S$4:$S$75,CM$3)</f>
        <v>0</v>
      </c>
      <c r="CN42" s="83">
        <f>SUMIFS(ACTUALS!$F$4:$F$75,ACTUALS!$T$4:$T$75,$BM42,ACTUALS!$S$4:$S$75,CN$3)+SUMIFS(ACTUALS!$E$4:$E$75,ACTUALS!$S$4:$S$75,$BM42,ACTUALS!$T$4:$T$75,CN$3)</f>
        <v>0</v>
      </c>
      <c r="CO42" s="83">
        <f>SUMIFS(ACTUALS!$G$4:$G$75,ACTUALS!$U$4:$U$75,$BM42,ACTUALS!$T$4:$T$75,CO$3)+SUMIFS(ACTUALS!$F$4:$F$75,ACTUALS!$T$4:$T$75,$BM42,ACTUALS!$U$4:$U$75,CO$3)</f>
        <v>0</v>
      </c>
      <c r="CP42" s="83">
        <f>SUMIFS(ACTUALS!$J$4:$J$75,ACTUALS!$V$4:$V$75,$BM42,ACTUALS!$U$4:$U$75,CP$3)+SUMIFS(ACTUALS!$G$4:$G$75,ACTUALS!$U$4:$U$75,$BM42,ACTUALS!$V$4:$V$75,CP$3)</f>
        <v>0</v>
      </c>
      <c r="CQ42" s="83">
        <f>SUMIFS(ACTUALS!$K$4:$K$75,ACTUALS!$W$4:$W$75,$BM42,ACTUALS!$V$4:$V$75,CQ$3)+SUMIFS(ACTUALS!$J$4:$J$75,ACTUALS!$V$4:$V$75,$BM42,ACTUALS!$W$4:$W$75,CQ$3)</f>
        <v>0</v>
      </c>
      <c r="CR42" s="83">
        <f>SUMIFS(ACTUALS!$L$4:$L$75,ACTUALS!$B$4:$B$75,$BM42,ACTUALS!$W$4:$W$75,CR$3)+SUMIFS(ACTUALS!$K$4:$K$75,ACTUALS!$W$4:$W$75,$BM42,ACTUALS!$B$4:$B$75,CR$3)</f>
        <v>0</v>
      </c>
      <c r="CS42" s="83">
        <f>SUMIFS(ACTUALS!$N$4:$N$75,ACTUALS!$C$4:$C$75,$BM42,ACTUALS!$B$4:$B$75,CS$3)+SUMIFS(ACTUALS!$L$4:$L$75,ACTUALS!$B$4:$B$75,$BM42,ACTUALS!$C$4:$C$75,CS$3)</f>
        <v>0</v>
      </c>
      <c r="CT42" s="83">
        <f>SUMIFS(ACTUALS!$O$4:$O$75,ACTUALS!$D$4:$D$75,$BM42,ACTUALS!$C$4:$C$75,CT$3)+SUMIFS(ACTUALS!$N$4:$N$75,ACTUALS!$C$4:$C$75,$BM42,ACTUALS!$D$4:$D$75,CT$3)</f>
        <v>0</v>
      </c>
      <c r="CU42" s="83">
        <f>SUMIFS(ACTUALS!$P$4:$P$75,ACTUALS!$E$4:$E$75,$BM42,ACTUALS!$D$4:$D$75,CU$3)+SUMIFS(ACTUALS!$O$4:$O$75,ACTUALS!$D$4:$D$75,$BM42,ACTUALS!$E$4:$E$75,CU$3)</f>
        <v>0</v>
      </c>
      <c r="CV42" s="83">
        <f>SUMIFS(ACTUALS!$Q$4:$Q$75,ACTUALS!$F$4:$F$75,$BM42,ACTUALS!$E$4:$E$75,CV$3)+SUMIFS(ACTUALS!$P$4:$P$75,ACTUALS!$E$4:$E$75,$BM42,ACTUALS!$F$4:$F$75,CV$3)</f>
        <v>0</v>
      </c>
      <c r="CW42" s="83">
        <f>SUMIFS(ACTUALS!$R$4:$R$75,ACTUALS!$G$4:$G$75,$BM42,ACTUALS!$F$4:$F$75,CW$3)+SUMIFS(ACTUALS!$Q$4:$Q$75,ACTUALS!$F$4:$F$75,$BM42,ACTUALS!$G$4:$G$75,CW$3)</f>
        <v>0</v>
      </c>
      <c r="CX42" s="83">
        <f>SUMIFS(ACTUALS!$S$4:$S$75,ACTUALS!$J$4:$J$75,$BM42,ACTUALS!$G$4:$G$75,CX$3)+SUMIFS(ACTUALS!$R$4:$R$75,ACTUALS!$G$4:$G$75,$BM42,ACTUALS!$J$4:$J$75,CX$3)</f>
        <v>0</v>
      </c>
      <c r="CY42" s="83">
        <f>SUMIFS(ACTUALS!$T$4:$T$75,ACTUALS!$K$4:$K$75,$BM42,ACTUALS!$J$4:$J$75,CY$3)+SUMIFS(ACTUALS!$S$4:$S$75,ACTUALS!$J$4:$J$75,$BM42,ACTUALS!$K$4:$K$75,CY$3)</f>
        <v>0</v>
      </c>
      <c r="CZ42" s="83">
        <f>SUMIFS(ACTUALS!$U$4:$U$75,ACTUALS!$L$4:$L$75,$BM42,ACTUALS!$K$4:$K$75,CZ$3)+SUMIFS(ACTUALS!$T$4:$T$75,ACTUALS!$K$4:$K$75,$BM42,ACTUALS!$L$4:$L$75,CZ$3)</f>
        <v>0</v>
      </c>
      <c r="DA42" s="83">
        <f>SUMIFS(ACTUALS!$V$4:$V$75,ACTUALS!$N$4:$N$75,$BM42,ACTUALS!$L$4:$L$75,DA$3)+SUMIFS(ACTUALS!$U$4:$U$75,ACTUALS!$L$4:$L$75,$BM42,ACTUALS!$N$4:$N$75,DA$3)</f>
        <v>0</v>
      </c>
      <c r="DB42" s="83">
        <f>SUMIFS(ACTUALS!$W$4:$W$75,ACTUALS!$O$4:$O$75,$BM42,ACTUALS!$N$4:$N$75,DB$3)+SUMIFS(ACTUALS!$V$4:$V$75,ACTUALS!$N$4:$N$75,$BM42,ACTUALS!$O$4:$O$75,DB$3)</f>
        <v>0</v>
      </c>
      <c r="DC42" s="83">
        <f>SUMIFS(ACTUALS!$B$4:$B$75,ACTUALS!$P$4:$P$75,$BM42,ACTUALS!$O$4:$O$75,DC$3)+SUMIFS(ACTUALS!$W$4:$W$75,ACTUALS!$O$4:$O$75,$BM42,ACTUALS!$P$4:$P$75,DC$3)</f>
        <v>0</v>
      </c>
      <c r="DD42" s="83">
        <f>SUMIFS(ACTUALS!$C$4:$C$75,ACTUALS!$Q$4:$Q$75,$BM42,ACTUALS!$P$4:$P$75,DD$3)+SUMIFS(ACTUALS!$B$4:$B$75,ACTUALS!$P$4:$P$75,$BM42,ACTUALS!$Q$4:$Q$75,DD$3)</f>
        <v>0</v>
      </c>
      <c r="DE42" s="83">
        <f>SUMIFS(ACTUALS!$D$4:$D$75,ACTUALS!$R$4:$R$75,$BM42,ACTUALS!$Q$4:$Q$75,DE$3)+SUMIFS(ACTUALS!$C$4:$C$75,ACTUALS!$Q$4:$Q$75,$BM42,ACTUALS!$R$4:$R$75,DE$3)</f>
        <v>0</v>
      </c>
      <c r="DF42" s="83">
        <f>SUMIFS(ACTUALS!$E$4:$E$75,ACTUALS!$S$4:$S$75,$BM42,ACTUALS!$R$4:$R$75,DF$3)+SUMIFS(ACTUALS!$D$4:$D$75,ACTUALS!$R$4:$R$75,$BM42,ACTUALS!$S$4:$S$75,DF$3)</f>
        <v>0</v>
      </c>
      <c r="DG42" s="83">
        <f>SUMIFS(ACTUALS!$W$4:$W$75,ACTUALS!$O$4:$O$75,$BM42,ACTUALS!$N$4:$N$75,DG$3)+SUMIFS(ACTUALS!$V$4:$V$75,ACTUALS!$N$4:$N$75,$BM42,ACTUALS!$O$4:$O$75,DG$3)</f>
        <v>0</v>
      </c>
      <c r="DH42" s="83">
        <f>SUMIFS(ACTUALS!$W$4:$W$75,ACTUALS!$O$4:$O$75,$BM42,ACTUALS!$N$4:$N$75,DH$3)+SUMIFS(ACTUALS!$V$4:$V$75,ACTUALS!$N$4:$N$75,$BM42,ACTUALS!$O$4:$O$75,DH$3)</f>
        <v>0</v>
      </c>
      <c r="DI42" s="83">
        <f>SUMIFS(ACTUALS!$W$4:$W$75,ACTUALS!$O$4:$O$75,$BM42,ACTUALS!$N$4:$N$75,DI$3)+SUMIFS(ACTUALS!$V$4:$V$75,ACTUALS!$N$4:$N$75,$BM42,ACTUALS!$O$4:$O$75,DI$3)</f>
        <v>0</v>
      </c>
      <c r="DJ42" s="51"/>
      <c r="DK42" s="51" t="s">
        <v>47</v>
      </c>
      <c r="DL42" s="83">
        <f>SUMIFS(ACTUALS!$U$4:$U$75,ACTUALS!$O$4:$O$75,$BM42,ACTUALS!$N$4:$N$75,DL$3)+SUMIFS(ACTUALS!$T$4:$T$75,ACTUALS!$N$4:$N$75,$BM42,ACTUALS!$O$4:$O$75,DL$3)</f>
        <v>0</v>
      </c>
      <c r="DM42" s="83">
        <f>SUMIFS(ACTUALS!$U$4:$U$75,ACTUALS!$O$4:$O$75,$BM42,ACTUALS!$N$4:$N$75,DM$3)+SUMIFS(ACTUALS!$T$4:$T$75,ACTUALS!$N$4:$N$75,$BM42,ACTUALS!$O$4:$O$75,DM$3)</f>
        <v>0</v>
      </c>
      <c r="DN42" s="83">
        <f>SUMIFS(ACTUALS!$U$4:$U$75,ACTUALS!$O$4:$O$75,$BM42,ACTUALS!$N$4:$N$75,DN$3)+SUMIFS(ACTUALS!$T$4:$T$75,ACTUALS!$N$4:$N$75,$BM42,ACTUALS!$O$4:$O$75,DN$3)</f>
        <v>0</v>
      </c>
      <c r="DO42" s="83">
        <f>SUMIFS(ACTUALS!$U$4:$U$75,ACTUALS!$O$4:$O$75,$BM42,ACTUALS!$N$4:$N$75,DO$3)+SUMIFS(ACTUALS!$T$4:$T$75,ACTUALS!$N$4:$N$75,$BM42,ACTUALS!$O$4:$O$75,DO$3)</f>
        <v>0</v>
      </c>
      <c r="DP42" s="83">
        <f>SUMIFS(ACTUALS!$U$4:$U$75,ACTUALS!$O$4:$O$75,$BM42,ACTUALS!$N$4:$N$75,DP$3)+SUMIFS(ACTUALS!$T$4:$T$75,ACTUALS!$N$4:$N$75,$BM42,ACTUALS!$O$4:$O$75,DP$3)</f>
        <v>0</v>
      </c>
      <c r="DQ42" s="83">
        <f>SUMIFS(ACTUALS!$U$4:$U$75,ACTUALS!$O$4:$O$75,$BM42,ACTUALS!$N$4:$N$75,DQ$3)+SUMIFS(ACTUALS!$T$4:$T$75,ACTUALS!$N$4:$N$75,$BM42,ACTUALS!$O$4:$O$75,DQ$3)</f>
        <v>0</v>
      </c>
      <c r="DR42" s="83">
        <f>SUMIFS(ACTUALS!$U$4:$U$75,ACTUALS!$O$4:$O$75,$BM42,ACTUALS!$N$4:$N$75,DR$3)+SUMIFS(ACTUALS!$T$4:$T$75,ACTUALS!$N$4:$N$75,$BM42,ACTUALS!$O$4:$O$75,DR$3)</f>
        <v>0</v>
      </c>
      <c r="DS42" s="83">
        <f>SUMIFS(ACTUALS!$U$4:$U$75,ACTUALS!$O$4:$O$75,$BM42,ACTUALS!$N$4:$N$75,DS$3)+SUMIFS(ACTUALS!$T$4:$T$75,ACTUALS!$N$4:$N$75,$BM42,ACTUALS!$O$4:$O$75,DS$3)</f>
        <v>0</v>
      </c>
      <c r="DT42" s="83">
        <f>SUMIFS(ACTUALS!$U$4:$U$75,ACTUALS!$O$4:$O$75,$BM42,ACTUALS!$N$4:$N$75,DT$3)+SUMIFS(ACTUALS!$T$4:$T$75,ACTUALS!$N$4:$N$75,$BM42,ACTUALS!$O$4:$O$75,DT$3)</f>
        <v>0</v>
      </c>
      <c r="DU42" s="83">
        <f>SUMIFS(ACTUALS!$V$4:$V$75,ACTUALS!$P$4:$P$75,$BM42,ACTUALS!$O$4:$O$75,DU$3)+SUMIFS(ACTUALS!$U$4:$U$75,ACTUALS!$O$4:$O$75,$BM42,ACTUALS!$P$4:$P$75,DU$3)</f>
        <v>0</v>
      </c>
      <c r="DV42" s="83">
        <f>SUMIFS(ACTUALS!$W$4:$W$75,ACTUALS!$Q$4:$Q$75,$BM42,ACTUALS!$P$4:$P$75,DV$3)+SUMIFS(ACTUALS!$V$4:$V$75,ACTUALS!$P$4:$P$75,$BM42,ACTUALS!$Q$4:$Q$75,DV$3)</f>
        <v>0</v>
      </c>
      <c r="DW42" s="83">
        <f>SUMIFS(ACTUALS!$B$4:$B$75,ACTUALS!$R$4:$R$75,$BM42,ACTUALS!$Q$4:$Q$75,DW$3)+SUMIFS(ACTUALS!$W$4:$W$75,ACTUALS!$Q$4:$Q$75,$BM42,ACTUALS!$R$4:$R$75,DW$3)</f>
        <v>0</v>
      </c>
      <c r="DX42" s="83">
        <f>SUMIFS(ACTUALS!$C$4:$C$75,ACTUALS!$S$4:$S$75,$BM42,ACTUALS!$R$4:$R$75,DX$3)+SUMIFS(ACTUALS!$B$4:$B$75,ACTUALS!$R$4:$R$75,$BM42,ACTUALS!$S$4:$S$75,DX$3)</f>
        <v>0</v>
      </c>
      <c r="DY42" s="83">
        <f>SUMIFS(ACTUALS!$D$4:$D$75,ACTUALS!$T$4:$T$75,$BM42,ACTUALS!$S$4:$S$75,DY$3)+SUMIFS(ACTUALS!$C$4:$C$75,ACTUALS!$S$4:$S$75,$BM42,ACTUALS!$T$4:$T$75,DY$3)</f>
        <v>0</v>
      </c>
      <c r="DZ42" s="83">
        <f>SUMIFS(ACTUALS!$E$4:$E$75,ACTUALS!$U$4:$U$75,$BM42,ACTUALS!$T$4:$T$75,DZ$3)+SUMIFS(ACTUALS!$D$4:$D$75,ACTUALS!$T$4:$T$75,$BM42,ACTUALS!$U$4:$U$75,DZ$3)</f>
        <v>0</v>
      </c>
      <c r="EA42" s="83">
        <f>SUMIFS(ACTUALS!$F$4:$F$75,ACTUALS!$V$4:$V$75,$BM42,ACTUALS!$U$4:$U$75,EA$3)+SUMIFS(ACTUALS!$E$4:$E$75,ACTUALS!$U$4:$U$75,$BM42,ACTUALS!$V$4:$V$75,EA$3)</f>
        <v>0</v>
      </c>
      <c r="EB42" s="83">
        <f>SUMIFS(ACTUALS!$G$4:$G$75,ACTUALS!$W$4:$W$75,$BM42,ACTUALS!$V$4:$V$75,EB$3)+SUMIFS(ACTUALS!$F$4:$F$75,ACTUALS!$V$4:$V$75,$BM42,ACTUALS!$W$4:$W$75,EB$3)</f>
        <v>0</v>
      </c>
      <c r="EC42" s="83">
        <f>SUMIFS(ACTUALS!$J$4:$J$75,ACTUALS!$B$4:$B$75,$BM42,ACTUALS!$W$4:$W$75,EC$3)+SUMIFS(ACTUALS!$G$4:$G$75,ACTUALS!$W$4:$W$75,$BM42,ACTUALS!$B$4:$B$75,EC$3)</f>
        <v>0</v>
      </c>
      <c r="ED42" s="83">
        <f>SUMIFS(ACTUALS!$K$4:$K$75,ACTUALS!$C$4:$C$75,$BM42,ACTUALS!$B$4:$B$75,ED$3)+SUMIFS(ACTUALS!$J$4:$J$75,ACTUALS!$B$4:$B$75,$BM42,ACTUALS!$C$4:$C$75,ED$3)</f>
        <v>0</v>
      </c>
      <c r="EE42" s="83">
        <f>SUMIFS(ACTUALS!$L$4:$L$75,ACTUALS!$D$4:$D$75,$BM42,ACTUALS!$C$4:$C$75,EE$3)+SUMIFS(ACTUALS!$K$4:$K$75,ACTUALS!$C$4:$C$75,$BM42,ACTUALS!$D$4:$D$75,EE$3)</f>
        <v>0</v>
      </c>
      <c r="EF42" s="83">
        <f>SUMIFS(ACTUALS!$N$4:$N$75,ACTUALS!$E$4:$E$75,$BM42,ACTUALS!$D$4:$D$75,EF$3)+SUMIFS(ACTUALS!$L$4:$L$75,ACTUALS!$D$4:$D$75,$BM42,ACTUALS!$E$4:$E$75,EF$3)</f>
        <v>0</v>
      </c>
      <c r="EG42" s="83">
        <f>SUMIFS(ACTUALS!$O$4:$O$75,ACTUALS!$F$4:$F$75,$BM42,ACTUALS!$E$4:$E$75,EG$3)+SUMIFS(ACTUALS!$N$4:$N$75,ACTUALS!$E$4:$E$75,$BM42,ACTUALS!$F$4:$F$75,EG$3)</f>
        <v>0</v>
      </c>
      <c r="EH42" s="83">
        <f>SUMIFS(ACTUALS!$P$4:$P$75,ACTUALS!$G$4:$G$75,$BM42,ACTUALS!$F$4:$F$75,EH$3)+SUMIFS(ACTUALS!$O$4:$O$75,ACTUALS!$F$4:$F$75,$BM42,ACTUALS!$G$4:$G$75,EH$3)</f>
        <v>0</v>
      </c>
      <c r="EI42" s="83">
        <f>SUMIFS(ACTUALS!$Q$4:$Q$75,ACTUALS!$J$4:$J$75,$BM42,ACTUALS!$G$4:$G$75,EI$3)+SUMIFS(ACTUALS!$P$4:$P$75,ACTUALS!$G$4:$G$75,$BM42,ACTUALS!$J$4:$J$75,EI$3)</f>
        <v>0</v>
      </c>
      <c r="EJ42" s="83">
        <f>SUMIFS(ACTUALS!$R$4:$R$75,ACTUALS!$K$4:$K$75,$BM42,ACTUALS!$J$4:$J$75,EJ$3)+SUMIFS(ACTUALS!$Q$4:$Q$75,ACTUALS!$J$4:$J$75,$BM42,ACTUALS!$K$4:$K$75,EJ$3)</f>
        <v>0</v>
      </c>
      <c r="EK42" s="83">
        <f>SUMIFS(ACTUALS!$S$4:$S$75,ACTUALS!$L$4:$L$75,$BM42,ACTUALS!$K$4:$K$75,EK$3)+SUMIFS(ACTUALS!$R$4:$R$75,ACTUALS!$K$4:$K$75,$BM42,ACTUALS!$L$4:$L$75,EK$3)</f>
        <v>0</v>
      </c>
      <c r="EL42" s="83">
        <f>SUMIFS(ACTUALS!$T$4:$T$75,ACTUALS!$N$4:$N$75,$BM42,ACTUALS!$L$4:$L$75,EL$3)+SUMIFS(ACTUALS!$S$4:$S$75,ACTUALS!$L$4:$L$75,$BM42,ACTUALS!$N$4:$N$75,EL$3)</f>
        <v>0</v>
      </c>
      <c r="EM42" s="83">
        <f>SUMIFS(ACTUALS!$U$4:$U$75,ACTUALS!$O$4:$O$75,$BM42,ACTUALS!$N$4:$N$75,EM$3)+SUMIFS(ACTUALS!$T$4:$T$75,ACTUALS!$N$4:$N$75,$BM42,ACTUALS!$O$4:$O$75,EM$3)</f>
        <v>0</v>
      </c>
      <c r="EN42" s="83">
        <f>SUMIFS(ACTUALS!$V$4:$V$75,ACTUALS!$P$4:$P$75,$BM42,ACTUALS!$O$4:$O$75,EN$3)+SUMIFS(ACTUALS!$U$4:$U$75,ACTUALS!$O$4:$O$75,$BM42,ACTUALS!$P$4:$P$75,EN$3)</f>
        <v>0</v>
      </c>
      <c r="EO42" s="83">
        <f>SUMIFS(ACTUALS!$W$4:$W$75,ACTUALS!$Q$4:$Q$75,$BM42,ACTUALS!$P$4:$P$75,EO$3)+SUMIFS(ACTUALS!$V$4:$V$75,ACTUALS!$P$4:$P$75,$BM42,ACTUALS!$Q$4:$Q$75,EO$3)</f>
        <v>0</v>
      </c>
      <c r="EP42" s="83">
        <f>SUMIFS(ACTUALS!$B$4:$B$75,ACTUALS!$R$4:$R$75,$BM42,ACTUALS!$Q$4:$Q$75,EP$3)+SUMIFS(ACTUALS!$W$4:$W$75,ACTUALS!$Q$4:$Q$75,$BM42,ACTUALS!$R$4:$R$75,EP$3)</f>
        <v>0</v>
      </c>
      <c r="EQ42" s="83">
        <f>SUMIFS(ACTUALS!$C$4:$C$75,ACTUALS!$S$4:$S$75,$BM42,ACTUALS!$R$4:$R$75,EQ$3)+SUMIFS(ACTUALS!$B$4:$B$75,ACTUALS!$R$4:$R$75,$BM42,ACTUALS!$S$4:$S$75,EQ$3)</f>
        <v>0</v>
      </c>
      <c r="ER42" s="83">
        <f>SUMIFS(ACTUALS!$D$4:$D$75,ACTUALS!$T$4:$T$75,$BM42,ACTUALS!$S$4:$S$75,ER$3)+SUMIFS(ACTUALS!$C$4:$C$75,ACTUALS!$S$4:$S$75,$BM42,ACTUALS!$T$4:$T$75,ER$3)</f>
        <v>0</v>
      </c>
      <c r="ES42" s="83">
        <f>SUMIFS(ACTUALS!$E$4:$E$75,ACTUALS!$U$4:$U$75,$BM42,ACTUALS!$T$4:$T$75,ES$3)+SUMIFS(ACTUALS!$D$4:$D$75,ACTUALS!$T$4:$T$75,$BM42,ACTUALS!$U$4:$U$75,ES$3)</f>
        <v>0</v>
      </c>
      <c r="ET42" s="83">
        <f>SUMIFS(ACTUALS!$F$4:$F$75,ACTUALS!$V$4:$V$75,$BM42,ACTUALS!$U$4:$U$75,ET$3)+SUMIFS(ACTUALS!$E$4:$E$75,ACTUALS!$U$4:$U$75,$BM42,ACTUALS!$V$4:$V$75,ET$3)</f>
        <v>0</v>
      </c>
      <c r="EU42" s="83">
        <f>SUMIFS(ACTUALS!$G$4:$G$75,ACTUALS!$W$4:$W$75,$BM42,ACTUALS!$V$4:$V$75,EU$3)+SUMIFS(ACTUALS!$F$4:$F$75,ACTUALS!$V$4:$V$75,$BM42,ACTUALS!$W$4:$W$75,EU$3)</f>
        <v>0</v>
      </c>
      <c r="EV42" s="83">
        <f>SUMIFS(ACTUALS!$U$4:$U$75,ACTUALS!$O$4:$O$75,$BM42,ACTUALS!$N$4:$N$75,EV$3)+SUMIFS(ACTUALS!$T$4:$T$75,ACTUALS!$N$4:$N$75,$BM42,ACTUALS!$O$4:$O$75,EV$3)</f>
        <v>0</v>
      </c>
      <c r="EW42" s="83">
        <f>SUMIFS(ACTUALS!$U$4:$U$75,ACTUALS!$O$4:$O$75,$BM42,ACTUALS!$N$4:$N$75,EW$3)+SUMIFS(ACTUALS!$T$4:$T$75,ACTUALS!$N$4:$N$75,$BM42,ACTUALS!$O$4:$O$75,EW$3)</f>
        <v>0</v>
      </c>
      <c r="EX42" s="83">
        <f>SUMIFS(ACTUALS!$U$4:$U$75,ACTUALS!$O$4:$O$75,$BM42,ACTUALS!$N$4:$N$75,EX$3)+SUMIFS(ACTUALS!$T$4:$T$75,ACTUALS!$N$4:$N$75,$BM42,ACTUALS!$O$4:$O$75,EX$3)</f>
        <v>0</v>
      </c>
      <c r="EY42" s="83">
        <f>SUMIFS(ACTUALS!$U$4:$U$75,ACTUALS!$O$4:$O$75,$BM42,ACTUALS!$N$4:$N$75,EY$3)+SUMIFS(ACTUALS!$T$4:$T$75,ACTUALS!$N$4:$N$75,$BM42,ACTUALS!$O$4:$O$75,EY$3)</f>
        <v>0</v>
      </c>
      <c r="EZ42" s="83">
        <f>SUMIFS(ACTUALS!$U$4:$U$75,ACTUALS!$O$4:$O$75,$BM42,ACTUALS!$N$4:$N$75,EZ$3)+SUMIFS(ACTUALS!$T$4:$T$75,ACTUALS!$N$4:$N$75,$BM42,ACTUALS!$O$4:$O$75,EZ$3)</f>
        <v>0</v>
      </c>
      <c r="FA42" s="83">
        <f>SUMIFS(ACTUALS!$U$4:$U$75,ACTUALS!$O$4:$O$75,$BM42,ACTUALS!$N$4:$N$75,FA$3)+SUMIFS(ACTUALS!$T$4:$T$75,ACTUALS!$N$4:$N$75,$BM42,ACTUALS!$O$4:$O$75,FA$3)</f>
        <v>0</v>
      </c>
      <c r="FB42" s="83">
        <f>SUMIFS(ACTUALS!$U$4:$U$75,ACTUALS!$O$4:$O$75,$BM42,ACTUALS!$N$4:$N$75,FB$3)+SUMIFS(ACTUALS!$T$4:$T$75,ACTUALS!$N$4:$N$75,$BM42,ACTUALS!$O$4:$O$75,FB$3)</f>
        <v>0</v>
      </c>
      <c r="FC42" s="83">
        <f>SUMIFS(ACTUALS!$U$4:$U$75,ACTUALS!$O$4:$O$75,$BM42,ACTUALS!$N$4:$N$75,FC$3)+SUMIFS(ACTUALS!$T$4:$T$75,ACTUALS!$N$4:$N$75,$BM42,ACTUALS!$O$4:$O$75,FC$3)</f>
        <v>0</v>
      </c>
      <c r="FD42" s="83">
        <f>SUMIFS(ACTUALS!$U$4:$U$75,ACTUALS!$O$4:$O$75,$BM42,ACTUALS!$N$4:$N$75,FD$3)+SUMIFS(ACTUALS!$T$4:$T$75,ACTUALS!$N$4:$N$75,$BM42,ACTUALS!$O$4:$O$75,FD$3)</f>
        <v>0</v>
      </c>
      <c r="FE42" s="83">
        <f>SUMIFS(ACTUALS!$U$4:$U$75,ACTUALS!$O$4:$O$75,$BM42,ACTUALS!$N$4:$N$75,FE$3)+SUMIFS(ACTUALS!$T$4:$T$75,ACTUALS!$N$4:$N$75,$BM42,ACTUALS!$O$4:$O$75,FE$3)</f>
        <v>0</v>
      </c>
      <c r="FF42" s="83">
        <f>SUMIFS(ACTUALS!$U$4:$U$75,ACTUALS!$O$4:$O$75,$BM42,ACTUALS!$N$4:$N$75,FF$3)+SUMIFS(ACTUALS!$T$4:$T$75,ACTUALS!$N$4:$N$75,$BM42,ACTUALS!$O$4:$O$75,FF$3)</f>
        <v>0</v>
      </c>
      <c r="FG42" s="83">
        <f>SUMIFS(ACTUALS!$U$4:$U$75,ACTUALS!$O$4:$O$75,$BM42,ACTUALS!$N$4:$N$75,FG$3)+SUMIFS(ACTUALS!$T$4:$T$75,ACTUALS!$N$4:$N$75,$BM42,ACTUALS!$O$4:$O$75,FG$3)</f>
        <v>0</v>
      </c>
      <c r="FH42" s="51"/>
      <c r="FI42" s="51" t="s">
        <v>47</v>
      </c>
      <c r="FJ42" s="83">
        <f>SUMIFS(ACTUALS!$S$4:$S$75,ACTUALS!$O$4:$O$75,$BM42,ACTUALS!$N$4:$N$75,FJ$3)+SUMIFS(ACTUALS!$R$4:$R$75,ACTUALS!$N$4:$N$75,$BM42,ACTUALS!$O$4:$O$75,FJ$3)</f>
        <v>0</v>
      </c>
      <c r="FK42" s="83">
        <f>SUMIFS(ACTUALS!$S$4:$S$75,ACTUALS!$O$4:$O$75,$BM42,ACTUALS!$N$4:$N$75,FK$3)+SUMIFS(ACTUALS!$R$4:$R$75,ACTUALS!$N$4:$N$75,$BM42,ACTUALS!$O$4:$O$75,FK$3)</f>
        <v>0</v>
      </c>
      <c r="FL42" s="83">
        <f>SUMIFS(ACTUALS!$S$4:$S$75,ACTUALS!$O$4:$O$75,$BM42,ACTUALS!$N$4:$N$75,FL$3)+SUMIFS(ACTUALS!$R$4:$R$75,ACTUALS!$N$4:$N$75,$BM42,ACTUALS!$O$4:$O$75,FL$3)</f>
        <v>0</v>
      </c>
      <c r="FM42" s="83">
        <f>SUMIFS(ACTUALS!$S$4:$S$75,ACTUALS!$O$4:$O$75,$BM42,ACTUALS!$N$4:$N$75,FM$3)+SUMIFS(ACTUALS!$R$4:$R$75,ACTUALS!$N$4:$N$75,$BM42,ACTUALS!$O$4:$O$75,FM$3)</f>
        <v>0</v>
      </c>
      <c r="FN42" s="83">
        <f>SUMIFS(ACTUALS!$S$4:$S$75,ACTUALS!$O$4:$O$75,$BM42,ACTUALS!$N$4:$N$75,FN$3)+SUMIFS(ACTUALS!$R$4:$R$75,ACTUALS!$N$4:$N$75,$BM42,ACTUALS!$O$4:$O$75,FN$3)</f>
        <v>0</v>
      </c>
      <c r="FO42" s="83">
        <f>SUMIFS(ACTUALS!$S$4:$S$75,ACTUALS!$O$4:$O$75,$BM42,ACTUALS!$N$4:$N$75,FO$3)+SUMIFS(ACTUALS!$R$4:$R$75,ACTUALS!$N$4:$N$75,$BM42,ACTUALS!$O$4:$O$75,FO$3)</f>
        <v>0</v>
      </c>
      <c r="FP42" s="83">
        <f>SUMIFS(ACTUALS!$T$4:$T$75,ACTUALS!$P$4:$P$75,$BM42,ACTUALS!$O$4:$O$75,FP$3)+SUMIFS(ACTUALS!$S$4:$S$75,ACTUALS!$O$4:$O$75,$BM42,ACTUALS!$P$4:$P$75,FP$3)</f>
        <v>0</v>
      </c>
      <c r="FQ42" s="83">
        <f>SUMIFS(ACTUALS!$U$4:$U$75,ACTUALS!$Q$4:$Q$75,$BM42,ACTUALS!$P$4:$P$75,FQ$3)+SUMIFS(ACTUALS!$T$4:$T$75,ACTUALS!$P$4:$P$75,$BM42,ACTUALS!$Q$4:$Q$75,FQ$3)</f>
        <v>0</v>
      </c>
      <c r="FR42" s="83">
        <f>SUMIFS(ACTUALS!$V$4:$V$75,ACTUALS!$R$4:$R$75,$BM42,ACTUALS!$Q$4:$Q$75,FR$3)+SUMIFS(ACTUALS!$U$4:$U$75,ACTUALS!$Q$4:$Q$75,$BM42,ACTUALS!$R$4:$R$75,FR$3)</f>
        <v>0</v>
      </c>
      <c r="FS42" s="83">
        <f>SUMIFS(ACTUALS!$W$4:$W$75,ACTUALS!$S$4:$S$75,$BM42,ACTUALS!$R$4:$R$75,FS$3)+SUMIFS(ACTUALS!$V$4:$V$75,ACTUALS!$R$4:$R$75,$BM42,ACTUALS!$S$4:$S$75,FS$3)</f>
        <v>0</v>
      </c>
      <c r="FT42" s="83">
        <f>SUMIFS(ACTUALS!$B$4:$B$75,ACTUALS!$T$4:$T$75,$BM42,ACTUALS!$S$4:$S$75,FT$3)+SUMIFS(ACTUALS!$W$4:$W$75,ACTUALS!$S$4:$S$75,$BM42,ACTUALS!$T$4:$T$75,FT$3)</f>
        <v>0</v>
      </c>
      <c r="FU42" s="83">
        <f>SUMIFS(ACTUALS!$C$4:$C$75,ACTUALS!$U$4:$U$75,$BM42,ACTUALS!$T$4:$T$75,FU$3)+SUMIFS(ACTUALS!$B$4:$B$75,ACTUALS!$T$4:$T$75,$BM42,ACTUALS!$U$4:$U$75,FU$3)</f>
        <v>0</v>
      </c>
      <c r="FV42" s="83">
        <f>SUMIFS(ACTUALS!$D$4:$D$75,ACTUALS!$V$4:$V$75,$BM42,ACTUALS!$U$4:$U$75,FV$3)+SUMIFS(ACTUALS!$C$4:$C$75,ACTUALS!$U$4:$U$75,$BM42,ACTUALS!$V$4:$V$75,FV$3)</f>
        <v>0</v>
      </c>
      <c r="FW42" s="83">
        <f>SUMIFS(ACTUALS!$E$4:$E$75,ACTUALS!$W$4:$W$75,$BM42,ACTUALS!$V$4:$V$75,FW$3)+SUMIFS(ACTUALS!$D$4:$D$75,ACTUALS!$V$4:$V$75,$BM42,ACTUALS!$W$4:$W$75,FW$3)</f>
        <v>0</v>
      </c>
      <c r="FX42" s="83">
        <f>SUMIFS(ACTUALS!$F$4:$F$75,ACTUALS!$B$4:$B$75,$BM42,ACTUALS!$W$4:$W$75,FX$3)+SUMIFS(ACTUALS!$E$4:$E$75,ACTUALS!$W$4:$W$75,$BM42,ACTUALS!$B$4:$B$75,FX$3)</f>
        <v>0</v>
      </c>
      <c r="FY42" s="83">
        <f>SUMIFS(ACTUALS!$G$4:$G$75,ACTUALS!$C$4:$C$75,$BM42,ACTUALS!$B$4:$B$75,FY$3)+SUMIFS(ACTUALS!$F$4:$F$75,ACTUALS!$B$4:$B$75,$BM42,ACTUALS!$C$4:$C$75,FY$3)</f>
        <v>0</v>
      </c>
      <c r="FZ42" s="83">
        <f>SUMIFS(ACTUALS!$J$4:$J$75,ACTUALS!$D$4:$D$75,$BM42,ACTUALS!$C$4:$C$75,FZ$3)+SUMIFS(ACTUALS!$G$4:$G$75,ACTUALS!$C$4:$C$75,$BM42,ACTUALS!$D$4:$D$75,FZ$3)</f>
        <v>0</v>
      </c>
      <c r="GA42" s="83">
        <f>SUMIFS(ACTUALS!$K$4:$K$75,ACTUALS!$E$4:$E$75,$BM42,ACTUALS!$D$4:$D$75,GA$3)+SUMIFS(ACTUALS!$J$4:$J$75,ACTUALS!$D$4:$D$75,$BM42,ACTUALS!$E$4:$E$75,GA$3)</f>
        <v>0</v>
      </c>
      <c r="GB42" s="83">
        <f>SUMIFS(ACTUALS!$L$4:$L$75,ACTUALS!$F$4:$F$75,$BM42,ACTUALS!$E$4:$E$75,GB$3)+SUMIFS(ACTUALS!$K$4:$K$75,ACTUALS!$E$4:$E$75,$BM42,ACTUALS!$F$4:$F$75,GB$3)</f>
        <v>0</v>
      </c>
      <c r="GC42" s="83">
        <f>SUMIFS(ACTUALS!$N$4:$N$75,ACTUALS!$G$4:$G$75,$BM42,ACTUALS!$F$4:$F$75,GC$3)+SUMIFS(ACTUALS!$L$4:$L$75,ACTUALS!$F$4:$F$75,$BM42,ACTUALS!$G$4:$G$75,GC$3)</f>
        <v>0</v>
      </c>
      <c r="GD42" s="83">
        <f>SUMIFS(ACTUALS!$O$4:$O$75,ACTUALS!$J$4:$J$75,$BM42,ACTUALS!$G$4:$G$75,GD$3)+SUMIFS(ACTUALS!$N$4:$N$75,ACTUALS!$G$4:$G$75,$BM42,ACTUALS!$J$4:$J$75,GD$3)</f>
        <v>0</v>
      </c>
      <c r="GE42" s="83">
        <f>SUMIFS(ACTUALS!$P$4:$P$75,ACTUALS!$K$4:$K$75,$BM42,ACTUALS!$J$4:$J$75,GE$3)+SUMIFS(ACTUALS!$O$4:$O$75,ACTUALS!$J$4:$J$75,$BM42,ACTUALS!$K$4:$K$75,GE$3)</f>
        <v>0</v>
      </c>
      <c r="GF42" s="83">
        <f>SUMIFS(ACTUALS!$Q$4:$Q$75,ACTUALS!$L$4:$L$75,$BM42,ACTUALS!$K$4:$K$75,GF$3)+SUMIFS(ACTUALS!$P$4:$P$75,ACTUALS!$K$4:$K$75,$BM42,ACTUALS!$L$4:$L$75,GF$3)</f>
        <v>0</v>
      </c>
      <c r="GG42" s="83">
        <f>SUMIFS(ACTUALS!$R$4:$R$75,ACTUALS!$N$4:$N$75,$BM42,ACTUALS!$L$4:$L$75,GG$3)+SUMIFS(ACTUALS!$Q$4:$Q$75,ACTUALS!$L$4:$L$75,$BM42,ACTUALS!$N$4:$N$75,GG$3)</f>
        <v>0</v>
      </c>
      <c r="GH42" s="83">
        <f>SUMIFS(ACTUALS!$S$4:$S$75,ACTUALS!$O$4:$O$75,$BM42,ACTUALS!$N$4:$N$75,GH$3)+SUMIFS(ACTUALS!$R$4:$R$75,ACTUALS!$N$4:$N$75,$BM42,ACTUALS!$O$4:$O$75,GH$3)</f>
        <v>0</v>
      </c>
      <c r="GI42" s="83">
        <f>SUMIFS(ACTUALS!$T$4:$T$75,ACTUALS!$P$4:$P$75,$BM42,ACTUALS!$O$4:$O$75,GI$3)+SUMIFS(ACTUALS!$S$4:$S$75,ACTUALS!$O$4:$O$75,$BM42,ACTUALS!$P$4:$P$75,GI$3)</f>
        <v>0</v>
      </c>
      <c r="GJ42" s="83">
        <f>SUMIFS(ACTUALS!$U$4:$U$75,ACTUALS!$Q$4:$Q$75,$BM42,ACTUALS!$P$4:$P$75,GJ$3)+SUMIFS(ACTUALS!$T$4:$T$75,ACTUALS!$P$4:$P$75,$BM42,ACTUALS!$Q$4:$Q$75,GJ$3)</f>
        <v>0</v>
      </c>
      <c r="GK42" s="83">
        <f>SUMIFS(ACTUALS!$V$4:$V$75,ACTUALS!$R$4:$R$75,$BM42,ACTUALS!$Q$4:$Q$75,GK$3)+SUMIFS(ACTUALS!$U$4:$U$75,ACTUALS!$Q$4:$Q$75,$BM42,ACTUALS!$R$4:$R$75,GK$3)</f>
        <v>0</v>
      </c>
      <c r="GL42" s="83">
        <f>SUMIFS(ACTUALS!$W$4:$W$75,ACTUALS!$S$4:$S$75,$BM42,ACTUALS!$R$4:$R$75,GL$3)+SUMIFS(ACTUALS!$V$4:$V$75,ACTUALS!$R$4:$R$75,$BM42,ACTUALS!$S$4:$S$75,GL$3)</f>
        <v>0</v>
      </c>
      <c r="GM42" s="83">
        <f>SUMIFS(ACTUALS!$B$4:$B$75,ACTUALS!$T$4:$T$75,$BM42,ACTUALS!$S$4:$S$75,GM$3)+SUMIFS(ACTUALS!$W$4:$W$75,ACTUALS!$S$4:$S$75,$BM42,ACTUALS!$T$4:$T$75,GM$3)</f>
        <v>0</v>
      </c>
      <c r="GN42" s="83">
        <f>SUMIFS(ACTUALS!$C$4:$C$75,ACTUALS!$U$4:$U$75,$BM42,ACTUALS!$T$4:$T$75,GN$3)+SUMIFS(ACTUALS!$B$4:$B$75,ACTUALS!$T$4:$T$75,$BM42,ACTUALS!$U$4:$U$75,GN$3)</f>
        <v>0</v>
      </c>
      <c r="GO42" s="83">
        <f>SUMIFS(ACTUALS!$S$4:$S$75,ACTUALS!$O$4:$O$75,$BM42,ACTUALS!$N$4:$N$75,GO$3)+SUMIFS(ACTUALS!$R$4:$R$75,ACTUALS!$N$4:$N$75,$BM42,ACTUALS!$O$4:$O$75,GO$3)</f>
        <v>0</v>
      </c>
      <c r="GP42" s="83">
        <f>SUMIFS(ACTUALS!$S$4:$S$75,ACTUALS!$O$4:$O$75,$BM42,ACTUALS!$N$4:$N$75,GP$3)+SUMIFS(ACTUALS!$R$4:$R$75,ACTUALS!$N$4:$N$75,$BM42,ACTUALS!$O$4:$O$75,GP$3)</f>
        <v>0</v>
      </c>
      <c r="GQ42" s="83">
        <f>SUMIFS(ACTUALS!$S$4:$S$75,ACTUALS!$O$4:$O$75,$BM42,ACTUALS!$N$4:$N$75,GQ$3)+SUMIFS(ACTUALS!$R$4:$R$75,ACTUALS!$N$4:$N$75,$BM42,ACTUALS!$O$4:$O$75,GQ$3)</f>
        <v>0</v>
      </c>
      <c r="GR42" s="83">
        <f>SUMIFS(ACTUALS!$S$4:$S$75,ACTUALS!$O$4:$O$75,$BM42,ACTUALS!$N$4:$N$75,GR$3)+SUMIFS(ACTUALS!$R$4:$R$75,ACTUALS!$N$4:$N$75,$BM42,ACTUALS!$O$4:$O$75,GR$3)</f>
        <v>0</v>
      </c>
      <c r="GS42" s="83">
        <f>SUMIFS(ACTUALS!$S$4:$S$75,ACTUALS!$O$4:$O$75,$BM42,ACTUALS!$N$4:$N$75,GS$3)+SUMIFS(ACTUALS!$R$4:$R$75,ACTUALS!$N$4:$N$75,$BM42,ACTUALS!$O$4:$O$75,GS$3)</f>
        <v>0</v>
      </c>
      <c r="GT42" s="83">
        <f>SUMIFS(ACTUALS!$S$4:$S$75,ACTUALS!$O$4:$O$75,$BM42,ACTUALS!$N$4:$N$75,GT$3)+SUMIFS(ACTUALS!$R$4:$R$75,ACTUALS!$N$4:$N$75,$BM42,ACTUALS!$O$4:$O$75,GT$3)</f>
        <v>0</v>
      </c>
      <c r="GU42" s="83">
        <f>SUMIFS(ACTUALS!$S$4:$S$75,ACTUALS!$O$4:$O$75,$BM42,ACTUALS!$N$4:$N$75,GU$3)+SUMIFS(ACTUALS!$R$4:$R$75,ACTUALS!$N$4:$N$75,$BM42,ACTUALS!$O$4:$O$75,GU$3)</f>
        <v>0</v>
      </c>
      <c r="GV42" s="83">
        <f>SUMIFS(ACTUALS!$S$4:$S$75,ACTUALS!$O$4:$O$75,$BM42,ACTUALS!$N$4:$N$75,GV$3)+SUMIFS(ACTUALS!$R$4:$R$75,ACTUALS!$N$4:$N$75,$BM42,ACTUALS!$O$4:$O$75,GV$3)</f>
        <v>0</v>
      </c>
      <c r="GW42" s="83">
        <f>SUMIFS(ACTUALS!$S$4:$S$75,ACTUALS!$O$4:$O$75,$BM42,ACTUALS!$N$4:$N$75,GW$3)+SUMIFS(ACTUALS!$R$4:$R$75,ACTUALS!$N$4:$N$75,$BM42,ACTUALS!$O$4:$O$75,GW$3)</f>
        <v>0</v>
      </c>
      <c r="GX42" s="83">
        <f>SUMIFS(ACTUALS!$S$4:$S$75,ACTUALS!$O$4:$O$75,$BM42,ACTUALS!$N$4:$N$75,GX$3)+SUMIFS(ACTUALS!$R$4:$R$75,ACTUALS!$N$4:$N$75,$BM42,ACTUALS!$O$4:$O$75,GX$3)</f>
        <v>0</v>
      </c>
      <c r="GY42" s="83">
        <f>SUMIFS(ACTUALS!$S$4:$S$75,ACTUALS!$O$4:$O$75,$BM42,ACTUALS!$N$4:$N$75,GY$3)+SUMIFS(ACTUALS!$R$4:$R$75,ACTUALS!$N$4:$N$75,$BM42,ACTUALS!$O$4:$O$75,GY$3)</f>
        <v>0</v>
      </c>
      <c r="GZ42" s="83">
        <f>SUMIFS(ACTUALS!$S$4:$S$75,ACTUALS!$O$4:$O$75,$BM42,ACTUALS!$N$4:$N$75,GZ$3)+SUMIFS(ACTUALS!$R$4:$R$75,ACTUALS!$N$4:$N$75,$BM42,ACTUALS!$O$4:$O$75,GZ$3)</f>
        <v>0</v>
      </c>
      <c r="HA42" s="83">
        <f>SUMIFS(ACTUALS!$S$4:$S$75,ACTUALS!$O$4:$O$75,$BM42,ACTUALS!$N$4:$N$75,HA$3)+SUMIFS(ACTUALS!$R$4:$R$75,ACTUALS!$N$4:$N$75,$BM42,ACTUALS!$O$4:$O$75,HA$3)</f>
        <v>0</v>
      </c>
      <c r="HB42" s="83">
        <f>SUMIFS(ACTUALS!$S$4:$S$75,ACTUALS!$O$4:$O$75,$BM42,ACTUALS!$N$4:$N$75,HB$3)+SUMIFS(ACTUALS!$R$4:$R$75,ACTUALS!$N$4:$N$75,$BM42,ACTUALS!$O$4:$O$75,HB$3)</f>
        <v>0</v>
      </c>
      <c r="HC42" s="83">
        <f>SUMIFS(ACTUALS!$S$4:$S$75,ACTUALS!$O$4:$O$75,$BM42,ACTUALS!$N$4:$N$75,HC$3)+SUMIFS(ACTUALS!$R$4:$R$75,ACTUALS!$N$4:$N$75,$BM42,ACTUALS!$O$4:$O$75,HC$3)</f>
        <v>0</v>
      </c>
      <c r="HD42" s="83">
        <f>SUMIFS(ACTUALS!$S$4:$S$75,ACTUALS!$O$4:$O$75,$BM42,ACTUALS!$N$4:$N$75,HD$3)+SUMIFS(ACTUALS!$R$4:$R$75,ACTUALS!$N$4:$N$75,$BM42,ACTUALS!$O$4:$O$75,HD$3)</f>
        <v>0</v>
      </c>
      <c r="HE42" s="83">
        <f>SUMIFS(ACTUALS!$S$4:$S$75,ACTUALS!$O$4:$O$75,$BM42,ACTUALS!$N$4:$N$75,HE$3)+SUMIFS(ACTUALS!$R$4:$R$75,ACTUALS!$N$4:$N$75,$BM42,ACTUALS!$O$4:$O$75,HE$3)</f>
        <v>0</v>
      </c>
      <c r="HF42" s="51"/>
      <c r="HG42" s="71"/>
      <c r="HH42" s="71"/>
      <c r="HI42" s="71"/>
      <c r="HJ42" s="71"/>
      <c r="HK42" s="71"/>
      <c r="HL42" s="71"/>
      <c r="HM42" s="71"/>
      <c r="HN42" s="71"/>
      <c r="HO42" s="71"/>
      <c r="HP42" s="71"/>
      <c r="HQ42" s="71"/>
      <c r="HR42" s="71"/>
      <c r="HS42" s="71"/>
      <c r="HT42" s="71"/>
      <c r="HU42" s="71"/>
      <c r="HV42" s="71"/>
      <c r="HW42" s="71"/>
      <c r="HX42" s="71"/>
      <c r="HY42" s="71"/>
      <c r="HZ42" s="71"/>
      <c r="IA42" s="71"/>
      <c r="IB42" s="71"/>
      <c r="IC42" s="71"/>
      <c r="ID42" s="71"/>
      <c r="IE42" s="71"/>
      <c r="IF42" s="71"/>
      <c r="IG42" s="71"/>
      <c r="IH42" s="71"/>
      <c r="II42" s="71"/>
      <c r="IJ42" s="71"/>
      <c r="IK42" s="71"/>
      <c r="IL42" s="71"/>
      <c r="IM42" s="71"/>
      <c r="IN42" s="71"/>
      <c r="IO42" s="71"/>
      <c r="IP42" s="71"/>
      <c r="IQ42" s="71"/>
      <c r="IR42" s="71"/>
      <c r="IS42" s="71"/>
      <c r="IT42" s="71"/>
      <c r="IU42" s="71"/>
      <c r="IV42" s="71"/>
      <c r="IW42" s="71"/>
      <c r="IX42" s="71"/>
      <c r="IY42" s="71"/>
      <c r="IZ42" s="71"/>
      <c r="JA42" s="71"/>
      <c r="JB42" s="71"/>
      <c r="JC42" s="71"/>
      <c r="JD42" s="71"/>
      <c r="JE42" s="71"/>
      <c r="JF42" s="71"/>
      <c r="JG42" s="71"/>
      <c r="JH42" s="71"/>
      <c r="JI42" s="71"/>
      <c r="JJ42" s="71"/>
      <c r="JK42" s="71"/>
      <c r="JL42" s="71"/>
      <c r="JM42" s="71"/>
    </row>
    <row r="43" spans="1:273" s="78" customFormat="1" ht="30" customHeight="1" x14ac:dyDescent="0.25">
      <c r="A43" s="71"/>
      <c r="B43" s="72">
        <f t="shared" si="6"/>
        <v>40</v>
      </c>
      <c r="C43" s="73" t="s">
        <v>62</v>
      </c>
      <c r="D43" s="74">
        <v>46194</v>
      </c>
      <c r="E43" s="73" t="s">
        <v>114</v>
      </c>
      <c r="F43" s="180">
        <v>0.875</v>
      </c>
      <c r="G43" s="75">
        <f t="shared" si="0"/>
        <v>46194.875</v>
      </c>
      <c r="H43" s="148" t="s">
        <v>161</v>
      </c>
      <c r="I43" s="149"/>
      <c r="J43" s="150"/>
      <c r="K43" s="151"/>
      <c r="L43" s="73" t="str">
        <f t="shared" si="1"/>
        <v/>
      </c>
      <c r="M43" s="76" t="s">
        <v>732</v>
      </c>
      <c r="N43" s="77" t="str">
        <f t="shared" si="2"/>
        <v>New Zealand</v>
      </c>
      <c r="O43" s="78" t="str">
        <f t="shared" si="3"/>
        <v>Egypt</v>
      </c>
      <c r="P43" s="78" t="str">
        <f>IF(ACTUALS!$R43&gt;ACTUALS!$S43,ACTUALS!$N43,IF(ACTUALS!$S43&gt;ACTUALS!$R43,ACTUALS!$O43,""))</f>
        <v/>
      </c>
      <c r="Q43" s="78" t="str">
        <f>IF(ACTUALS!$P43=ACTUALS!$N43,ACTUALS!$O43,IF(ACTUALS!$P43=ACTUALS!$O43,ACTUALS!$N43,""))</f>
        <v/>
      </c>
      <c r="R43" s="79">
        <f t="shared" si="4"/>
        <v>0</v>
      </c>
      <c r="S43" s="80">
        <f t="shared" si="5"/>
        <v>0</v>
      </c>
      <c r="T43" s="78">
        <f>IF(OR(ACTUALS!$R43="",ACTUALS!$S43=""),"",ACTUALS!$R43-ACTUALS!$S43)</f>
        <v>0</v>
      </c>
      <c r="U43" s="78">
        <f>IF(OR(ACTUALS!$R43="",ACTUALS!$S43=""),"",ACTUALS!$S43-ACTUALS!$R43)</f>
        <v>0</v>
      </c>
      <c r="V43" s="78" t="str">
        <f>IF(ACTUALS!$K43="","",IF(ACTUALS!$L43="Draw",1,IF(ACTUALS!$L43=ACTUALS!$N43,3,0)))</f>
        <v/>
      </c>
      <c r="W43" s="78" t="str">
        <f>IF(ACTUALS!$K43="","",IF(ACTUALS!$L43="Draw",1,IF(ACTUALS!$L43=ACTUALS!$O43,3,0)))</f>
        <v/>
      </c>
      <c r="AG43" s="78" t="s">
        <v>62</v>
      </c>
      <c r="AH43" s="51"/>
      <c r="AI43" s="93">
        <v>2</v>
      </c>
      <c r="AJ43" s="93" t="str">
        <f ca="1">IFERROR(INDEX(AT:AT,MATCH("2"&amp;AG43,BD:BD,0),1),"")</f>
        <v>Iran</v>
      </c>
      <c r="AK43" s="93" t="str">
        <f ca="1">IF(AJ43="","",VLOOKUP(AJ43,AT:AY,2,FALSE)&amp;"-"&amp;VLOOKUP(AJ43,AT:AY,3,FALSE)&amp;"-"&amp;VLOOKUP(AJ43,AT:AY,4,FALSE))</f>
        <v>0-0-0</v>
      </c>
      <c r="AL43" s="93">
        <f ca="1">IF(AJ43="","",VLOOKUP(AJ43,AT:BA,8,FALSE))</f>
        <v>0</v>
      </c>
      <c r="AM43" s="93">
        <f ca="1">IF(AJ43="","",VLOOKUP(AJ43,AT:BD,5,FALSE))</f>
        <v>0</v>
      </c>
      <c r="AN43" s="51"/>
      <c r="AO43" s="94"/>
      <c r="AP43" s="94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96" t="s">
        <v>97</v>
      </c>
      <c r="BN43" s="83">
        <f>SUMIFS(ACTUALS!$W$4:$W$75,ACTUALS!$O$4:$O$75,$BM43,ACTUALS!$N$4:$N$75,BN$3)+SUMIFS(ACTUALS!$V$4:$V$75,ACTUALS!$N$4:$N$75,$BM43,ACTUALS!$O$4:$O$75,BN$3)</f>
        <v>0</v>
      </c>
      <c r="BO43" s="83">
        <f>SUMIFS(ACTUALS!$W$4:$W$75,ACTUALS!$O$4:$O$75,$BM43,ACTUALS!$N$4:$N$75,BO$3)+SUMIFS(ACTUALS!$V$4:$V$75,ACTUALS!$N$4:$N$75,$BM43,ACTUALS!$O$4:$O$75,BO$3)</f>
        <v>0</v>
      </c>
      <c r="BP43" s="83">
        <f>SUMIFS(ACTUALS!$W$4:$W$75,ACTUALS!$O$4:$O$75,$BM43,ACTUALS!$N$4:$N$75,BP$3)+SUMIFS(ACTUALS!$V$4:$V$75,ACTUALS!$N$4:$N$75,$BM43,ACTUALS!$O$4:$O$75,BP$3)</f>
        <v>0</v>
      </c>
      <c r="BQ43" s="83">
        <f>SUMIFS(ACTUALS!$W$4:$W$75,ACTUALS!$O$4:$O$75,$BM43,ACTUALS!$N$4:$N$75,BQ$3)+SUMIFS(ACTUALS!$V$4:$V$75,ACTUALS!$N$4:$N$75,$BM43,ACTUALS!$O$4:$O$75,BQ$3)</f>
        <v>0</v>
      </c>
      <c r="BR43" s="83">
        <f>SUMIFS(ACTUALS!$W$4:$W$75,ACTUALS!$O$4:$O$75,$BM43,ACTUALS!$N$4:$N$75,BR$3)+SUMIFS(ACTUALS!$V$4:$V$75,ACTUALS!$N$4:$N$75,$BM43,ACTUALS!$O$4:$O$75,BR$3)</f>
        <v>0</v>
      </c>
      <c r="BS43" s="83">
        <f>SUMIFS(ACTUALS!$W$4:$W$75,ACTUALS!$O$4:$O$75,$BM43,ACTUALS!$N$4:$N$75,BS$3)+SUMIFS(ACTUALS!$V$4:$V$75,ACTUALS!$N$4:$N$75,$BM43,ACTUALS!$O$4:$O$75,BS$3)</f>
        <v>0</v>
      </c>
      <c r="BT43" s="83">
        <f>SUMIFS(ACTUALS!$W$4:$W$75,ACTUALS!$O$4:$O$75,$BM43,ACTUALS!$N$4:$N$75,BT$3)+SUMIFS(ACTUALS!$V$4:$V$75,ACTUALS!$N$4:$N$75,$BM43,ACTUALS!$O$4:$O$75,BT$3)</f>
        <v>0</v>
      </c>
      <c r="BU43" s="83">
        <f>SUMIFS(ACTUALS!$W$4:$W$75,ACTUALS!$O$4:$O$75,$BM43,ACTUALS!$N$4:$N$75,BU$3)+SUMIFS(ACTUALS!$V$4:$V$75,ACTUALS!$N$4:$N$75,$BM43,ACTUALS!$O$4:$O$75,BU$3)</f>
        <v>0</v>
      </c>
      <c r="BV43" s="83">
        <f>SUMIFS(ACTUALS!$W$4:$W$75,ACTUALS!$O$4:$O$75,$BM43,ACTUALS!$N$4:$N$75,BV$3)+SUMIFS(ACTUALS!$V$4:$V$75,ACTUALS!$N$4:$N$75,$BM43,ACTUALS!$O$4:$O$75,BV$3)</f>
        <v>0</v>
      </c>
      <c r="BW43" s="83">
        <f>SUMIFS(ACTUALS!$W$4:$W$75,ACTUALS!$O$4:$O$75,$BM43,ACTUALS!$N$4:$N$75,BW$3)+SUMIFS(ACTUALS!$V$4:$V$75,ACTUALS!$N$4:$N$75,$BM43,ACTUALS!$O$4:$O$75,BW$3)</f>
        <v>0</v>
      </c>
      <c r="BX43" s="83">
        <f>SUMIFS(ACTUALS!$W$4:$W$75,ACTUALS!$O$4:$O$75,$BM43,ACTUALS!$N$4:$N$75,BX$3)+SUMIFS(ACTUALS!$V$4:$V$75,ACTUALS!$N$4:$N$75,$BM43,ACTUALS!$O$4:$O$75,BX$3)</f>
        <v>0</v>
      </c>
      <c r="BY43" s="83">
        <f>SUMIFS(ACTUALS!$W$4:$W$75,ACTUALS!$O$4:$O$75,$BM43,ACTUALS!$N$4:$N$75,BY$3)+SUMIFS(ACTUALS!$V$4:$V$75,ACTUALS!$N$4:$N$75,$BM43,ACTUALS!$O$4:$O$75,BY$3)</f>
        <v>0</v>
      </c>
      <c r="BZ43" s="83">
        <f>SUMIFS(ACTUALS!$W$4:$W$75,ACTUALS!$O$4:$O$75,$BM43,ACTUALS!$N$4:$N$75,BZ$3)+SUMIFS(ACTUALS!$V$4:$V$75,ACTUALS!$N$4:$N$75,$BM43,ACTUALS!$O$4:$O$75,BZ$3)</f>
        <v>0</v>
      </c>
      <c r="CA43" s="83">
        <f>SUMIFS(ACTUALS!$W$4:$W$75,ACTUALS!$O$4:$O$75,$BM43,ACTUALS!$N$4:$N$75,CA$3)+SUMIFS(ACTUALS!$V$4:$V$75,ACTUALS!$N$4:$N$75,$BM43,ACTUALS!$O$4:$O$75,CA$3)</f>
        <v>0</v>
      </c>
      <c r="CB43" s="83">
        <f>SUMIFS(ACTUALS!$W$4:$W$75,ACTUALS!$O$4:$O$75,$BM43,ACTUALS!$N$4:$N$75,CB$3)+SUMIFS(ACTUALS!$V$4:$V$75,ACTUALS!$N$4:$N$75,$BM43,ACTUALS!$O$4:$O$75,CB$3)</f>
        <v>0</v>
      </c>
      <c r="CC43" s="83">
        <f>SUMIFS(ACTUALS!$W$4:$W$75,ACTUALS!$O$4:$O$75,$BM43,ACTUALS!$N$4:$N$75,CC$3)+SUMIFS(ACTUALS!$V$4:$V$75,ACTUALS!$N$4:$N$75,$BM43,ACTUALS!$O$4:$O$75,CC$3)</f>
        <v>0</v>
      </c>
      <c r="CD43" s="83">
        <f>SUMIFS(ACTUALS!$W$4:$W$75,ACTUALS!$O$4:$O$75,$BM43,ACTUALS!$N$4:$N$75,CD$3)+SUMIFS(ACTUALS!$V$4:$V$75,ACTUALS!$N$4:$N$75,$BM43,ACTUALS!$O$4:$O$75,CD$3)</f>
        <v>0</v>
      </c>
      <c r="CE43" s="83">
        <f>SUMIFS(ACTUALS!$W$4:$W$75,ACTUALS!$O$4:$O$75,$BM43,ACTUALS!$N$4:$N$75,CE$3)+SUMIFS(ACTUALS!$V$4:$V$75,ACTUALS!$N$4:$N$75,$BM43,ACTUALS!$O$4:$O$75,CE$3)</f>
        <v>0</v>
      </c>
      <c r="CF43" s="83">
        <f>SUMIFS(ACTUALS!$W$4:$W$75,ACTUALS!$O$4:$O$75,$BM43,ACTUALS!$N$4:$N$75,CF$3)+SUMIFS(ACTUALS!$V$4:$V$75,ACTUALS!$N$4:$N$75,$BM43,ACTUALS!$O$4:$O$75,CF$3)</f>
        <v>0</v>
      </c>
      <c r="CG43" s="83">
        <f>SUMIFS(ACTUALS!$W$4:$W$75,ACTUALS!$O$4:$O$75,$BM43,ACTUALS!$N$4:$N$75,CG$3)+SUMIFS(ACTUALS!$V$4:$V$75,ACTUALS!$N$4:$N$75,$BM43,ACTUALS!$O$4:$O$75,CG$3)</f>
        <v>0</v>
      </c>
      <c r="CH43" s="83">
        <f>SUMIFS(ACTUALS!$W$4:$W$75,ACTUALS!$O$4:$O$75,$BM43,ACTUALS!$N$4:$N$75,CH$3)+SUMIFS(ACTUALS!$V$4:$V$75,ACTUALS!$N$4:$N$75,$BM43,ACTUALS!$O$4:$O$75,CH$3)</f>
        <v>0</v>
      </c>
      <c r="CI43" s="83">
        <f>SUMIFS(ACTUALS!$W$4:$W$75,ACTUALS!$O$4:$O$75,$BM43,ACTUALS!$N$4:$N$75,CI$3)+SUMIFS(ACTUALS!$V$4:$V$75,ACTUALS!$N$4:$N$75,$BM43,ACTUALS!$O$4:$O$75,CI$3)</f>
        <v>0</v>
      </c>
      <c r="CJ43" s="83">
        <f>SUMIFS(ACTUALS!$B$4:$B$75,ACTUALS!$P$4:$P$75,$BM43,ACTUALS!$O$4:$O$75,CJ$3)+SUMIFS(ACTUALS!$W$4:$W$75,ACTUALS!$O$4:$O$75,$BM43,ACTUALS!$P$4:$P$75,CJ$3)</f>
        <v>0</v>
      </c>
      <c r="CK43" s="83">
        <f>SUMIFS(ACTUALS!$C$4:$C$75,ACTUALS!$Q$4:$Q$75,$BM43,ACTUALS!$P$4:$P$75,CK$3)+SUMIFS(ACTUALS!$B$4:$B$75,ACTUALS!$P$4:$P$75,$BM43,ACTUALS!$Q$4:$Q$75,CK$3)</f>
        <v>0</v>
      </c>
      <c r="CL43" s="83">
        <f>SUMIFS(ACTUALS!$D$4:$D$75,ACTUALS!$R$4:$R$75,$BM43,ACTUALS!$Q$4:$Q$75,CL$3)+SUMIFS(ACTUALS!$C$4:$C$75,ACTUALS!$Q$4:$Q$75,$BM43,ACTUALS!$R$4:$R$75,CL$3)</f>
        <v>0</v>
      </c>
      <c r="CM43" s="83">
        <f>SUMIFS(ACTUALS!$E$4:$E$75,ACTUALS!$S$4:$S$75,$BM43,ACTUALS!$R$4:$R$75,CM$3)+SUMIFS(ACTUALS!$D$4:$D$75,ACTUALS!$R$4:$R$75,$BM43,ACTUALS!$S$4:$S$75,CM$3)</f>
        <v>0</v>
      </c>
      <c r="CN43" s="83">
        <f>SUMIFS(ACTUALS!$F$4:$F$75,ACTUALS!$T$4:$T$75,$BM43,ACTUALS!$S$4:$S$75,CN$3)+SUMIFS(ACTUALS!$E$4:$E$75,ACTUALS!$S$4:$S$75,$BM43,ACTUALS!$T$4:$T$75,CN$3)</f>
        <v>0</v>
      </c>
      <c r="CO43" s="83">
        <f>SUMIFS(ACTUALS!$G$4:$G$75,ACTUALS!$U$4:$U$75,$BM43,ACTUALS!$T$4:$T$75,CO$3)+SUMIFS(ACTUALS!$F$4:$F$75,ACTUALS!$T$4:$T$75,$BM43,ACTUALS!$U$4:$U$75,CO$3)</f>
        <v>0</v>
      </c>
      <c r="CP43" s="83">
        <f>SUMIFS(ACTUALS!$J$4:$J$75,ACTUALS!$V$4:$V$75,$BM43,ACTUALS!$U$4:$U$75,CP$3)+SUMIFS(ACTUALS!$G$4:$G$75,ACTUALS!$U$4:$U$75,$BM43,ACTUALS!$V$4:$V$75,CP$3)</f>
        <v>0</v>
      </c>
      <c r="CQ43" s="83">
        <f>SUMIFS(ACTUALS!$K$4:$K$75,ACTUALS!$W$4:$W$75,$BM43,ACTUALS!$V$4:$V$75,CQ$3)+SUMIFS(ACTUALS!$J$4:$J$75,ACTUALS!$V$4:$V$75,$BM43,ACTUALS!$W$4:$W$75,CQ$3)</f>
        <v>0</v>
      </c>
      <c r="CR43" s="83">
        <f>SUMIFS(ACTUALS!$L$4:$L$75,ACTUALS!$B$4:$B$75,$BM43,ACTUALS!$W$4:$W$75,CR$3)+SUMIFS(ACTUALS!$K$4:$K$75,ACTUALS!$W$4:$W$75,$BM43,ACTUALS!$B$4:$B$75,CR$3)</f>
        <v>0</v>
      </c>
      <c r="CS43" s="83">
        <f>SUMIFS(ACTUALS!$N$4:$N$75,ACTUALS!$C$4:$C$75,$BM43,ACTUALS!$B$4:$B$75,CS$3)+SUMIFS(ACTUALS!$L$4:$L$75,ACTUALS!$B$4:$B$75,$BM43,ACTUALS!$C$4:$C$75,CS$3)</f>
        <v>0</v>
      </c>
      <c r="CT43" s="83">
        <f>SUMIFS(ACTUALS!$O$4:$O$75,ACTUALS!$D$4:$D$75,$BM43,ACTUALS!$C$4:$C$75,CT$3)+SUMIFS(ACTUALS!$N$4:$N$75,ACTUALS!$C$4:$C$75,$BM43,ACTUALS!$D$4:$D$75,CT$3)</f>
        <v>0</v>
      </c>
      <c r="CU43" s="83">
        <f>SUMIFS(ACTUALS!$P$4:$P$75,ACTUALS!$E$4:$E$75,$BM43,ACTUALS!$D$4:$D$75,CU$3)+SUMIFS(ACTUALS!$O$4:$O$75,ACTUALS!$D$4:$D$75,$BM43,ACTUALS!$E$4:$E$75,CU$3)</f>
        <v>0</v>
      </c>
      <c r="CV43" s="83">
        <f>SUMIFS(ACTUALS!$Q$4:$Q$75,ACTUALS!$F$4:$F$75,$BM43,ACTUALS!$E$4:$E$75,CV$3)+SUMIFS(ACTUALS!$P$4:$P$75,ACTUALS!$E$4:$E$75,$BM43,ACTUALS!$F$4:$F$75,CV$3)</f>
        <v>0</v>
      </c>
      <c r="CW43" s="83">
        <f>SUMIFS(ACTUALS!$R$4:$R$75,ACTUALS!$G$4:$G$75,$BM43,ACTUALS!$F$4:$F$75,CW$3)+SUMIFS(ACTUALS!$Q$4:$Q$75,ACTUALS!$F$4:$F$75,$BM43,ACTUALS!$G$4:$G$75,CW$3)</f>
        <v>0</v>
      </c>
      <c r="CX43" s="83">
        <f>SUMIFS(ACTUALS!$S$4:$S$75,ACTUALS!$J$4:$J$75,$BM43,ACTUALS!$G$4:$G$75,CX$3)+SUMIFS(ACTUALS!$R$4:$R$75,ACTUALS!$G$4:$G$75,$BM43,ACTUALS!$J$4:$J$75,CX$3)</f>
        <v>0</v>
      </c>
      <c r="CY43" s="83">
        <f>SUMIFS(ACTUALS!$T$4:$T$75,ACTUALS!$K$4:$K$75,$BM43,ACTUALS!$J$4:$J$75,CY$3)+SUMIFS(ACTUALS!$S$4:$S$75,ACTUALS!$J$4:$J$75,$BM43,ACTUALS!$K$4:$K$75,CY$3)</f>
        <v>0</v>
      </c>
      <c r="CZ43" s="83">
        <f>SUMIFS(ACTUALS!$U$4:$U$75,ACTUALS!$L$4:$L$75,$BM43,ACTUALS!$K$4:$K$75,CZ$3)+SUMIFS(ACTUALS!$T$4:$T$75,ACTUALS!$K$4:$K$75,$BM43,ACTUALS!$L$4:$L$75,CZ$3)</f>
        <v>0</v>
      </c>
      <c r="DA43" s="83">
        <f>SUMIFS(ACTUALS!$V$4:$V$75,ACTUALS!$N$4:$N$75,$BM43,ACTUALS!$L$4:$L$75,DA$3)+SUMIFS(ACTUALS!$U$4:$U$75,ACTUALS!$L$4:$L$75,$BM43,ACTUALS!$N$4:$N$75,DA$3)</f>
        <v>0</v>
      </c>
      <c r="DB43" s="83">
        <f>SUMIFS(ACTUALS!$W$4:$W$75,ACTUALS!$O$4:$O$75,$BM43,ACTUALS!$N$4:$N$75,DB$3)+SUMIFS(ACTUALS!$V$4:$V$75,ACTUALS!$N$4:$N$75,$BM43,ACTUALS!$O$4:$O$75,DB$3)</f>
        <v>0</v>
      </c>
      <c r="DC43" s="83">
        <f>SUMIFS(ACTUALS!$B$4:$B$75,ACTUALS!$P$4:$P$75,$BM43,ACTUALS!$O$4:$O$75,DC$3)+SUMIFS(ACTUALS!$W$4:$W$75,ACTUALS!$O$4:$O$75,$BM43,ACTUALS!$P$4:$P$75,DC$3)</f>
        <v>0</v>
      </c>
      <c r="DD43" s="83">
        <f>SUMIFS(ACTUALS!$C$4:$C$75,ACTUALS!$Q$4:$Q$75,$BM43,ACTUALS!$P$4:$P$75,DD$3)+SUMIFS(ACTUALS!$B$4:$B$75,ACTUALS!$P$4:$P$75,$BM43,ACTUALS!$Q$4:$Q$75,DD$3)</f>
        <v>0</v>
      </c>
      <c r="DE43" s="83">
        <f>SUMIFS(ACTUALS!$D$4:$D$75,ACTUALS!$R$4:$R$75,$BM43,ACTUALS!$Q$4:$Q$75,DE$3)+SUMIFS(ACTUALS!$C$4:$C$75,ACTUALS!$Q$4:$Q$75,$BM43,ACTUALS!$R$4:$R$75,DE$3)</f>
        <v>0</v>
      </c>
      <c r="DF43" s="83">
        <f>SUMIFS(ACTUALS!$E$4:$E$75,ACTUALS!$S$4:$S$75,$BM43,ACTUALS!$R$4:$R$75,DF$3)+SUMIFS(ACTUALS!$D$4:$D$75,ACTUALS!$R$4:$R$75,$BM43,ACTUALS!$S$4:$S$75,DF$3)</f>
        <v>0</v>
      </c>
      <c r="DG43" s="83">
        <f>SUMIFS(ACTUALS!$W$4:$W$75,ACTUALS!$O$4:$O$75,$BM43,ACTUALS!$N$4:$N$75,DG$3)+SUMIFS(ACTUALS!$V$4:$V$75,ACTUALS!$N$4:$N$75,$BM43,ACTUALS!$O$4:$O$75,DG$3)</f>
        <v>0</v>
      </c>
      <c r="DH43" s="83">
        <f>SUMIFS(ACTUALS!$W$4:$W$75,ACTUALS!$O$4:$O$75,$BM43,ACTUALS!$N$4:$N$75,DH$3)+SUMIFS(ACTUALS!$V$4:$V$75,ACTUALS!$N$4:$N$75,$BM43,ACTUALS!$O$4:$O$75,DH$3)</f>
        <v>0</v>
      </c>
      <c r="DI43" s="83">
        <f>SUMIFS(ACTUALS!$W$4:$W$75,ACTUALS!$O$4:$O$75,$BM43,ACTUALS!$N$4:$N$75,DI$3)+SUMIFS(ACTUALS!$V$4:$V$75,ACTUALS!$N$4:$N$75,$BM43,ACTUALS!$O$4:$O$75,DI$3)</f>
        <v>0</v>
      </c>
      <c r="DJ43" s="51"/>
      <c r="DK43" s="51" t="s">
        <v>97</v>
      </c>
      <c r="DL43" s="83">
        <f>SUMIFS(ACTUALS!$U$4:$U$75,ACTUALS!$O$4:$O$75,$BM43,ACTUALS!$N$4:$N$75,DL$3)+SUMIFS(ACTUALS!$T$4:$T$75,ACTUALS!$N$4:$N$75,$BM43,ACTUALS!$O$4:$O$75,DL$3)</f>
        <v>0</v>
      </c>
      <c r="DM43" s="83">
        <f>SUMIFS(ACTUALS!$U$4:$U$75,ACTUALS!$O$4:$O$75,$BM43,ACTUALS!$N$4:$N$75,DM$3)+SUMIFS(ACTUALS!$T$4:$T$75,ACTUALS!$N$4:$N$75,$BM43,ACTUALS!$O$4:$O$75,DM$3)</f>
        <v>0</v>
      </c>
      <c r="DN43" s="83">
        <f>SUMIFS(ACTUALS!$U$4:$U$75,ACTUALS!$O$4:$O$75,$BM43,ACTUALS!$N$4:$N$75,DN$3)+SUMIFS(ACTUALS!$T$4:$T$75,ACTUALS!$N$4:$N$75,$BM43,ACTUALS!$O$4:$O$75,DN$3)</f>
        <v>0</v>
      </c>
      <c r="DO43" s="83">
        <f>SUMIFS(ACTUALS!$U$4:$U$75,ACTUALS!$O$4:$O$75,$BM43,ACTUALS!$N$4:$N$75,DO$3)+SUMIFS(ACTUALS!$T$4:$T$75,ACTUALS!$N$4:$N$75,$BM43,ACTUALS!$O$4:$O$75,DO$3)</f>
        <v>0</v>
      </c>
      <c r="DP43" s="83">
        <f>SUMIFS(ACTUALS!$U$4:$U$75,ACTUALS!$O$4:$O$75,$BM43,ACTUALS!$N$4:$N$75,DP$3)+SUMIFS(ACTUALS!$T$4:$T$75,ACTUALS!$N$4:$N$75,$BM43,ACTUALS!$O$4:$O$75,DP$3)</f>
        <v>0</v>
      </c>
      <c r="DQ43" s="83">
        <f>SUMIFS(ACTUALS!$U$4:$U$75,ACTUALS!$O$4:$O$75,$BM43,ACTUALS!$N$4:$N$75,DQ$3)+SUMIFS(ACTUALS!$T$4:$T$75,ACTUALS!$N$4:$N$75,$BM43,ACTUALS!$O$4:$O$75,DQ$3)</f>
        <v>0</v>
      </c>
      <c r="DR43" s="83">
        <f>SUMIFS(ACTUALS!$U$4:$U$75,ACTUALS!$O$4:$O$75,$BM43,ACTUALS!$N$4:$N$75,DR$3)+SUMIFS(ACTUALS!$T$4:$T$75,ACTUALS!$N$4:$N$75,$BM43,ACTUALS!$O$4:$O$75,DR$3)</f>
        <v>0</v>
      </c>
      <c r="DS43" s="83">
        <f>SUMIFS(ACTUALS!$U$4:$U$75,ACTUALS!$O$4:$O$75,$BM43,ACTUALS!$N$4:$N$75,DS$3)+SUMIFS(ACTUALS!$T$4:$T$75,ACTUALS!$N$4:$N$75,$BM43,ACTUALS!$O$4:$O$75,DS$3)</f>
        <v>0</v>
      </c>
      <c r="DT43" s="83">
        <f>SUMIFS(ACTUALS!$U$4:$U$75,ACTUALS!$O$4:$O$75,$BM43,ACTUALS!$N$4:$N$75,DT$3)+SUMIFS(ACTUALS!$T$4:$T$75,ACTUALS!$N$4:$N$75,$BM43,ACTUALS!$O$4:$O$75,DT$3)</f>
        <v>0</v>
      </c>
      <c r="DU43" s="83">
        <f>SUMIFS(ACTUALS!$V$4:$V$75,ACTUALS!$P$4:$P$75,$BM43,ACTUALS!$O$4:$O$75,DU$3)+SUMIFS(ACTUALS!$U$4:$U$75,ACTUALS!$O$4:$O$75,$BM43,ACTUALS!$P$4:$P$75,DU$3)</f>
        <v>0</v>
      </c>
      <c r="DV43" s="83">
        <f>SUMIFS(ACTUALS!$W$4:$W$75,ACTUALS!$Q$4:$Q$75,$BM43,ACTUALS!$P$4:$P$75,DV$3)+SUMIFS(ACTUALS!$V$4:$V$75,ACTUALS!$P$4:$P$75,$BM43,ACTUALS!$Q$4:$Q$75,DV$3)</f>
        <v>0</v>
      </c>
      <c r="DW43" s="83">
        <f>SUMIFS(ACTUALS!$B$4:$B$75,ACTUALS!$R$4:$R$75,$BM43,ACTUALS!$Q$4:$Q$75,DW$3)+SUMIFS(ACTUALS!$W$4:$W$75,ACTUALS!$Q$4:$Q$75,$BM43,ACTUALS!$R$4:$R$75,DW$3)</f>
        <v>0</v>
      </c>
      <c r="DX43" s="83">
        <f>SUMIFS(ACTUALS!$C$4:$C$75,ACTUALS!$S$4:$S$75,$BM43,ACTUALS!$R$4:$R$75,DX$3)+SUMIFS(ACTUALS!$B$4:$B$75,ACTUALS!$R$4:$R$75,$BM43,ACTUALS!$S$4:$S$75,DX$3)</f>
        <v>0</v>
      </c>
      <c r="DY43" s="83">
        <f>SUMIFS(ACTUALS!$D$4:$D$75,ACTUALS!$T$4:$T$75,$BM43,ACTUALS!$S$4:$S$75,DY$3)+SUMIFS(ACTUALS!$C$4:$C$75,ACTUALS!$S$4:$S$75,$BM43,ACTUALS!$T$4:$T$75,DY$3)</f>
        <v>0</v>
      </c>
      <c r="DZ43" s="83">
        <f>SUMIFS(ACTUALS!$E$4:$E$75,ACTUALS!$U$4:$U$75,$BM43,ACTUALS!$T$4:$T$75,DZ$3)+SUMIFS(ACTUALS!$D$4:$D$75,ACTUALS!$T$4:$T$75,$BM43,ACTUALS!$U$4:$U$75,DZ$3)</f>
        <v>0</v>
      </c>
      <c r="EA43" s="83">
        <f>SUMIFS(ACTUALS!$F$4:$F$75,ACTUALS!$V$4:$V$75,$BM43,ACTUALS!$U$4:$U$75,EA$3)+SUMIFS(ACTUALS!$E$4:$E$75,ACTUALS!$U$4:$U$75,$BM43,ACTUALS!$V$4:$V$75,EA$3)</f>
        <v>0</v>
      </c>
      <c r="EB43" s="83">
        <f>SUMIFS(ACTUALS!$G$4:$G$75,ACTUALS!$W$4:$W$75,$BM43,ACTUALS!$V$4:$V$75,EB$3)+SUMIFS(ACTUALS!$F$4:$F$75,ACTUALS!$V$4:$V$75,$BM43,ACTUALS!$W$4:$W$75,EB$3)</f>
        <v>0</v>
      </c>
      <c r="EC43" s="83">
        <f>SUMIFS(ACTUALS!$J$4:$J$75,ACTUALS!$B$4:$B$75,$BM43,ACTUALS!$W$4:$W$75,EC$3)+SUMIFS(ACTUALS!$G$4:$G$75,ACTUALS!$W$4:$W$75,$BM43,ACTUALS!$B$4:$B$75,EC$3)</f>
        <v>0</v>
      </c>
      <c r="ED43" s="83">
        <f>SUMIFS(ACTUALS!$K$4:$K$75,ACTUALS!$C$4:$C$75,$BM43,ACTUALS!$B$4:$B$75,ED$3)+SUMIFS(ACTUALS!$J$4:$J$75,ACTUALS!$B$4:$B$75,$BM43,ACTUALS!$C$4:$C$75,ED$3)</f>
        <v>0</v>
      </c>
      <c r="EE43" s="83">
        <f>SUMIFS(ACTUALS!$L$4:$L$75,ACTUALS!$D$4:$D$75,$BM43,ACTUALS!$C$4:$C$75,EE$3)+SUMIFS(ACTUALS!$K$4:$K$75,ACTUALS!$C$4:$C$75,$BM43,ACTUALS!$D$4:$D$75,EE$3)</f>
        <v>0</v>
      </c>
      <c r="EF43" s="83">
        <f>SUMIFS(ACTUALS!$N$4:$N$75,ACTUALS!$E$4:$E$75,$BM43,ACTUALS!$D$4:$D$75,EF$3)+SUMIFS(ACTUALS!$L$4:$L$75,ACTUALS!$D$4:$D$75,$BM43,ACTUALS!$E$4:$E$75,EF$3)</f>
        <v>0</v>
      </c>
      <c r="EG43" s="83">
        <f>SUMIFS(ACTUALS!$O$4:$O$75,ACTUALS!$F$4:$F$75,$BM43,ACTUALS!$E$4:$E$75,EG$3)+SUMIFS(ACTUALS!$N$4:$N$75,ACTUALS!$E$4:$E$75,$BM43,ACTUALS!$F$4:$F$75,EG$3)</f>
        <v>0</v>
      </c>
      <c r="EH43" s="83">
        <f>SUMIFS(ACTUALS!$P$4:$P$75,ACTUALS!$G$4:$G$75,$BM43,ACTUALS!$F$4:$F$75,EH$3)+SUMIFS(ACTUALS!$O$4:$O$75,ACTUALS!$F$4:$F$75,$BM43,ACTUALS!$G$4:$G$75,EH$3)</f>
        <v>0</v>
      </c>
      <c r="EI43" s="83">
        <f>SUMIFS(ACTUALS!$Q$4:$Q$75,ACTUALS!$J$4:$J$75,$BM43,ACTUALS!$G$4:$G$75,EI$3)+SUMIFS(ACTUALS!$P$4:$P$75,ACTUALS!$G$4:$G$75,$BM43,ACTUALS!$J$4:$J$75,EI$3)</f>
        <v>0</v>
      </c>
      <c r="EJ43" s="83">
        <f>SUMIFS(ACTUALS!$R$4:$R$75,ACTUALS!$K$4:$K$75,$BM43,ACTUALS!$J$4:$J$75,EJ$3)+SUMIFS(ACTUALS!$Q$4:$Q$75,ACTUALS!$J$4:$J$75,$BM43,ACTUALS!$K$4:$K$75,EJ$3)</f>
        <v>0</v>
      </c>
      <c r="EK43" s="83">
        <f>SUMIFS(ACTUALS!$S$4:$S$75,ACTUALS!$L$4:$L$75,$BM43,ACTUALS!$K$4:$K$75,EK$3)+SUMIFS(ACTUALS!$R$4:$R$75,ACTUALS!$K$4:$K$75,$BM43,ACTUALS!$L$4:$L$75,EK$3)</f>
        <v>0</v>
      </c>
      <c r="EL43" s="83">
        <f>SUMIFS(ACTUALS!$T$4:$T$75,ACTUALS!$N$4:$N$75,$BM43,ACTUALS!$L$4:$L$75,EL$3)+SUMIFS(ACTUALS!$S$4:$S$75,ACTUALS!$L$4:$L$75,$BM43,ACTUALS!$N$4:$N$75,EL$3)</f>
        <v>0</v>
      </c>
      <c r="EM43" s="83">
        <f>SUMIFS(ACTUALS!$U$4:$U$75,ACTUALS!$O$4:$O$75,$BM43,ACTUALS!$N$4:$N$75,EM$3)+SUMIFS(ACTUALS!$T$4:$T$75,ACTUALS!$N$4:$N$75,$BM43,ACTUALS!$O$4:$O$75,EM$3)</f>
        <v>0</v>
      </c>
      <c r="EN43" s="83">
        <f>SUMIFS(ACTUALS!$V$4:$V$75,ACTUALS!$P$4:$P$75,$BM43,ACTUALS!$O$4:$O$75,EN$3)+SUMIFS(ACTUALS!$U$4:$U$75,ACTUALS!$O$4:$O$75,$BM43,ACTUALS!$P$4:$P$75,EN$3)</f>
        <v>0</v>
      </c>
      <c r="EO43" s="83">
        <f>SUMIFS(ACTUALS!$W$4:$W$75,ACTUALS!$Q$4:$Q$75,$BM43,ACTUALS!$P$4:$P$75,EO$3)+SUMIFS(ACTUALS!$V$4:$V$75,ACTUALS!$P$4:$P$75,$BM43,ACTUALS!$Q$4:$Q$75,EO$3)</f>
        <v>0</v>
      </c>
      <c r="EP43" s="83">
        <f>SUMIFS(ACTUALS!$B$4:$B$75,ACTUALS!$R$4:$R$75,$BM43,ACTUALS!$Q$4:$Q$75,EP$3)+SUMIFS(ACTUALS!$W$4:$W$75,ACTUALS!$Q$4:$Q$75,$BM43,ACTUALS!$R$4:$R$75,EP$3)</f>
        <v>0</v>
      </c>
      <c r="EQ43" s="83">
        <f>SUMIFS(ACTUALS!$C$4:$C$75,ACTUALS!$S$4:$S$75,$BM43,ACTUALS!$R$4:$R$75,EQ$3)+SUMIFS(ACTUALS!$B$4:$B$75,ACTUALS!$R$4:$R$75,$BM43,ACTUALS!$S$4:$S$75,EQ$3)</f>
        <v>0</v>
      </c>
      <c r="ER43" s="83">
        <f>SUMIFS(ACTUALS!$D$4:$D$75,ACTUALS!$T$4:$T$75,$BM43,ACTUALS!$S$4:$S$75,ER$3)+SUMIFS(ACTUALS!$C$4:$C$75,ACTUALS!$S$4:$S$75,$BM43,ACTUALS!$T$4:$T$75,ER$3)</f>
        <v>0</v>
      </c>
      <c r="ES43" s="83">
        <f>SUMIFS(ACTUALS!$E$4:$E$75,ACTUALS!$U$4:$U$75,$BM43,ACTUALS!$T$4:$T$75,ES$3)+SUMIFS(ACTUALS!$D$4:$D$75,ACTUALS!$T$4:$T$75,$BM43,ACTUALS!$U$4:$U$75,ES$3)</f>
        <v>0</v>
      </c>
      <c r="ET43" s="83">
        <f>SUMIFS(ACTUALS!$F$4:$F$75,ACTUALS!$V$4:$V$75,$BM43,ACTUALS!$U$4:$U$75,ET$3)+SUMIFS(ACTUALS!$E$4:$E$75,ACTUALS!$U$4:$U$75,$BM43,ACTUALS!$V$4:$V$75,ET$3)</f>
        <v>0</v>
      </c>
      <c r="EU43" s="83">
        <f>SUMIFS(ACTUALS!$G$4:$G$75,ACTUALS!$W$4:$W$75,$BM43,ACTUALS!$V$4:$V$75,EU$3)+SUMIFS(ACTUALS!$F$4:$F$75,ACTUALS!$V$4:$V$75,$BM43,ACTUALS!$W$4:$W$75,EU$3)</f>
        <v>0</v>
      </c>
      <c r="EV43" s="83">
        <f>SUMIFS(ACTUALS!$U$4:$U$75,ACTUALS!$O$4:$O$75,$BM43,ACTUALS!$N$4:$N$75,EV$3)+SUMIFS(ACTUALS!$T$4:$T$75,ACTUALS!$N$4:$N$75,$BM43,ACTUALS!$O$4:$O$75,EV$3)</f>
        <v>0</v>
      </c>
      <c r="EW43" s="83">
        <f>SUMIFS(ACTUALS!$U$4:$U$75,ACTUALS!$O$4:$O$75,$BM43,ACTUALS!$N$4:$N$75,EW$3)+SUMIFS(ACTUALS!$T$4:$T$75,ACTUALS!$N$4:$N$75,$BM43,ACTUALS!$O$4:$O$75,EW$3)</f>
        <v>0</v>
      </c>
      <c r="EX43" s="83">
        <f>SUMIFS(ACTUALS!$U$4:$U$75,ACTUALS!$O$4:$O$75,$BM43,ACTUALS!$N$4:$N$75,EX$3)+SUMIFS(ACTUALS!$T$4:$T$75,ACTUALS!$N$4:$N$75,$BM43,ACTUALS!$O$4:$O$75,EX$3)</f>
        <v>0</v>
      </c>
      <c r="EY43" s="83">
        <f>SUMIFS(ACTUALS!$U$4:$U$75,ACTUALS!$O$4:$O$75,$BM43,ACTUALS!$N$4:$N$75,EY$3)+SUMIFS(ACTUALS!$T$4:$T$75,ACTUALS!$N$4:$N$75,$BM43,ACTUALS!$O$4:$O$75,EY$3)</f>
        <v>0</v>
      </c>
      <c r="EZ43" s="83">
        <f>SUMIFS(ACTUALS!$U$4:$U$75,ACTUALS!$O$4:$O$75,$BM43,ACTUALS!$N$4:$N$75,EZ$3)+SUMIFS(ACTUALS!$T$4:$T$75,ACTUALS!$N$4:$N$75,$BM43,ACTUALS!$O$4:$O$75,EZ$3)</f>
        <v>0</v>
      </c>
      <c r="FA43" s="83">
        <f>SUMIFS(ACTUALS!$U$4:$U$75,ACTUALS!$O$4:$O$75,$BM43,ACTUALS!$N$4:$N$75,FA$3)+SUMIFS(ACTUALS!$T$4:$T$75,ACTUALS!$N$4:$N$75,$BM43,ACTUALS!$O$4:$O$75,FA$3)</f>
        <v>0</v>
      </c>
      <c r="FB43" s="83">
        <f>SUMIFS(ACTUALS!$U$4:$U$75,ACTUALS!$O$4:$O$75,$BM43,ACTUALS!$N$4:$N$75,FB$3)+SUMIFS(ACTUALS!$T$4:$T$75,ACTUALS!$N$4:$N$75,$BM43,ACTUALS!$O$4:$O$75,FB$3)</f>
        <v>0</v>
      </c>
      <c r="FC43" s="83">
        <f>SUMIFS(ACTUALS!$U$4:$U$75,ACTUALS!$O$4:$O$75,$BM43,ACTUALS!$N$4:$N$75,FC$3)+SUMIFS(ACTUALS!$T$4:$T$75,ACTUALS!$N$4:$N$75,$BM43,ACTUALS!$O$4:$O$75,FC$3)</f>
        <v>0</v>
      </c>
      <c r="FD43" s="83">
        <f>SUMIFS(ACTUALS!$U$4:$U$75,ACTUALS!$O$4:$O$75,$BM43,ACTUALS!$N$4:$N$75,FD$3)+SUMIFS(ACTUALS!$T$4:$T$75,ACTUALS!$N$4:$N$75,$BM43,ACTUALS!$O$4:$O$75,FD$3)</f>
        <v>0</v>
      </c>
      <c r="FE43" s="83">
        <f>SUMIFS(ACTUALS!$U$4:$U$75,ACTUALS!$O$4:$O$75,$BM43,ACTUALS!$N$4:$N$75,FE$3)+SUMIFS(ACTUALS!$T$4:$T$75,ACTUALS!$N$4:$N$75,$BM43,ACTUALS!$O$4:$O$75,FE$3)</f>
        <v>0</v>
      </c>
      <c r="FF43" s="83">
        <f>SUMIFS(ACTUALS!$U$4:$U$75,ACTUALS!$O$4:$O$75,$BM43,ACTUALS!$N$4:$N$75,FF$3)+SUMIFS(ACTUALS!$T$4:$T$75,ACTUALS!$N$4:$N$75,$BM43,ACTUALS!$O$4:$O$75,FF$3)</f>
        <v>0</v>
      </c>
      <c r="FG43" s="83">
        <f>SUMIFS(ACTUALS!$U$4:$U$75,ACTUALS!$O$4:$O$75,$BM43,ACTUALS!$N$4:$N$75,FG$3)+SUMIFS(ACTUALS!$T$4:$T$75,ACTUALS!$N$4:$N$75,$BM43,ACTUALS!$O$4:$O$75,FG$3)</f>
        <v>0</v>
      </c>
      <c r="FH43" s="51"/>
      <c r="FI43" s="51" t="s">
        <v>97</v>
      </c>
      <c r="FJ43" s="83">
        <f>SUMIFS(ACTUALS!$S$4:$S$75,ACTUALS!$O$4:$O$75,$BM43,ACTUALS!$N$4:$N$75,FJ$3)+SUMIFS(ACTUALS!$R$4:$R$75,ACTUALS!$N$4:$N$75,$BM43,ACTUALS!$O$4:$O$75,FJ$3)</f>
        <v>0</v>
      </c>
      <c r="FK43" s="83">
        <f>SUMIFS(ACTUALS!$S$4:$S$75,ACTUALS!$O$4:$O$75,$BM43,ACTUALS!$N$4:$N$75,FK$3)+SUMIFS(ACTUALS!$R$4:$R$75,ACTUALS!$N$4:$N$75,$BM43,ACTUALS!$O$4:$O$75,FK$3)</f>
        <v>0</v>
      </c>
      <c r="FL43" s="83">
        <f>SUMIFS(ACTUALS!$S$4:$S$75,ACTUALS!$O$4:$O$75,$BM43,ACTUALS!$N$4:$N$75,FL$3)+SUMIFS(ACTUALS!$R$4:$R$75,ACTUALS!$N$4:$N$75,$BM43,ACTUALS!$O$4:$O$75,FL$3)</f>
        <v>0</v>
      </c>
      <c r="FM43" s="83">
        <f>SUMIFS(ACTUALS!$S$4:$S$75,ACTUALS!$O$4:$O$75,$BM43,ACTUALS!$N$4:$N$75,FM$3)+SUMIFS(ACTUALS!$R$4:$R$75,ACTUALS!$N$4:$N$75,$BM43,ACTUALS!$O$4:$O$75,FM$3)</f>
        <v>0</v>
      </c>
      <c r="FN43" s="83">
        <f>SUMIFS(ACTUALS!$S$4:$S$75,ACTUALS!$O$4:$O$75,$BM43,ACTUALS!$N$4:$N$75,FN$3)+SUMIFS(ACTUALS!$R$4:$R$75,ACTUALS!$N$4:$N$75,$BM43,ACTUALS!$O$4:$O$75,FN$3)</f>
        <v>0</v>
      </c>
      <c r="FO43" s="83">
        <f>SUMIFS(ACTUALS!$S$4:$S$75,ACTUALS!$O$4:$O$75,$BM43,ACTUALS!$N$4:$N$75,FO$3)+SUMIFS(ACTUALS!$R$4:$R$75,ACTUALS!$N$4:$N$75,$BM43,ACTUALS!$O$4:$O$75,FO$3)</f>
        <v>0</v>
      </c>
      <c r="FP43" s="83">
        <f>SUMIFS(ACTUALS!$T$4:$T$75,ACTUALS!$P$4:$P$75,$BM43,ACTUALS!$O$4:$O$75,FP$3)+SUMIFS(ACTUALS!$S$4:$S$75,ACTUALS!$O$4:$O$75,$BM43,ACTUALS!$P$4:$P$75,FP$3)</f>
        <v>0</v>
      </c>
      <c r="FQ43" s="83">
        <f>SUMIFS(ACTUALS!$U$4:$U$75,ACTUALS!$Q$4:$Q$75,$BM43,ACTUALS!$P$4:$P$75,FQ$3)+SUMIFS(ACTUALS!$T$4:$T$75,ACTUALS!$P$4:$P$75,$BM43,ACTUALS!$Q$4:$Q$75,FQ$3)</f>
        <v>0</v>
      </c>
      <c r="FR43" s="83">
        <f>SUMIFS(ACTUALS!$V$4:$V$75,ACTUALS!$R$4:$R$75,$BM43,ACTUALS!$Q$4:$Q$75,FR$3)+SUMIFS(ACTUALS!$U$4:$U$75,ACTUALS!$Q$4:$Q$75,$BM43,ACTUALS!$R$4:$R$75,FR$3)</f>
        <v>0</v>
      </c>
      <c r="FS43" s="83">
        <f>SUMIFS(ACTUALS!$W$4:$W$75,ACTUALS!$S$4:$S$75,$BM43,ACTUALS!$R$4:$R$75,FS$3)+SUMIFS(ACTUALS!$V$4:$V$75,ACTUALS!$R$4:$R$75,$BM43,ACTUALS!$S$4:$S$75,FS$3)</f>
        <v>0</v>
      </c>
      <c r="FT43" s="83">
        <f>SUMIFS(ACTUALS!$B$4:$B$75,ACTUALS!$T$4:$T$75,$BM43,ACTUALS!$S$4:$S$75,FT$3)+SUMIFS(ACTUALS!$W$4:$W$75,ACTUALS!$S$4:$S$75,$BM43,ACTUALS!$T$4:$T$75,FT$3)</f>
        <v>0</v>
      </c>
      <c r="FU43" s="83">
        <f>SUMIFS(ACTUALS!$C$4:$C$75,ACTUALS!$U$4:$U$75,$BM43,ACTUALS!$T$4:$T$75,FU$3)+SUMIFS(ACTUALS!$B$4:$B$75,ACTUALS!$T$4:$T$75,$BM43,ACTUALS!$U$4:$U$75,FU$3)</f>
        <v>0</v>
      </c>
      <c r="FV43" s="83">
        <f>SUMIFS(ACTUALS!$D$4:$D$75,ACTUALS!$V$4:$V$75,$BM43,ACTUALS!$U$4:$U$75,FV$3)+SUMIFS(ACTUALS!$C$4:$C$75,ACTUALS!$U$4:$U$75,$BM43,ACTUALS!$V$4:$V$75,FV$3)</f>
        <v>0</v>
      </c>
      <c r="FW43" s="83">
        <f>SUMIFS(ACTUALS!$E$4:$E$75,ACTUALS!$W$4:$W$75,$BM43,ACTUALS!$V$4:$V$75,FW$3)+SUMIFS(ACTUALS!$D$4:$D$75,ACTUALS!$V$4:$V$75,$BM43,ACTUALS!$W$4:$W$75,FW$3)</f>
        <v>0</v>
      </c>
      <c r="FX43" s="83">
        <f>SUMIFS(ACTUALS!$F$4:$F$75,ACTUALS!$B$4:$B$75,$BM43,ACTUALS!$W$4:$W$75,FX$3)+SUMIFS(ACTUALS!$E$4:$E$75,ACTUALS!$W$4:$W$75,$BM43,ACTUALS!$B$4:$B$75,FX$3)</f>
        <v>0</v>
      </c>
      <c r="FY43" s="83">
        <f>SUMIFS(ACTUALS!$G$4:$G$75,ACTUALS!$C$4:$C$75,$BM43,ACTUALS!$B$4:$B$75,FY$3)+SUMIFS(ACTUALS!$F$4:$F$75,ACTUALS!$B$4:$B$75,$BM43,ACTUALS!$C$4:$C$75,FY$3)</f>
        <v>0</v>
      </c>
      <c r="FZ43" s="83">
        <f>SUMIFS(ACTUALS!$J$4:$J$75,ACTUALS!$D$4:$D$75,$BM43,ACTUALS!$C$4:$C$75,FZ$3)+SUMIFS(ACTUALS!$G$4:$G$75,ACTUALS!$C$4:$C$75,$BM43,ACTUALS!$D$4:$D$75,FZ$3)</f>
        <v>0</v>
      </c>
      <c r="GA43" s="83">
        <f>SUMIFS(ACTUALS!$K$4:$K$75,ACTUALS!$E$4:$E$75,$BM43,ACTUALS!$D$4:$D$75,GA$3)+SUMIFS(ACTUALS!$J$4:$J$75,ACTUALS!$D$4:$D$75,$BM43,ACTUALS!$E$4:$E$75,GA$3)</f>
        <v>0</v>
      </c>
      <c r="GB43" s="83">
        <f>SUMIFS(ACTUALS!$L$4:$L$75,ACTUALS!$F$4:$F$75,$BM43,ACTUALS!$E$4:$E$75,GB$3)+SUMIFS(ACTUALS!$K$4:$K$75,ACTUALS!$E$4:$E$75,$BM43,ACTUALS!$F$4:$F$75,GB$3)</f>
        <v>0</v>
      </c>
      <c r="GC43" s="83">
        <f>SUMIFS(ACTUALS!$N$4:$N$75,ACTUALS!$G$4:$G$75,$BM43,ACTUALS!$F$4:$F$75,GC$3)+SUMIFS(ACTUALS!$L$4:$L$75,ACTUALS!$F$4:$F$75,$BM43,ACTUALS!$G$4:$G$75,GC$3)</f>
        <v>0</v>
      </c>
      <c r="GD43" s="83">
        <f>SUMIFS(ACTUALS!$O$4:$O$75,ACTUALS!$J$4:$J$75,$BM43,ACTUALS!$G$4:$G$75,GD$3)+SUMIFS(ACTUALS!$N$4:$N$75,ACTUALS!$G$4:$G$75,$BM43,ACTUALS!$J$4:$J$75,GD$3)</f>
        <v>0</v>
      </c>
      <c r="GE43" s="83">
        <f>SUMIFS(ACTUALS!$P$4:$P$75,ACTUALS!$K$4:$K$75,$BM43,ACTUALS!$J$4:$J$75,GE$3)+SUMIFS(ACTUALS!$O$4:$O$75,ACTUALS!$J$4:$J$75,$BM43,ACTUALS!$K$4:$K$75,GE$3)</f>
        <v>0</v>
      </c>
      <c r="GF43" s="83">
        <f>SUMIFS(ACTUALS!$Q$4:$Q$75,ACTUALS!$L$4:$L$75,$BM43,ACTUALS!$K$4:$K$75,GF$3)+SUMIFS(ACTUALS!$P$4:$P$75,ACTUALS!$K$4:$K$75,$BM43,ACTUALS!$L$4:$L$75,GF$3)</f>
        <v>0</v>
      </c>
      <c r="GG43" s="83">
        <f>SUMIFS(ACTUALS!$R$4:$R$75,ACTUALS!$N$4:$N$75,$BM43,ACTUALS!$L$4:$L$75,GG$3)+SUMIFS(ACTUALS!$Q$4:$Q$75,ACTUALS!$L$4:$L$75,$BM43,ACTUALS!$N$4:$N$75,GG$3)</f>
        <v>0</v>
      </c>
      <c r="GH43" s="83">
        <f>SUMIFS(ACTUALS!$S$4:$S$75,ACTUALS!$O$4:$O$75,$BM43,ACTUALS!$N$4:$N$75,GH$3)+SUMIFS(ACTUALS!$R$4:$R$75,ACTUALS!$N$4:$N$75,$BM43,ACTUALS!$O$4:$O$75,GH$3)</f>
        <v>0</v>
      </c>
      <c r="GI43" s="83">
        <f>SUMIFS(ACTUALS!$T$4:$T$75,ACTUALS!$P$4:$P$75,$BM43,ACTUALS!$O$4:$O$75,GI$3)+SUMIFS(ACTUALS!$S$4:$S$75,ACTUALS!$O$4:$O$75,$BM43,ACTUALS!$P$4:$P$75,GI$3)</f>
        <v>0</v>
      </c>
      <c r="GJ43" s="83">
        <f>SUMIFS(ACTUALS!$U$4:$U$75,ACTUALS!$Q$4:$Q$75,$BM43,ACTUALS!$P$4:$P$75,GJ$3)+SUMIFS(ACTUALS!$T$4:$T$75,ACTUALS!$P$4:$P$75,$BM43,ACTUALS!$Q$4:$Q$75,GJ$3)</f>
        <v>0</v>
      </c>
      <c r="GK43" s="83">
        <f>SUMIFS(ACTUALS!$V$4:$V$75,ACTUALS!$R$4:$R$75,$BM43,ACTUALS!$Q$4:$Q$75,GK$3)+SUMIFS(ACTUALS!$U$4:$U$75,ACTUALS!$Q$4:$Q$75,$BM43,ACTUALS!$R$4:$R$75,GK$3)</f>
        <v>0</v>
      </c>
      <c r="GL43" s="83">
        <f>SUMIFS(ACTUALS!$W$4:$W$75,ACTUALS!$S$4:$S$75,$BM43,ACTUALS!$R$4:$R$75,GL$3)+SUMIFS(ACTUALS!$V$4:$V$75,ACTUALS!$R$4:$R$75,$BM43,ACTUALS!$S$4:$S$75,GL$3)</f>
        <v>0</v>
      </c>
      <c r="GM43" s="83">
        <f>SUMIFS(ACTUALS!$B$4:$B$75,ACTUALS!$T$4:$T$75,$BM43,ACTUALS!$S$4:$S$75,GM$3)+SUMIFS(ACTUALS!$W$4:$W$75,ACTUALS!$S$4:$S$75,$BM43,ACTUALS!$T$4:$T$75,GM$3)</f>
        <v>0</v>
      </c>
      <c r="GN43" s="83">
        <f>SUMIFS(ACTUALS!$C$4:$C$75,ACTUALS!$U$4:$U$75,$BM43,ACTUALS!$T$4:$T$75,GN$3)+SUMIFS(ACTUALS!$B$4:$B$75,ACTUALS!$T$4:$T$75,$BM43,ACTUALS!$U$4:$U$75,GN$3)</f>
        <v>0</v>
      </c>
      <c r="GO43" s="83">
        <f>SUMIFS(ACTUALS!$S$4:$S$75,ACTUALS!$O$4:$O$75,$BM43,ACTUALS!$N$4:$N$75,GO$3)+SUMIFS(ACTUALS!$R$4:$R$75,ACTUALS!$N$4:$N$75,$BM43,ACTUALS!$O$4:$O$75,GO$3)</f>
        <v>0</v>
      </c>
      <c r="GP43" s="83">
        <f>SUMIFS(ACTUALS!$S$4:$S$75,ACTUALS!$O$4:$O$75,$BM43,ACTUALS!$N$4:$N$75,GP$3)+SUMIFS(ACTUALS!$R$4:$R$75,ACTUALS!$N$4:$N$75,$BM43,ACTUALS!$O$4:$O$75,GP$3)</f>
        <v>0</v>
      </c>
      <c r="GQ43" s="83">
        <f>SUMIFS(ACTUALS!$S$4:$S$75,ACTUALS!$O$4:$O$75,$BM43,ACTUALS!$N$4:$N$75,GQ$3)+SUMIFS(ACTUALS!$R$4:$R$75,ACTUALS!$N$4:$N$75,$BM43,ACTUALS!$O$4:$O$75,GQ$3)</f>
        <v>0</v>
      </c>
      <c r="GR43" s="83">
        <f>SUMIFS(ACTUALS!$S$4:$S$75,ACTUALS!$O$4:$O$75,$BM43,ACTUALS!$N$4:$N$75,GR$3)+SUMIFS(ACTUALS!$R$4:$R$75,ACTUALS!$N$4:$N$75,$BM43,ACTUALS!$O$4:$O$75,GR$3)</f>
        <v>0</v>
      </c>
      <c r="GS43" s="83">
        <f>SUMIFS(ACTUALS!$S$4:$S$75,ACTUALS!$O$4:$O$75,$BM43,ACTUALS!$N$4:$N$75,GS$3)+SUMIFS(ACTUALS!$R$4:$R$75,ACTUALS!$N$4:$N$75,$BM43,ACTUALS!$O$4:$O$75,GS$3)</f>
        <v>0</v>
      </c>
      <c r="GT43" s="83">
        <f>SUMIFS(ACTUALS!$S$4:$S$75,ACTUALS!$O$4:$O$75,$BM43,ACTUALS!$N$4:$N$75,GT$3)+SUMIFS(ACTUALS!$R$4:$R$75,ACTUALS!$N$4:$N$75,$BM43,ACTUALS!$O$4:$O$75,GT$3)</f>
        <v>0</v>
      </c>
      <c r="GU43" s="83">
        <f>SUMIFS(ACTUALS!$S$4:$S$75,ACTUALS!$O$4:$O$75,$BM43,ACTUALS!$N$4:$N$75,GU$3)+SUMIFS(ACTUALS!$R$4:$R$75,ACTUALS!$N$4:$N$75,$BM43,ACTUALS!$O$4:$O$75,GU$3)</f>
        <v>0</v>
      </c>
      <c r="GV43" s="83">
        <f>SUMIFS(ACTUALS!$S$4:$S$75,ACTUALS!$O$4:$O$75,$BM43,ACTUALS!$N$4:$N$75,GV$3)+SUMIFS(ACTUALS!$R$4:$R$75,ACTUALS!$N$4:$N$75,$BM43,ACTUALS!$O$4:$O$75,GV$3)</f>
        <v>0</v>
      </c>
      <c r="GW43" s="83">
        <f>SUMIFS(ACTUALS!$S$4:$S$75,ACTUALS!$O$4:$O$75,$BM43,ACTUALS!$N$4:$N$75,GW$3)+SUMIFS(ACTUALS!$R$4:$R$75,ACTUALS!$N$4:$N$75,$BM43,ACTUALS!$O$4:$O$75,GW$3)</f>
        <v>0</v>
      </c>
      <c r="GX43" s="83">
        <f>SUMIFS(ACTUALS!$S$4:$S$75,ACTUALS!$O$4:$O$75,$BM43,ACTUALS!$N$4:$N$75,GX$3)+SUMIFS(ACTUALS!$R$4:$R$75,ACTUALS!$N$4:$N$75,$BM43,ACTUALS!$O$4:$O$75,GX$3)</f>
        <v>0</v>
      </c>
      <c r="GY43" s="83">
        <f>SUMIFS(ACTUALS!$S$4:$S$75,ACTUALS!$O$4:$O$75,$BM43,ACTUALS!$N$4:$N$75,GY$3)+SUMIFS(ACTUALS!$R$4:$R$75,ACTUALS!$N$4:$N$75,$BM43,ACTUALS!$O$4:$O$75,GY$3)</f>
        <v>0</v>
      </c>
      <c r="GZ43" s="83">
        <f>SUMIFS(ACTUALS!$S$4:$S$75,ACTUALS!$O$4:$O$75,$BM43,ACTUALS!$N$4:$N$75,GZ$3)+SUMIFS(ACTUALS!$R$4:$R$75,ACTUALS!$N$4:$N$75,$BM43,ACTUALS!$O$4:$O$75,GZ$3)</f>
        <v>0</v>
      </c>
      <c r="HA43" s="83">
        <f>SUMIFS(ACTUALS!$S$4:$S$75,ACTUALS!$O$4:$O$75,$BM43,ACTUALS!$N$4:$N$75,HA$3)+SUMIFS(ACTUALS!$R$4:$R$75,ACTUALS!$N$4:$N$75,$BM43,ACTUALS!$O$4:$O$75,HA$3)</f>
        <v>0</v>
      </c>
      <c r="HB43" s="83">
        <f>SUMIFS(ACTUALS!$S$4:$S$75,ACTUALS!$O$4:$O$75,$BM43,ACTUALS!$N$4:$N$75,HB$3)+SUMIFS(ACTUALS!$R$4:$R$75,ACTUALS!$N$4:$N$75,$BM43,ACTUALS!$O$4:$O$75,HB$3)</f>
        <v>0</v>
      </c>
      <c r="HC43" s="83">
        <f>SUMIFS(ACTUALS!$S$4:$S$75,ACTUALS!$O$4:$O$75,$BM43,ACTUALS!$N$4:$N$75,HC$3)+SUMIFS(ACTUALS!$R$4:$R$75,ACTUALS!$N$4:$N$75,$BM43,ACTUALS!$O$4:$O$75,HC$3)</f>
        <v>0</v>
      </c>
      <c r="HD43" s="83">
        <f>SUMIFS(ACTUALS!$S$4:$S$75,ACTUALS!$O$4:$O$75,$BM43,ACTUALS!$N$4:$N$75,HD$3)+SUMIFS(ACTUALS!$R$4:$R$75,ACTUALS!$N$4:$N$75,$BM43,ACTUALS!$O$4:$O$75,HD$3)</f>
        <v>0</v>
      </c>
      <c r="HE43" s="83">
        <f>SUMIFS(ACTUALS!$S$4:$S$75,ACTUALS!$O$4:$O$75,$BM43,ACTUALS!$N$4:$N$75,HE$3)+SUMIFS(ACTUALS!$R$4:$R$75,ACTUALS!$N$4:$N$75,$BM43,ACTUALS!$O$4:$O$75,HE$3)</f>
        <v>0</v>
      </c>
      <c r="HF43" s="51"/>
      <c r="HG43" s="71"/>
      <c r="HH43" s="71"/>
      <c r="HI43" s="71"/>
      <c r="HJ43" s="71"/>
      <c r="HK43" s="71"/>
      <c r="HL43" s="71"/>
      <c r="HM43" s="71"/>
      <c r="HN43" s="71"/>
      <c r="HO43" s="71"/>
      <c r="HP43" s="71"/>
      <c r="HQ43" s="71"/>
      <c r="HR43" s="71"/>
      <c r="HS43" s="71"/>
      <c r="HT43" s="71"/>
      <c r="HU43" s="71"/>
      <c r="HV43" s="71"/>
      <c r="HW43" s="71"/>
      <c r="HX43" s="71"/>
      <c r="HY43" s="71"/>
      <c r="HZ43" s="71"/>
      <c r="IA43" s="71"/>
      <c r="IB43" s="71"/>
      <c r="IC43" s="71"/>
      <c r="ID43" s="71"/>
      <c r="IE43" s="71"/>
      <c r="IF43" s="71"/>
      <c r="IG43" s="71"/>
      <c r="IH43" s="71"/>
      <c r="II43" s="71"/>
      <c r="IJ43" s="71"/>
      <c r="IK43" s="71"/>
      <c r="IL43" s="71"/>
      <c r="IM43" s="71"/>
      <c r="IN43" s="71"/>
      <c r="IO43" s="71"/>
      <c r="IP43" s="71"/>
      <c r="IQ43" s="71"/>
      <c r="IR43" s="71"/>
      <c r="IS43" s="71"/>
      <c r="IT43" s="71"/>
      <c r="IU43" s="71"/>
      <c r="IV43" s="71"/>
      <c r="IW43" s="71"/>
      <c r="IX43" s="71"/>
      <c r="IY43" s="71"/>
      <c r="IZ43" s="71"/>
      <c r="JA43" s="71"/>
      <c r="JB43" s="71"/>
      <c r="JC43" s="71"/>
      <c r="JD43" s="71"/>
      <c r="JE43" s="71"/>
      <c r="JF43" s="71"/>
      <c r="JG43" s="71"/>
      <c r="JH43" s="71"/>
      <c r="JI43" s="71"/>
      <c r="JJ43" s="71"/>
      <c r="JK43" s="71"/>
      <c r="JL43" s="71"/>
      <c r="JM43" s="71"/>
    </row>
    <row r="44" spans="1:273" s="78" customFormat="1" ht="30" customHeight="1" x14ac:dyDescent="0.25">
      <c r="A44" s="71"/>
      <c r="B44" s="72">
        <f t="shared" si="6"/>
        <v>41</v>
      </c>
      <c r="C44" s="73" t="s">
        <v>105</v>
      </c>
      <c r="D44" s="74">
        <v>46195</v>
      </c>
      <c r="E44" s="73" t="s">
        <v>113</v>
      </c>
      <c r="F44" s="180">
        <v>0.54166666666666663</v>
      </c>
      <c r="G44" s="75">
        <f t="shared" si="0"/>
        <v>46195.541666666664</v>
      </c>
      <c r="H44" s="148" t="s">
        <v>162</v>
      </c>
      <c r="I44" s="149"/>
      <c r="J44" s="150"/>
      <c r="K44" s="151"/>
      <c r="L44" s="73" t="str">
        <f t="shared" si="1"/>
        <v/>
      </c>
      <c r="M44" s="76" t="s">
        <v>717</v>
      </c>
      <c r="N44" s="77" t="str">
        <f t="shared" si="2"/>
        <v>Argentina</v>
      </c>
      <c r="O44" s="78" t="str">
        <f t="shared" si="3"/>
        <v>Austria</v>
      </c>
      <c r="P44" s="78" t="str">
        <f>IF(ACTUALS!$R44&gt;ACTUALS!$S44,ACTUALS!$N44,IF(ACTUALS!$S44&gt;ACTUALS!$R44,ACTUALS!$O44,""))</f>
        <v/>
      </c>
      <c r="Q44" s="78" t="str">
        <f>IF(ACTUALS!$P44=ACTUALS!$N44,ACTUALS!$O44,IF(ACTUALS!$P44=ACTUALS!$O44,ACTUALS!$N44,""))</f>
        <v/>
      </c>
      <c r="R44" s="79">
        <f t="shared" si="4"/>
        <v>0</v>
      </c>
      <c r="S44" s="80">
        <f t="shared" si="5"/>
        <v>0</v>
      </c>
      <c r="T44" s="78">
        <f>IF(OR(ACTUALS!$R44="",ACTUALS!$S44=""),"",ACTUALS!$R44-ACTUALS!$S44)</f>
        <v>0</v>
      </c>
      <c r="U44" s="78">
        <f>IF(OR(ACTUALS!$R44="",ACTUALS!$S44=""),"",ACTUALS!$S44-ACTUALS!$R44)</f>
        <v>0</v>
      </c>
      <c r="V44" s="78" t="str">
        <f>IF(ACTUALS!$K44="","",IF(ACTUALS!$L44="Draw",1,IF(ACTUALS!$L44=ACTUALS!$N44,3,0)))</f>
        <v/>
      </c>
      <c r="W44" s="78" t="str">
        <f>IF(ACTUALS!$K44="","",IF(ACTUALS!$L44="Draw",1,IF(ACTUALS!$L44=ACTUALS!$O44,3,0)))</f>
        <v/>
      </c>
      <c r="AG44" s="78" t="s">
        <v>62</v>
      </c>
      <c r="AH44" s="51"/>
      <c r="AI44" s="90">
        <v>3</v>
      </c>
      <c r="AJ44" s="90" t="str">
        <f ca="1">IFERROR(INDEX(AT:AT,MATCH("3"&amp;AG44,BD:BD,0),1),"")</f>
        <v>Egypt</v>
      </c>
      <c r="AK44" s="90" t="str">
        <f ca="1">IF(AJ44="","",VLOOKUP(AJ44,AT:AY,2,FALSE)&amp;"-"&amp;VLOOKUP(AJ44,AT:AY,3,FALSE)&amp;"-"&amp;VLOOKUP(AJ44,AT:AY,4,FALSE))</f>
        <v>0-0-0</v>
      </c>
      <c r="AL44" s="90">
        <f ca="1">IF(AJ44="","",VLOOKUP(AJ44,AT:BA,8,FALSE))</f>
        <v>0</v>
      </c>
      <c r="AM44" s="90">
        <f ca="1">IF(AJ44="","",VLOOKUP(AJ44,AT:BD,5,FALSE))</f>
        <v>0</v>
      </c>
      <c r="AN44" s="51"/>
      <c r="AO44" s="94"/>
      <c r="AP44" s="94"/>
      <c r="AQ44" s="51"/>
      <c r="AR44" s="51"/>
      <c r="AS44" s="51" t="s">
        <v>103</v>
      </c>
      <c r="AT44" s="51" t="s">
        <v>747</v>
      </c>
      <c r="AU44" s="51">
        <f>COUNTIF(ACTUALS!$P$4:$P$75,AT44)</f>
        <v>0</v>
      </c>
      <c r="AV44" s="51">
        <f>COUNTIFS(ACTUALS!$O$4:$O$75,AT44,ACTUALS!$L$4:$L$75,"Draw")+COUNTIFS(ACTUALS!$N$4:$N$75,AT44,ACTUALS!$L$4:$L$75,"Draw")</f>
        <v>0</v>
      </c>
      <c r="AW44" s="51">
        <f>COUNTIF(ACTUALS!$Q$4:$Q$75,AT44)</f>
        <v>0</v>
      </c>
      <c r="AX44" s="51">
        <f>AV44+(3*AU44)</f>
        <v>0</v>
      </c>
      <c r="AY44" s="51">
        <f>SUMIFS(ACTUALS!$R$4:$R$75,ACTUALS!$N$4:$N$75,AT44)+SUMIFS(ACTUALS!$S$4:$S$75,ACTUALS!$O$4:$O$75,AT44)</f>
        <v>0</v>
      </c>
      <c r="AZ44" s="51">
        <f>SUMIFS(ACTUALS!$S$4:$S$75,ACTUALS!$N$4:$N$75,AT44)+SUMIFS(ACTUALS!$R$4:$R$75,ACTUALS!$O$4:$O$75,AT44)</f>
        <v>0</v>
      </c>
      <c r="BA44" s="51">
        <f>AY44-AZ44</f>
        <v>0</v>
      </c>
      <c r="BB44" s="51">
        <f ca="1">RANK(BK44,BK44:BK47,1)</f>
        <v>4</v>
      </c>
      <c r="BC44" s="51" t="str">
        <f>IFERROR(VLOOKUP(AT44,AO:AP,2,FALSE),"")</f>
        <v/>
      </c>
      <c r="BD44" s="51" t="str">
        <f ca="1">IF(BC44="",BB44&amp;AS44,BC44&amp;AS44)</f>
        <v>4I</v>
      </c>
      <c r="BE44" s="51">
        <f>RANK(AX44,AX44:AX47)+(RANK(BA44,BA44:BA47)/10)+(RANK(AY44,AY44:AY47)/100)</f>
        <v>1.1100000000000001</v>
      </c>
      <c r="BF44" s="51">
        <f>RANK(BE44,BE44:BE47,1)</f>
        <v>1</v>
      </c>
      <c r="BG44" s="51" cm="1">
        <f t="array" aca="1" ref="BG44" ca="1">SUMPRODUCT((OFFSET($BN$3:$DI$3,MATCH($AT44,$BM$4:$BM$51,0),0))*((IF($BF46=$BF44,$BN$3:$DI$3=$AT46,0))+(IF($BF47=$BF44,$BN$3:$DI$3=$AT47,0))+(IF($BF45=$BF44,$BN$3:$DI$3=$AT45,0))))</f>
        <v>0</v>
      </c>
      <c r="BH44" s="51" cm="1">
        <f t="array" aca="1" ref="BH44" ca="1">SUMPRODUCT((OFFSET($DL$3:$FG$3,MATCH($AT44,$DK$4:$DK$51,0),0))*((IF($BF46=$BF44,$DL$3:$FG$3=$AT46,0))+(IF($BF47=$BF44,$DL$3:$FG$3=$AT47,0))+(IF($BF45=$BF44,$DL$3:$FG$3=$AT45,0))))</f>
        <v>0</v>
      </c>
      <c r="BI44" s="51" cm="1">
        <f t="array" aca="1" ref="BI44" ca="1">SUMPRODUCT((OFFSET($FJ$3:$HE$3,MATCH($AT44,$FI$4:$FI$51,0),0))*((IF($BF46=$BF44,$FJ$3:$HE$3=$AT46,0))+(IF($BF47=$BF44,$FJ$3:$HE$3=$AT47,0))+(IF($BF45=$BF44,$FJ$3:$HE$3=$AT45,0))))</f>
        <v>0</v>
      </c>
      <c r="BJ44" s="51">
        <f ca="1">(BG44/1000)+(BH44/10000)+(BI44/100000)+(ROW(BI47)/10000000)</f>
        <v>4.6999999999999999E-6</v>
      </c>
      <c r="BK44" s="51">
        <f ca="1">+BE44-BJ44</f>
        <v>1.1099953</v>
      </c>
      <c r="BL44" s="51"/>
      <c r="BM44" s="96" t="s">
        <v>12</v>
      </c>
      <c r="BN44" s="83">
        <f>SUMIFS(ACTUALS!$W$4:$W$75,ACTUALS!$O$4:$O$75,$BM44,ACTUALS!$N$4:$N$75,BN$3)+SUMIFS(ACTUALS!$V$4:$V$75,ACTUALS!$N$4:$N$75,$BM44,ACTUALS!$O$4:$O$75,BN$3)</f>
        <v>0</v>
      </c>
      <c r="BO44" s="83">
        <f>SUMIFS(ACTUALS!$W$4:$W$75,ACTUALS!$O$4:$O$75,$BM44,ACTUALS!$N$4:$N$75,BO$3)+SUMIFS(ACTUALS!$V$4:$V$75,ACTUALS!$N$4:$N$75,$BM44,ACTUALS!$O$4:$O$75,BO$3)</f>
        <v>0</v>
      </c>
      <c r="BP44" s="83">
        <f>SUMIFS(ACTUALS!$W$4:$W$75,ACTUALS!$O$4:$O$75,$BM44,ACTUALS!$N$4:$N$75,BP$3)+SUMIFS(ACTUALS!$V$4:$V$75,ACTUALS!$N$4:$N$75,$BM44,ACTUALS!$O$4:$O$75,BP$3)</f>
        <v>0</v>
      </c>
      <c r="BQ44" s="83">
        <f>SUMIFS(ACTUALS!$W$4:$W$75,ACTUALS!$O$4:$O$75,$BM44,ACTUALS!$N$4:$N$75,BQ$3)+SUMIFS(ACTUALS!$V$4:$V$75,ACTUALS!$N$4:$N$75,$BM44,ACTUALS!$O$4:$O$75,BQ$3)</f>
        <v>0</v>
      </c>
      <c r="BR44" s="83">
        <f>SUMIFS(ACTUALS!$W$4:$W$75,ACTUALS!$O$4:$O$75,$BM44,ACTUALS!$N$4:$N$75,BR$3)+SUMIFS(ACTUALS!$V$4:$V$75,ACTUALS!$N$4:$N$75,$BM44,ACTUALS!$O$4:$O$75,BR$3)</f>
        <v>0</v>
      </c>
      <c r="BS44" s="83">
        <f>SUMIFS(ACTUALS!$W$4:$W$75,ACTUALS!$O$4:$O$75,$BM44,ACTUALS!$N$4:$N$75,BS$3)+SUMIFS(ACTUALS!$V$4:$V$75,ACTUALS!$N$4:$N$75,$BM44,ACTUALS!$O$4:$O$75,BS$3)</f>
        <v>0</v>
      </c>
      <c r="BT44" s="83">
        <f>SUMIFS(ACTUALS!$W$4:$W$75,ACTUALS!$O$4:$O$75,$BM44,ACTUALS!$N$4:$N$75,BT$3)+SUMIFS(ACTUALS!$V$4:$V$75,ACTUALS!$N$4:$N$75,$BM44,ACTUALS!$O$4:$O$75,BT$3)</f>
        <v>0</v>
      </c>
      <c r="BU44" s="83">
        <f>SUMIFS(ACTUALS!$W$4:$W$75,ACTUALS!$O$4:$O$75,$BM44,ACTUALS!$N$4:$N$75,BU$3)+SUMIFS(ACTUALS!$V$4:$V$75,ACTUALS!$N$4:$N$75,$BM44,ACTUALS!$O$4:$O$75,BU$3)</f>
        <v>0</v>
      </c>
      <c r="BV44" s="83">
        <f>SUMIFS(ACTUALS!$W$4:$W$75,ACTUALS!$O$4:$O$75,$BM44,ACTUALS!$N$4:$N$75,BV$3)+SUMIFS(ACTUALS!$V$4:$V$75,ACTUALS!$N$4:$N$75,$BM44,ACTUALS!$O$4:$O$75,BV$3)</f>
        <v>0</v>
      </c>
      <c r="BW44" s="83">
        <f>SUMIFS(ACTUALS!$W$4:$W$75,ACTUALS!$O$4:$O$75,$BM44,ACTUALS!$N$4:$N$75,BW$3)+SUMIFS(ACTUALS!$V$4:$V$75,ACTUALS!$N$4:$N$75,$BM44,ACTUALS!$O$4:$O$75,BW$3)</f>
        <v>0</v>
      </c>
      <c r="BX44" s="83">
        <f>SUMIFS(ACTUALS!$W$4:$W$75,ACTUALS!$O$4:$O$75,$BM44,ACTUALS!$N$4:$N$75,BX$3)+SUMIFS(ACTUALS!$V$4:$V$75,ACTUALS!$N$4:$N$75,$BM44,ACTUALS!$O$4:$O$75,BX$3)</f>
        <v>0</v>
      </c>
      <c r="BY44" s="83">
        <f>SUMIFS(ACTUALS!$W$4:$W$75,ACTUALS!$O$4:$O$75,$BM44,ACTUALS!$N$4:$N$75,BY$3)+SUMIFS(ACTUALS!$V$4:$V$75,ACTUALS!$N$4:$N$75,$BM44,ACTUALS!$O$4:$O$75,BY$3)</f>
        <v>0</v>
      </c>
      <c r="BZ44" s="83">
        <f>SUMIFS(ACTUALS!$W$4:$W$75,ACTUALS!$O$4:$O$75,$BM44,ACTUALS!$N$4:$N$75,BZ$3)+SUMIFS(ACTUALS!$V$4:$V$75,ACTUALS!$N$4:$N$75,$BM44,ACTUALS!$O$4:$O$75,BZ$3)</f>
        <v>0</v>
      </c>
      <c r="CA44" s="83">
        <f>SUMIFS(ACTUALS!$W$4:$W$75,ACTUALS!$O$4:$O$75,$BM44,ACTUALS!$N$4:$N$75,CA$3)+SUMIFS(ACTUALS!$V$4:$V$75,ACTUALS!$N$4:$N$75,$BM44,ACTUALS!$O$4:$O$75,CA$3)</f>
        <v>0</v>
      </c>
      <c r="CB44" s="83">
        <f>SUMIFS(ACTUALS!$W$4:$W$75,ACTUALS!$O$4:$O$75,$BM44,ACTUALS!$N$4:$N$75,CB$3)+SUMIFS(ACTUALS!$V$4:$V$75,ACTUALS!$N$4:$N$75,$BM44,ACTUALS!$O$4:$O$75,CB$3)</f>
        <v>0</v>
      </c>
      <c r="CC44" s="83">
        <f>SUMIFS(ACTUALS!$W$4:$W$75,ACTUALS!$O$4:$O$75,$BM44,ACTUALS!$N$4:$N$75,CC$3)+SUMIFS(ACTUALS!$V$4:$V$75,ACTUALS!$N$4:$N$75,$BM44,ACTUALS!$O$4:$O$75,CC$3)</f>
        <v>0</v>
      </c>
      <c r="CD44" s="83">
        <f>SUMIFS(ACTUALS!$W$4:$W$75,ACTUALS!$O$4:$O$75,$BM44,ACTUALS!$N$4:$N$75,CD$3)+SUMIFS(ACTUALS!$V$4:$V$75,ACTUALS!$N$4:$N$75,$BM44,ACTUALS!$O$4:$O$75,CD$3)</f>
        <v>0</v>
      </c>
      <c r="CE44" s="83">
        <f>SUMIFS(ACTUALS!$W$4:$W$75,ACTUALS!$O$4:$O$75,$BM44,ACTUALS!$N$4:$N$75,CE$3)+SUMIFS(ACTUALS!$V$4:$V$75,ACTUALS!$N$4:$N$75,$BM44,ACTUALS!$O$4:$O$75,CE$3)</f>
        <v>0</v>
      </c>
      <c r="CF44" s="83">
        <f>SUMIFS(ACTUALS!$W$4:$W$75,ACTUALS!$O$4:$O$75,$BM44,ACTUALS!$N$4:$N$75,CF$3)+SUMIFS(ACTUALS!$V$4:$V$75,ACTUALS!$N$4:$N$75,$BM44,ACTUALS!$O$4:$O$75,CF$3)</f>
        <v>0</v>
      </c>
      <c r="CG44" s="83">
        <f>SUMIFS(ACTUALS!$W$4:$W$75,ACTUALS!$O$4:$O$75,$BM44,ACTUALS!$N$4:$N$75,CG$3)+SUMIFS(ACTUALS!$V$4:$V$75,ACTUALS!$N$4:$N$75,$BM44,ACTUALS!$O$4:$O$75,CG$3)</f>
        <v>0</v>
      </c>
      <c r="CH44" s="83">
        <f>SUMIFS(ACTUALS!$W$4:$W$75,ACTUALS!$O$4:$O$75,$BM44,ACTUALS!$N$4:$N$75,CH$3)+SUMIFS(ACTUALS!$V$4:$V$75,ACTUALS!$N$4:$N$75,$BM44,ACTUALS!$O$4:$O$75,CH$3)</f>
        <v>0</v>
      </c>
      <c r="CI44" s="83">
        <f>SUMIFS(ACTUALS!$W$4:$W$75,ACTUALS!$O$4:$O$75,$BM44,ACTUALS!$N$4:$N$75,CI$3)+SUMIFS(ACTUALS!$V$4:$V$75,ACTUALS!$N$4:$N$75,$BM44,ACTUALS!$O$4:$O$75,CI$3)</f>
        <v>0</v>
      </c>
      <c r="CJ44" s="83">
        <f>SUMIFS(ACTUALS!$B$4:$B$75,ACTUALS!$P$4:$P$75,$BM44,ACTUALS!$O$4:$O$75,CJ$3)+SUMIFS(ACTUALS!$W$4:$W$75,ACTUALS!$O$4:$O$75,$BM44,ACTUALS!$P$4:$P$75,CJ$3)</f>
        <v>0</v>
      </c>
      <c r="CK44" s="83">
        <f>SUMIFS(ACTUALS!$C$4:$C$75,ACTUALS!$Q$4:$Q$75,$BM44,ACTUALS!$P$4:$P$75,CK$3)+SUMIFS(ACTUALS!$B$4:$B$75,ACTUALS!$P$4:$P$75,$BM44,ACTUALS!$Q$4:$Q$75,CK$3)</f>
        <v>0</v>
      </c>
      <c r="CL44" s="83">
        <f>SUMIFS(ACTUALS!$D$4:$D$75,ACTUALS!$R$4:$R$75,$BM44,ACTUALS!$Q$4:$Q$75,CL$3)+SUMIFS(ACTUALS!$C$4:$C$75,ACTUALS!$Q$4:$Q$75,$BM44,ACTUALS!$R$4:$R$75,CL$3)</f>
        <v>0</v>
      </c>
      <c r="CM44" s="83">
        <f>SUMIFS(ACTUALS!$E$4:$E$75,ACTUALS!$S$4:$S$75,$BM44,ACTUALS!$R$4:$R$75,CM$3)+SUMIFS(ACTUALS!$D$4:$D$75,ACTUALS!$R$4:$R$75,$BM44,ACTUALS!$S$4:$S$75,CM$3)</f>
        <v>0</v>
      </c>
      <c r="CN44" s="83">
        <f>SUMIFS(ACTUALS!$F$4:$F$75,ACTUALS!$T$4:$T$75,$BM44,ACTUALS!$S$4:$S$75,CN$3)+SUMIFS(ACTUALS!$E$4:$E$75,ACTUALS!$S$4:$S$75,$BM44,ACTUALS!$T$4:$T$75,CN$3)</f>
        <v>0</v>
      </c>
      <c r="CO44" s="83">
        <f>SUMIFS(ACTUALS!$G$4:$G$75,ACTUALS!$U$4:$U$75,$BM44,ACTUALS!$T$4:$T$75,CO$3)+SUMIFS(ACTUALS!$F$4:$F$75,ACTUALS!$T$4:$T$75,$BM44,ACTUALS!$U$4:$U$75,CO$3)</f>
        <v>0</v>
      </c>
      <c r="CP44" s="83">
        <f>SUMIFS(ACTUALS!$J$4:$J$75,ACTUALS!$V$4:$V$75,$BM44,ACTUALS!$U$4:$U$75,CP$3)+SUMIFS(ACTUALS!$G$4:$G$75,ACTUALS!$U$4:$U$75,$BM44,ACTUALS!$V$4:$V$75,CP$3)</f>
        <v>0</v>
      </c>
      <c r="CQ44" s="83">
        <f>SUMIFS(ACTUALS!$K$4:$K$75,ACTUALS!$W$4:$W$75,$BM44,ACTUALS!$V$4:$V$75,CQ$3)+SUMIFS(ACTUALS!$J$4:$J$75,ACTUALS!$V$4:$V$75,$BM44,ACTUALS!$W$4:$W$75,CQ$3)</f>
        <v>0</v>
      </c>
      <c r="CR44" s="83">
        <f>SUMIFS(ACTUALS!$L$4:$L$75,ACTUALS!$B$4:$B$75,$BM44,ACTUALS!$W$4:$W$75,CR$3)+SUMIFS(ACTUALS!$K$4:$K$75,ACTUALS!$W$4:$W$75,$BM44,ACTUALS!$B$4:$B$75,CR$3)</f>
        <v>0</v>
      </c>
      <c r="CS44" s="83">
        <f>SUMIFS(ACTUALS!$N$4:$N$75,ACTUALS!$C$4:$C$75,$BM44,ACTUALS!$B$4:$B$75,CS$3)+SUMIFS(ACTUALS!$L$4:$L$75,ACTUALS!$B$4:$B$75,$BM44,ACTUALS!$C$4:$C$75,CS$3)</f>
        <v>0</v>
      </c>
      <c r="CT44" s="83">
        <f>SUMIFS(ACTUALS!$O$4:$O$75,ACTUALS!$D$4:$D$75,$BM44,ACTUALS!$C$4:$C$75,CT$3)+SUMIFS(ACTUALS!$N$4:$N$75,ACTUALS!$C$4:$C$75,$BM44,ACTUALS!$D$4:$D$75,CT$3)</f>
        <v>0</v>
      </c>
      <c r="CU44" s="83">
        <f>SUMIFS(ACTUALS!$P$4:$P$75,ACTUALS!$E$4:$E$75,$BM44,ACTUALS!$D$4:$D$75,CU$3)+SUMIFS(ACTUALS!$O$4:$O$75,ACTUALS!$D$4:$D$75,$BM44,ACTUALS!$E$4:$E$75,CU$3)</f>
        <v>0</v>
      </c>
      <c r="CV44" s="83">
        <f>SUMIFS(ACTUALS!$Q$4:$Q$75,ACTUALS!$F$4:$F$75,$BM44,ACTUALS!$E$4:$E$75,CV$3)+SUMIFS(ACTUALS!$P$4:$P$75,ACTUALS!$E$4:$E$75,$BM44,ACTUALS!$F$4:$F$75,CV$3)</f>
        <v>0</v>
      </c>
      <c r="CW44" s="83">
        <f>SUMIFS(ACTUALS!$R$4:$R$75,ACTUALS!$G$4:$G$75,$BM44,ACTUALS!$F$4:$F$75,CW$3)+SUMIFS(ACTUALS!$Q$4:$Q$75,ACTUALS!$F$4:$F$75,$BM44,ACTUALS!$G$4:$G$75,CW$3)</f>
        <v>0</v>
      </c>
      <c r="CX44" s="83">
        <f>SUMIFS(ACTUALS!$S$4:$S$75,ACTUALS!$J$4:$J$75,$BM44,ACTUALS!$G$4:$G$75,CX$3)+SUMIFS(ACTUALS!$R$4:$R$75,ACTUALS!$G$4:$G$75,$BM44,ACTUALS!$J$4:$J$75,CX$3)</f>
        <v>0</v>
      </c>
      <c r="CY44" s="83">
        <f>SUMIFS(ACTUALS!$T$4:$T$75,ACTUALS!$K$4:$K$75,$BM44,ACTUALS!$J$4:$J$75,CY$3)+SUMIFS(ACTUALS!$S$4:$S$75,ACTUALS!$J$4:$J$75,$BM44,ACTUALS!$K$4:$K$75,CY$3)</f>
        <v>0</v>
      </c>
      <c r="CZ44" s="83">
        <f>SUMIFS(ACTUALS!$U$4:$U$75,ACTUALS!$L$4:$L$75,$BM44,ACTUALS!$K$4:$K$75,CZ$3)+SUMIFS(ACTUALS!$T$4:$T$75,ACTUALS!$K$4:$K$75,$BM44,ACTUALS!$L$4:$L$75,CZ$3)</f>
        <v>0</v>
      </c>
      <c r="DA44" s="83">
        <f>SUMIFS(ACTUALS!$V$4:$V$75,ACTUALS!$N$4:$N$75,$BM44,ACTUALS!$L$4:$L$75,DA$3)+SUMIFS(ACTUALS!$U$4:$U$75,ACTUALS!$L$4:$L$75,$BM44,ACTUALS!$N$4:$N$75,DA$3)</f>
        <v>0</v>
      </c>
      <c r="DB44" s="83">
        <f>SUMIFS(ACTUALS!$W$4:$W$75,ACTUALS!$O$4:$O$75,$BM44,ACTUALS!$N$4:$N$75,DB$3)+SUMIFS(ACTUALS!$V$4:$V$75,ACTUALS!$N$4:$N$75,$BM44,ACTUALS!$O$4:$O$75,DB$3)</f>
        <v>0</v>
      </c>
      <c r="DC44" s="83">
        <f>SUMIFS(ACTUALS!$B$4:$B$75,ACTUALS!$P$4:$P$75,$BM44,ACTUALS!$O$4:$O$75,DC$3)+SUMIFS(ACTUALS!$W$4:$W$75,ACTUALS!$O$4:$O$75,$BM44,ACTUALS!$P$4:$P$75,DC$3)</f>
        <v>0</v>
      </c>
      <c r="DD44" s="83">
        <f>SUMIFS(ACTUALS!$C$4:$C$75,ACTUALS!$Q$4:$Q$75,$BM44,ACTUALS!$P$4:$P$75,DD$3)+SUMIFS(ACTUALS!$B$4:$B$75,ACTUALS!$P$4:$P$75,$BM44,ACTUALS!$Q$4:$Q$75,DD$3)</f>
        <v>0</v>
      </c>
      <c r="DE44" s="83">
        <f>SUMIFS(ACTUALS!$D$4:$D$75,ACTUALS!$R$4:$R$75,$BM44,ACTUALS!$Q$4:$Q$75,DE$3)+SUMIFS(ACTUALS!$C$4:$C$75,ACTUALS!$Q$4:$Q$75,$BM44,ACTUALS!$R$4:$R$75,DE$3)</f>
        <v>0</v>
      </c>
      <c r="DF44" s="83">
        <f>SUMIFS(ACTUALS!$E$4:$E$75,ACTUALS!$S$4:$S$75,$BM44,ACTUALS!$R$4:$R$75,DF$3)+SUMIFS(ACTUALS!$D$4:$D$75,ACTUALS!$R$4:$R$75,$BM44,ACTUALS!$S$4:$S$75,DF$3)</f>
        <v>0</v>
      </c>
      <c r="DG44" s="83">
        <f>SUMIFS(ACTUALS!$W$4:$W$75,ACTUALS!$O$4:$O$75,$BM44,ACTUALS!$N$4:$N$75,DG$3)+SUMIFS(ACTUALS!$V$4:$V$75,ACTUALS!$N$4:$N$75,$BM44,ACTUALS!$O$4:$O$75,DG$3)</f>
        <v>0</v>
      </c>
      <c r="DH44" s="83">
        <f>SUMIFS(ACTUALS!$W$4:$W$75,ACTUALS!$O$4:$O$75,$BM44,ACTUALS!$N$4:$N$75,DH$3)+SUMIFS(ACTUALS!$V$4:$V$75,ACTUALS!$N$4:$N$75,$BM44,ACTUALS!$O$4:$O$75,DH$3)</f>
        <v>0</v>
      </c>
      <c r="DI44" s="83">
        <f>SUMIFS(ACTUALS!$W$4:$W$75,ACTUALS!$O$4:$O$75,$BM44,ACTUALS!$N$4:$N$75,DI$3)+SUMIFS(ACTUALS!$V$4:$V$75,ACTUALS!$N$4:$N$75,$BM44,ACTUALS!$O$4:$O$75,DI$3)</f>
        <v>0</v>
      </c>
      <c r="DJ44" s="51"/>
      <c r="DK44" s="51" t="s">
        <v>12</v>
      </c>
      <c r="DL44" s="83">
        <f>SUMIFS(ACTUALS!$U$4:$U$75,ACTUALS!$O$4:$O$75,$BM44,ACTUALS!$N$4:$N$75,DL$3)+SUMIFS(ACTUALS!$T$4:$T$75,ACTUALS!$N$4:$N$75,$BM44,ACTUALS!$O$4:$O$75,DL$3)</f>
        <v>0</v>
      </c>
      <c r="DM44" s="83">
        <f>SUMIFS(ACTUALS!$U$4:$U$75,ACTUALS!$O$4:$O$75,$BM44,ACTUALS!$N$4:$N$75,DM$3)+SUMIFS(ACTUALS!$T$4:$T$75,ACTUALS!$N$4:$N$75,$BM44,ACTUALS!$O$4:$O$75,DM$3)</f>
        <v>0</v>
      </c>
      <c r="DN44" s="83">
        <f>SUMIFS(ACTUALS!$U$4:$U$75,ACTUALS!$O$4:$O$75,$BM44,ACTUALS!$N$4:$N$75,DN$3)+SUMIFS(ACTUALS!$T$4:$T$75,ACTUALS!$N$4:$N$75,$BM44,ACTUALS!$O$4:$O$75,DN$3)</f>
        <v>0</v>
      </c>
      <c r="DO44" s="83">
        <f>SUMIFS(ACTUALS!$U$4:$U$75,ACTUALS!$O$4:$O$75,$BM44,ACTUALS!$N$4:$N$75,DO$3)+SUMIFS(ACTUALS!$T$4:$T$75,ACTUALS!$N$4:$N$75,$BM44,ACTUALS!$O$4:$O$75,DO$3)</f>
        <v>0</v>
      </c>
      <c r="DP44" s="83">
        <f>SUMIFS(ACTUALS!$U$4:$U$75,ACTUALS!$O$4:$O$75,$BM44,ACTUALS!$N$4:$N$75,DP$3)+SUMIFS(ACTUALS!$T$4:$T$75,ACTUALS!$N$4:$N$75,$BM44,ACTUALS!$O$4:$O$75,DP$3)</f>
        <v>0</v>
      </c>
      <c r="DQ44" s="83">
        <f>SUMIFS(ACTUALS!$U$4:$U$75,ACTUALS!$O$4:$O$75,$BM44,ACTUALS!$N$4:$N$75,DQ$3)+SUMIFS(ACTUALS!$T$4:$T$75,ACTUALS!$N$4:$N$75,$BM44,ACTUALS!$O$4:$O$75,DQ$3)</f>
        <v>0</v>
      </c>
      <c r="DR44" s="83">
        <f>SUMIFS(ACTUALS!$U$4:$U$75,ACTUALS!$O$4:$O$75,$BM44,ACTUALS!$N$4:$N$75,DR$3)+SUMIFS(ACTUALS!$T$4:$T$75,ACTUALS!$N$4:$N$75,$BM44,ACTUALS!$O$4:$O$75,DR$3)</f>
        <v>0</v>
      </c>
      <c r="DS44" s="83">
        <f>SUMIFS(ACTUALS!$U$4:$U$75,ACTUALS!$O$4:$O$75,$BM44,ACTUALS!$N$4:$N$75,DS$3)+SUMIFS(ACTUALS!$T$4:$T$75,ACTUALS!$N$4:$N$75,$BM44,ACTUALS!$O$4:$O$75,DS$3)</f>
        <v>0</v>
      </c>
      <c r="DT44" s="83">
        <f>SUMIFS(ACTUALS!$U$4:$U$75,ACTUALS!$O$4:$O$75,$BM44,ACTUALS!$N$4:$N$75,DT$3)+SUMIFS(ACTUALS!$T$4:$T$75,ACTUALS!$N$4:$N$75,$BM44,ACTUALS!$O$4:$O$75,DT$3)</f>
        <v>0</v>
      </c>
      <c r="DU44" s="83">
        <f>SUMIFS(ACTUALS!$V$4:$V$75,ACTUALS!$P$4:$P$75,$BM44,ACTUALS!$O$4:$O$75,DU$3)+SUMIFS(ACTUALS!$U$4:$U$75,ACTUALS!$O$4:$O$75,$BM44,ACTUALS!$P$4:$P$75,DU$3)</f>
        <v>0</v>
      </c>
      <c r="DV44" s="83">
        <f>SUMIFS(ACTUALS!$W$4:$W$75,ACTUALS!$Q$4:$Q$75,$BM44,ACTUALS!$P$4:$P$75,DV$3)+SUMIFS(ACTUALS!$V$4:$V$75,ACTUALS!$P$4:$P$75,$BM44,ACTUALS!$Q$4:$Q$75,DV$3)</f>
        <v>0</v>
      </c>
      <c r="DW44" s="83">
        <f>SUMIFS(ACTUALS!$B$4:$B$75,ACTUALS!$R$4:$R$75,$BM44,ACTUALS!$Q$4:$Q$75,DW$3)+SUMIFS(ACTUALS!$W$4:$W$75,ACTUALS!$Q$4:$Q$75,$BM44,ACTUALS!$R$4:$R$75,DW$3)</f>
        <v>0</v>
      </c>
      <c r="DX44" s="83">
        <f>SUMIFS(ACTUALS!$C$4:$C$75,ACTUALS!$S$4:$S$75,$BM44,ACTUALS!$R$4:$R$75,DX$3)+SUMIFS(ACTUALS!$B$4:$B$75,ACTUALS!$R$4:$R$75,$BM44,ACTUALS!$S$4:$S$75,DX$3)</f>
        <v>0</v>
      </c>
      <c r="DY44" s="83">
        <f>SUMIFS(ACTUALS!$D$4:$D$75,ACTUALS!$T$4:$T$75,$BM44,ACTUALS!$S$4:$S$75,DY$3)+SUMIFS(ACTUALS!$C$4:$C$75,ACTUALS!$S$4:$S$75,$BM44,ACTUALS!$T$4:$T$75,DY$3)</f>
        <v>0</v>
      </c>
      <c r="DZ44" s="83">
        <f>SUMIFS(ACTUALS!$E$4:$E$75,ACTUALS!$U$4:$U$75,$BM44,ACTUALS!$T$4:$T$75,DZ$3)+SUMIFS(ACTUALS!$D$4:$D$75,ACTUALS!$T$4:$T$75,$BM44,ACTUALS!$U$4:$U$75,DZ$3)</f>
        <v>0</v>
      </c>
      <c r="EA44" s="83">
        <f>SUMIFS(ACTUALS!$F$4:$F$75,ACTUALS!$V$4:$V$75,$BM44,ACTUALS!$U$4:$U$75,EA$3)+SUMIFS(ACTUALS!$E$4:$E$75,ACTUALS!$U$4:$U$75,$BM44,ACTUALS!$V$4:$V$75,EA$3)</f>
        <v>0</v>
      </c>
      <c r="EB44" s="83">
        <f>SUMIFS(ACTUALS!$G$4:$G$75,ACTUALS!$W$4:$W$75,$BM44,ACTUALS!$V$4:$V$75,EB$3)+SUMIFS(ACTUALS!$F$4:$F$75,ACTUALS!$V$4:$V$75,$BM44,ACTUALS!$W$4:$W$75,EB$3)</f>
        <v>0</v>
      </c>
      <c r="EC44" s="83">
        <f>SUMIFS(ACTUALS!$J$4:$J$75,ACTUALS!$B$4:$B$75,$BM44,ACTUALS!$W$4:$W$75,EC$3)+SUMIFS(ACTUALS!$G$4:$G$75,ACTUALS!$W$4:$W$75,$BM44,ACTUALS!$B$4:$B$75,EC$3)</f>
        <v>0</v>
      </c>
      <c r="ED44" s="83">
        <f>SUMIFS(ACTUALS!$K$4:$K$75,ACTUALS!$C$4:$C$75,$BM44,ACTUALS!$B$4:$B$75,ED$3)+SUMIFS(ACTUALS!$J$4:$J$75,ACTUALS!$B$4:$B$75,$BM44,ACTUALS!$C$4:$C$75,ED$3)</f>
        <v>0</v>
      </c>
      <c r="EE44" s="83">
        <f>SUMIFS(ACTUALS!$L$4:$L$75,ACTUALS!$D$4:$D$75,$BM44,ACTUALS!$C$4:$C$75,EE$3)+SUMIFS(ACTUALS!$K$4:$K$75,ACTUALS!$C$4:$C$75,$BM44,ACTUALS!$D$4:$D$75,EE$3)</f>
        <v>0</v>
      </c>
      <c r="EF44" s="83">
        <f>SUMIFS(ACTUALS!$N$4:$N$75,ACTUALS!$E$4:$E$75,$BM44,ACTUALS!$D$4:$D$75,EF$3)+SUMIFS(ACTUALS!$L$4:$L$75,ACTUALS!$D$4:$D$75,$BM44,ACTUALS!$E$4:$E$75,EF$3)</f>
        <v>0</v>
      </c>
      <c r="EG44" s="83">
        <f>SUMIFS(ACTUALS!$O$4:$O$75,ACTUALS!$F$4:$F$75,$BM44,ACTUALS!$E$4:$E$75,EG$3)+SUMIFS(ACTUALS!$N$4:$N$75,ACTUALS!$E$4:$E$75,$BM44,ACTUALS!$F$4:$F$75,EG$3)</f>
        <v>0</v>
      </c>
      <c r="EH44" s="83">
        <f>SUMIFS(ACTUALS!$P$4:$P$75,ACTUALS!$G$4:$G$75,$BM44,ACTUALS!$F$4:$F$75,EH$3)+SUMIFS(ACTUALS!$O$4:$O$75,ACTUALS!$F$4:$F$75,$BM44,ACTUALS!$G$4:$G$75,EH$3)</f>
        <v>0</v>
      </c>
      <c r="EI44" s="83">
        <f>SUMIFS(ACTUALS!$Q$4:$Q$75,ACTUALS!$J$4:$J$75,$BM44,ACTUALS!$G$4:$G$75,EI$3)+SUMIFS(ACTUALS!$P$4:$P$75,ACTUALS!$G$4:$G$75,$BM44,ACTUALS!$J$4:$J$75,EI$3)</f>
        <v>0</v>
      </c>
      <c r="EJ44" s="83">
        <f>SUMIFS(ACTUALS!$R$4:$R$75,ACTUALS!$K$4:$K$75,$BM44,ACTUALS!$J$4:$J$75,EJ$3)+SUMIFS(ACTUALS!$Q$4:$Q$75,ACTUALS!$J$4:$J$75,$BM44,ACTUALS!$K$4:$K$75,EJ$3)</f>
        <v>0</v>
      </c>
      <c r="EK44" s="83">
        <f>SUMIFS(ACTUALS!$S$4:$S$75,ACTUALS!$L$4:$L$75,$BM44,ACTUALS!$K$4:$K$75,EK$3)+SUMIFS(ACTUALS!$R$4:$R$75,ACTUALS!$K$4:$K$75,$BM44,ACTUALS!$L$4:$L$75,EK$3)</f>
        <v>0</v>
      </c>
      <c r="EL44" s="83">
        <f>SUMIFS(ACTUALS!$T$4:$T$75,ACTUALS!$N$4:$N$75,$BM44,ACTUALS!$L$4:$L$75,EL$3)+SUMIFS(ACTUALS!$S$4:$S$75,ACTUALS!$L$4:$L$75,$BM44,ACTUALS!$N$4:$N$75,EL$3)</f>
        <v>0</v>
      </c>
      <c r="EM44" s="83">
        <f>SUMIFS(ACTUALS!$U$4:$U$75,ACTUALS!$O$4:$O$75,$BM44,ACTUALS!$N$4:$N$75,EM$3)+SUMIFS(ACTUALS!$T$4:$T$75,ACTUALS!$N$4:$N$75,$BM44,ACTUALS!$O$4:$O$75,EM$3)</f>
        <v>0</v>
      </c>
      <c r="EN44" s="83">
        <f>SUMIFS(ACTUALS!$V$4:$V$75,ACTUALS!$P$4:$P$75,$BM44,ACTUALS!$O$4:$O$75,EN$3)+SUMIFS(ACTUALS!$U$4:$U$75,ACTUALS!$O$4:$O$75,$BM44,ACTUALS!$P$4:$P$75,EN$3)</f>
        <v>0</v>
      </c>
      <c r="EO44" s="83">
        <f>SUMIFS(ACTUALS!$W$4:$W$75,ACTUALS!$Q$4:$Q$75,$BM44,ACTUALS!$P$4:$P$75,EO$3)+SUMIFS(ACTUALS!$V$4:$V$75,ACTUALS!$P$4:$P$75,$BM44,ACTUALS!$Q$4:$Q$75,EO$3)</f>
        <v>0</v>
      </c>
      <c r="EP44" s="83">
        <f>SUMIFS(ACTUALS!$B$4:$B$75,ACTUALS!$R$4:$R$75,$BM44,ACTUALS!$Q$4:$Q$75,EP$3)+SUMIFS(ACTUALS!$W$4:$W$75,ACTUALS!$Q$4:$Q$75,$BM44,ACTUALS!$R$4:$R$75,EP$3)</f>
        <v>0</v>
      </c>
      <c r="EQ44" s="83">
        <f>SUMIFS(ACTUALS!$C$4:$C$75,ACTUALS!$S$4:$S$75,$BM44,ACTUALS!$R$4:$R$75,EQ$3)+SUMIFS(ACTUALS!$B$4:$B$75,ACTUALS!$R$4:$R$75,$BM44,ACTUALS!$S$4:$S$75,EQ$3)</f>
        <v>0</v>
      </c>
      <c r="ER44" s="83">
        <f>SUMIFS(ACTUALS!$D$4:$D$75,ACTUALS!$T$4:$T$75,$BM44,ACTUALS!$S$4:$S$75,ER$3)+SUMIFS(ACTUALS!$C$4:$C$75,ACTUALS!$S$4:$S$75,$BM44,ACTUALS!$T$4:$T$75,ER$3)</f>
        <v>0</v>
      </c>
      <c r="ES44" s="83">
        <f>SUMIFS(ACTUALS!$E$4:$E$75,ACTUALS!$U$4:$U$75,$BM44,ACTUALS!$T$4:$T$75,ES$3)+SUMIFS(ACTUALS!$D$4:$D$75,ACTUALS!$T$4:$T$75,$BM44,ACTUALS!$U$4:$U$75,ES$3)</f>
        <v>0</v>
      </c>
      <c r="ET44" s="83">
        <f>SUMIFS(ACTUALS!$F$4:$F$75,ACTUALS!$V$4:$V$75,$BM44,ACTUALS!$U$4:$U$75,ET$3)+SUMIFS(ACTUALS!$E$4:$E$75,ACTUALS!$U$4:$U$75,$BM44,ACTUALS!$V$4:$V$75,ET$3)</f>
        <v>0</v>
      </c>
      <c r="EU44" s="83">
        <f>SUMIFS(ACTUALS!$G$4:$G$75,ACTUALS!$W$4:$W$75,$BM44,ACTUALS!$V$4:$V$75,EU$3)+SUMIFS(ACTUALS!$F$4:$F$75,ACTUALS!$V$4:$V$75,$BM44,ACTUALS!$W$4:$W$75,EU$3)</f>
        <v>0</v>
      </c>
      <c r="EV44" s="83">
        <f>SUMIFS(ACTUALS!$U$4:$U$75,ACTUALS!$O$4:$O$75,$BM44,ACTUALS!$N$4:$N$75,EV$3)+SUMIFS(ACTUALS!$T$4:$T$75,ACTUALS!$N$4:$N$75,$BM44,ACTUALS!$O$4:$O$75,EV$3)</f>
        <v>0</v>
      </c>
      <c r="EW44" s="83">
        <f>SUMIFS(ACTUALS!$U$4:$U$75,ACTUALS!$O$4:$O$75,$BM44,ACTUALS!$N$4:$N$75,EW$3)+SUMIFS(ACTUALS!$T$4:$T$75,ACTUALS!$N$4:$N$75,$BM44,ACTUALS!$O$4:$O$75,EW$3)</f>
        <v>0</v>
      </c>
      <c r="EX44" s="83">
        <f>SUMIFS(ACTUALS!$U$4:$U$75,ACTUALS!$O$4:$O$75,$BM44,ACTUALS!$N$4:$N$75,EX$3)+SUMIFS(ACTUALS!$T$4:$T$75,ACTUALS!$N$4:$N$75,$BM44,ACTUALS!$O$4:$O$75,EX$3)</f>
        <v>0</v>
      </c>
      <c r="EY44" s="83">
        <f>SUMIFS(ACTUALS!$U$4:$U$75,ACTUALS!$O$4:$O$75,$BM44,ACTUALS!$N$4:$N$75,EY$3)+SUMIFS(ACTUALS!$T$4:$T$75,ACTUALS!$N$4:$N$75,$BM44,ACTUALS!$O$4:$O$75,EY$3)</f>
        <v>0</v>
      </c>
      <c r="EZ44" s="83">
        <f>SUMIFS(ACTUALS!$U$4:$U$75,ACTUALS!$O$4:$O$75,$BM44,ACTUALS!$N$4:$N$75,EZ$3)+SUMIFS(ACTUALS!$T$4:$T$75,ACTUALS!$N$4:$N$75,$BM44,ACTUALS!$O$4:$O$75,EZ$3)</f>
        <v>0</v>
      </c>
      <c r="FA44" s="83">
        <f>SUMIFS(ACTUALS!$U$4:$U$75,ACTUALS!$O$4:$O$75,$BM44,ACTUALS!$N$4:$N$75,FA$3)+SUMIFS(ACTUALS!$T$4:$T$75,ACTUALS!$N$4:$N$75,$BM44,ACTUALS!$O$4:$O$75,FA$3)</f>
        <v>0</v>
      </c>
      <c r="FB44" s="83">
        <f>SUMIFS(ACTUALS!$U$4:$U$75,ACTUALS!$O$4:$O$75,$BM44,ACTUALS!$N$4:$N$75,FB$3)+SUMIFS(ACTUALS!$T$4:$T$75,ACTUALS!$N$4:$N$75,$BM44,ACTUALS!$O$4:$O$75,FB$3)</f>
        <v>0</v>
      </c>
      <c r="FC44" s="83">
        <f>SUMIFS(ACTUALS!$U$4:$U$75,ACTUALS!$O$4:$O$75,$BM44,ACTUALS!$N$4:$N$75,FC$3)+SUMIFS(ACTUALS!$T$4:$T$75,ACTUALS!$N$4:$N$75,$BM44,ACTUALS!$O$4:$O$75,FC$3)</f>
        <v>0</v>
      </c>
      <c r="FD44" s="83">
        <f>SUMIFS(ACTUALS!$U$4:$U$75,ACTUALS!$O$4:$O$75,$BM44,ACTUALS!$N$4:$N$75,FD$3)+SUMIFS(ACTUALS!$T$4:$T$75,ACTUALS!$N$4:$N$75,$BM44,ACTUALS!$O$4:$O$75,FD$3)</f>
        <v>0</v>
      </c>
      <c r="FE44" s="83">
        <f>SUMIFS(ACTUALS!$U$4:$U$75,ACTUALS!$O$4:$O$75,$BM44,ACTUALS!$N$4:$N$75,FE$3)+SUMIFS(ACTUALS!$T$4:$T$75,ACTUALS!$N$4:$N$75,$BM44,ACTUALS!$O$4:$O$75,FE$3)</f>
        <v>0</v>
      </c>
      <c r="FF44" s="83">
        <f>SUMIFS(ACTUALS!$U$4:$U$75,ACTUALS!$O$4:$O$75,$BM44,ACTUALS!$N$4:$N$75,FF$3)+SUMIFS(ACTUALS!$T$4:$T$75,ACTUALS!$N$4:$N$75,$BM44,ACTUALS!$O$4:$O$75,FF$3)</f>
        <v>0</v>
      </c>
      <c r="FG44" s="83">
        <f>SUMIFS(ACTUALS!$U$4:$U$75,ACTUALS!$O$4:$O$75,$BM44,ACTUALS!$N$4:$N$75,FG$3)+SUMIFS(ACTUALS!$T$4:$T$75,ACTUALS!$N$4:$N$75,$BM44,ACTUALS!$O$4:$O$75,FG$3)</f>
        <v>0</v>
      </c>
      <c r="FH44" s="51"/>
      <c r="FI44" s="51" t="s">
        <v>12</v>
      </c>
      <c r="FJ44" s="83">
        <f>SUMIFS(ACTUALS!$S$4:$S$75,ACTUALS!$O$4:$O$75,$BM44,ACTUALS!$N$4:$N$75,FJ$3)+SUMIFS(ACTUALS!$R$4:$R$75,ACTUALS!$N$4:$N$75,$BM44,ACTUALS!$O$4:$O$75,FJ$3)</f>
        <v>0</v>
      </c>
      <c r="FK44" s="83">
        <f>SUMIFS(ACTUALS!$S$4:$S$75,ACTUALS!$O$4:$O$75,$BM44,ACTUALS!$N$4:$N$75,FK$3)+SUMIFS(ACTUALS!$R$4:$R$75,ACTUALS!$N$4:$N$75,$BM44,ACTUALS!$O$4:$O$75,FK$3)</f>
        <v>0</v>
      </c>
      <c r="FL44" s="83">
        <f>SUMIFS(ACTUALS!$S$4:$S$75,ACTUALS!$O$4:$O$75,$BM44,ACTUALS!$N$4:$N$75,FL$3)+SUMIFS(ACTUALS!$R$4:$R$75,ACTUALS!$N$4:$N$75,$BM44,ACTUALS!$O$4:$O$75,FL$3)</f>
        <v>0</v>
      </c>
      <c r="FM44" s="83">
        <f>SUMIFS(ACTUALS!$S$4:$S$75,ACTUALS!$O$4:$O$75,$BM44,ACTUALS!$N$4:$N$75,FM$3)+SUMIFS(ACTUALS!$R$4:$R$75,ACTUALS!$N$4:$N$75,$BM44,ACTUALS!$O$4:$O$75,FM$3)</f>
        <v>0</v>
      </c>
      <c r="FN44" s="83">
        <f>SUMIFS(ACTUALS!$S$4:$S$75,ACTUALS!$O$4:$O$75,$BM44,ACTUALS!$N$4:$N$75,FN$3)+SUMIFS(ACTUALS!$R$4:$R$75,ACTUALS!$N$4:$N$75,$BM44,ACTUALS!$O$4:$O$75,FN$3)</f>
        <v>0</v>
      </c>
      <c r="FO44" s="83">
        <f>SUMIFS(ACTUALS!$S$4:$S$75,ACTUALS!$O$4:$O$75,$BM44,ACTUALS!$N$4:$N$75,FO$3)+SUMIFS(ACTUALS!$R$4:$R$75,ACTUALS!$N$4:$N$75,$BM44,ACTUALS!$O$4:$O$75,FO$3)</f>
        <v>0</v>
      </c>
      <c r="FP44" s="83">
        <f>SUMIFS(ACTUALS!$T$4:$T$75,ACTUALS!$P$4:$P$75,$BM44,ACTUALS!$O$4:$O$75,FP$3)+SUMIFS(ACTUALS!$S$4:$S$75,ACTUALS!$O$4:$O$75,$BM44,ACTUALS!$P$4:$P$75,FP$3)</f>
        <v>0</v>
      </c>
      <c r="FQ44" s="83">
        <f>SUMIFS(ACTUALS!$U$4:$U$75,ACTUALS!$Q$4:$Q$75,$BM44,ACTUALS!$P$4:$P$75,FQ$3)+SUMIFS(ACTUALS!$T$4:$T$75,ACTUALS!$P$4:$P$75,$BM44,ACTUALS!$Q$4:$Q$75,FQ$3)</f>
        <v>0</v>
      </c>
      <c r="FR44" s="83">
        <f>SUMIFS(ACTUALS!$V$4:$V$75,ACTUALS!$R$4:$R$75,$BM44,ACTUALS!$Q$4:$Q$75,FR$3)+SUMIFS(ACTUALS!$U$4:$U$75,ACTUALS!$Q$4:$Q$75,$BM44,ACTUALS!$R$4:$R$75,FR$3)</f>
        <v>0</v>
      </c>
      <c r="FS44" s="83">
        <f>SUMIFS(ACTUALS!$W$4:$W$75,ACTUALS!$S$4:$S$75,$BM44,ACTUALS!$R$4:$R$75,FS$3)+SUMIFS(ACTUALS!$V$4:$V$75,ACTUALS!$R$4:$R$75,$BM44,ACTUALS!$S$4:$S$75,FS$3)</f>
        <v>0</v>
      </c>
      <c r="FT44" s="83">
        <f>SUMIFS(ACTUALS!$B$4:$B$75,ACTUALS!$T$4:$T$75,$BM44,ACTUALS!$S$4:$S$75,FT$3)+SUMIFS(ACTUALS!$W$4:$W$75,ACTUALS!$S$4:$S$75,$BM44,ACTUALS!$T$4:$T$75,FT$3)</f>
        <v>0</v>
      </c>
      <c r="FU44" s="83">
        <f>SUMIFS(ACTUALS!$C$4:$C$75,ACTUALS!$U$4:$U$75,$BM44,ACTUALS!$T$4:$T$75,FU$3)+SUMIFS(ACTUALS!$B$4:$B$75,ACTUALS!$T$4:$T$75,$BM44,ACTUALS!$U$4:$U$75,FU$3)</f>
        <v>0</v>
      </c>
      <c r="FV44" s="83">
        <f>SUMIFS(ACTUALS!$D$4:$D$75,ACTUALS!$V$4:$V$75,$BM44,ACTUALS!$U$4:$U$75,FV$3)+SUMIFS(ACTUALS!$C$4:$C$75,ACTUALS!$U$4:$U$75,$BM44,ACTUALS!$V$4:$V$75,FV$3)</f>
        <v>0</v>
      </c>
      <c r="FW44" s="83">
        <f>SUMIFS(ACTUALS!$E$4:$E$75,ACTUALS!$W$4:$W$75,$BM44,ACTUALS!$V$4:$V$75,FW$3)+SUMIFS(ACTUALS!$D$4:$D$75,ACTUALS!$V$4:$V$75,$BM44,ACTUALS!$W$4:$W$75,FW$3)</f>
        <v>0</v>
      </c>
      <c r="FX44" s="83">
        <f>SUMIFS(ACTUALS!$F$4:$F$75,ACTUALS!$B$4:$B$75,$BM44,ACTUALS!$W$4:$W$75,FX$3)+SUMIFS(ACTUALS!$E$4:$E$75,ACTUALS!$W$4:$W$75,$BM44,ACTUALS!$B$4:$B$75,FX$3)</f>
        <v>0</v>
      </c>
      <c r="FY44" s="83">
        <f>SUMIFS(ACTUALS!$G$4:$G$75,ACTUALS!$C$4:$C$75,$BM44,ACTUALS!$B$4:$B$75,FY$3)+SUMIFS(ACTUALS!$F$4:$F$75,ACTUALS!$B$4:$B$75,$BM44,ACTUALS!$C$4:$C$75,FY$3)</f>
        <v>0</v>
      </c>
      <c r="FZ44" s="83">
        <f>SUMIFS(ACTUALS!$J$4:$J$75,ACTUALS!$D$4:$D$75,$BM44,ACTUALS!$C$4:$C$75,FZ$3)+SUMIFS(ACTUALS!$G$4:$G$75,ACTUALS!$C$4:$C$75,$BM44,ACTUALS!$D$4:$D$75,FZ$3)</f>
        <v>0</v>
      </c>
      <c r="GA44" s="83">
        <f>SUMIFS(ACTUALS!$K$4:$K$75,ACTUALS!$E$4:$E$75,$BM44,ACTUALS!$D$4:$D$75,GA$3)+SUMIFS(ACTUALS!$J$4:$J$75,ACTUALS!$D$4:$D$75,$BM44,ACTUALS!$E$4:$E$75,GA$3)</f>
        <v>0</v>
      </c>
      <c r="GB44" s="83">
        <f>SUMIFS(ACTUALS!$L$4:$L$75,ACTUALS!$F$4:$F$75,$BM44,ACTUALS!$E$4:$E$75,GB$3)+SUMIFS(ACTUALS!$K$4:$K$75,ACTUALS!$E$4:$E$75,$BM44,ACTUALS!$F$4:$F$75,GB$3)</f>
        <v>0</v>
      </c>
      <c r="GC44" s="83">
        <f>SUMIFS(ACTUALS!$N$4:$N$75,ACTUALS!$G$4:$G$75,$BM44,ACTUALS!$F$4:$F$75,GC$3)+SUMIFS(ACTUALS!$L$4:$L$75,ACTUALS!$F$4:$F$75,$BM44,ACTUALS!$G$4:$G$75,GC$3)</f>
        <v>0</v>
      </c>
      <c r="GD44" s="83">
        <f>SUMIFS(ACTUALS!$O$4:$O$75,ACTUALS!$J$4:$J$75,$BM44,ACTUALS!$G$4:$G$75,GD$3)+SUMIFS(ACTUALS!$N$4:$N$75,ACTUALS!$G$4:$G$75,$BM44,ACTUALS!$J$4:$J$75,GD$3)</f>
        <v>0</v>
      </c>
      <c r="GE44" s="83">
        <f>SUMIFS(ACTUALS!$P$4:$P$75,ACTUALS!$K$4:$K$75,$BM44,ACTUALS!$J$4:$J$75,GE$3)+SUMIFS(ACTUALS!$O$4:$O$75,ACTUALS!$J$4:$J$75,$BM44,ACTUALS!$K$4:$K$75,GE$3)</f>
        <v>0</v>
      </c>
      <c r="GF44" s="83">
        <f>SUMIFS(ACTUALS!$Q$4:$Q$75,ACTUALS!$L$4:$L$75,$BM44,ACTUALS!$K$4:$K$75,GF$3)+SUMIFS(ACTUALS!$P$4:$P$75,ACTUALS!$K$4:$K$75,$BM44,ACTUALS!$L$4:$L$75,GF$3)</f>
        <v>0</v>
      </c>
      <c r="GG44" s="83">
        <f>SUMIFS(ACTUALS!$R$4:$R$75,ACTUALS!$N$4:$N$75,$BM44,ACTUALS!$L$4:$L$75,GG$3)+SUMIFS(ACTUALS!$Q$4:$Q$75,ACTUALS!$L$4:$L$75,$BM44,ACTUALS!$N$4:$N$75,GG$3)</f>
        <v>0</v>
      </c>
      <c r="GH44" s="83">
        <f>SUMIFS(ACTUALS!$S$4:$S$75,ACTUALS!$O$4:$O$75,$BM44,ACTUALS!$N$4:$N$75,GH$3)+SUMIFS(ACTUALS!$R$4:$R$75,ACTUALS!$N$4:$N$75,$BM44,ACTUALS!$O$4:$O$75,GH$3)</f>
        <v>0</v>
      </c>
      <c r="GI44" s="83">
        <f>SUMIFS(ACTUALS!$T$4:$T$75,ACTUALS!$P$4:$P$75,$BM44,ACTUALS!$O$4:$O$75,GI$3)+SUMIFS(ACTUALS!$S$4:$S$75,ACTUALS!$O$4:$O$75,$BM44,ACTUALS!$P$4:$P$75,GI$3)</f>
        <v>0</v>
      </c>
      <c r="GJ44" s="83">
        <f>SUMIFS(ACTUALS!$U$4:$U$75,ACTUALS!$Q$4:$Q$75,$BM44,ACTUALS!$P$4:$P$75,GJ$3)+SUMIFS(ACTUALS!$T$4:$T$75,ACTUALS!$P$4:$P$75,$BM44,ACTUALS!$Q$4:$Q$75,GJ$3)</f>
        <v>0</v>
      </c>
      <c r="GK44" s="83">
        <f>SUMIFS(ACTUALS!$V$4:$V$75,ACTUALS!$R$4:$R$75,$BM44,ACTUALS!$Q$4:$Q$75,GK$3)+SUMIFS(ACTUALS!$U$4:$U$75,ACTUALS!$Q$4:$Q$75,$BM44,ACTUALS!$R$4:$R$75,GK$3)</f>
        <v>0</v>
      </c>
      <c r="GL44" s="83">
        <f>SUMIFS(ACTUALS!$W$4:$W$75,ACTUALS!$S$4:$S$75,$BM44,ACTUALS!$R$4:$R$75,GL$3)+SUMIFS(ACTUALS!$V$4:$V$75,ACTUALS!$R$4:$R$75,$BM44,ACTUALS!$S$4:$S$75,GL$3)</f>
        <v>0</v>
      </c>
      <c r="GM44" s="83">
        <f>SUMIFS(ACTUALS!$B$4:$B$75,ACTUALS!$T$4:$T$75,$BM44,ACTUALS!$S$4:$S$75,GM$3)+SUMIFS(ACTUALS!$W$4:$W$75,ACTUALS!$S$4:$S$75,$BM44,ACTUALS!$T$4:$T$75,GM$3)</f>
        <v>0</v>
      </c>
      <c r="GN44" s="83">
        <f>SUMIFS(ACTUALS!$C$4:$C$75,ACTUALS!$U$4:$U$75,$BM44,ACTUALS!$T$4:$T$75,GN$3)+SUMIFS(ACTUALS!$B$4:$B$75,ACTUALS!$T$4:$T$75,$BM44,ACTUALS!$U$4:$U$75,GN$3)</f>
        <v>0</v>
      </c>
      <c r="GO44" s="83">
        <f>SUMIFS(ACTUALS!$S$4:$S$75,ACTUALS!$O$4:$O$75,$BM44,ACTUALS!$N$4:$N$75,GO$3)+SUMIFS(ACTUALS!$R$4:$R$75,ACTUALS!$N$4:$N$75,$BM44,ACTUALS!$O$4:$O$75,GO$3)</f>
        <v>0</v>
      </c>
      <c r="GP44" s="83">
        <f>SUMIFS(ACTUALS!$S$4:$S$75,ACTUALS!$O$4:$O$75,$BM44,ACTUALS!$N$4:$N$75,GP$3)+SUMIFS(ACTUALS!$R$4:$R$75,ACTUALS!$N$4:$N$75,$BM44,ACTUALS!$O$4:$O$75,GP$3)</f>
        <v>0</v>
      </c>
      <c r="GQ44" s="83">
        <f>SUMIFS(ACTUALS!$S$4:$S$75,ACTUALS!$O$4:$O$75,$BM44,ACTUALS!$N$4:$N$75,GQ$3)+SUMIFS(ACTUALS!$R$4:$R$75,ACTUALS!$N$4:$N$75,$BM44,ACTUALS!$O$4:$O$75,GQ$3)</f>
        <v>0</v>
      </c>
      <c r="GR44" s="83">
        <f>SUMIFS(ACTUALS!$S$4:$S$75,ACTUALS!$O$4:$O$75,$BM44,ACTUALS!$N$4:$N$75,GR$3)+SUMIFS(ACTUALS!$R$4:$R$75,ACTUALS!$N$4:$N$75,$BM44,ACTUALS!$O$4:$O$75,GR$3)</f>
        <v>0</v>
      </c>
      <c r="GS44" s="83">
        <f>SUMIFS(ACTUALS!$S$4:$S$75,ACTUALS!$O$4:$O$75,$BM44,ACTUALS!$N$4:$N$75,GS$3)+SUMIFS(ACTUALS!$R$4:$R$75,ACTUALS!$N$4:$N$75,$BM44,ACTUALS!$O$4:$O$75,GS$3)</f>
        <v>0</v>
      </c>
      <c r="GT44" s="83">
        <f>SUMIFS(ACTUALS!$S$4:$S$75,ACTUALS!$O$4:$O$75,$BM44,ACTUALS!$N$4:$N$75,GT$3)+SUMIFS(ACTUALS!$R$4:$R$75,ACTUALS!$N$4:$N$75,$BM44,ACTUALS!$O$4:$O$75,GT$3)</f>
        <v>0</v>
      </c>
      <c r="GU44" s="83">
        <f>SUMIFS(ACTUALS!$S$4:$S$75,ACTUALS!$O$4:$O$75,$BM44,ACTUALS!$N$4:$N$75,GU$3)+SUMIFS(ACTUALS!$R$4:$R$75,ACTUALS!$N$4:$N$75,$BM44,ACTUALS!$O$4:$O$75,GU$3)</f>
        <v>0</v>
      </c>
      <c r="GV44" s="83">
        <f>SUMIFS(ACTUALS!$S$4:$S$75,ACTUALS!$O$4:$O$75,$BM44,ACTUALS!$N$4:$N$75,GV$3)+SUMIFS(ACTUALS!$R$4:$R$75,ACTUALS!$N$4:$N$75,$BM44,ACTUALS!$O$4:$O$75,GV$3)</f>
        <v>0</v>
      </c>
      <c r="GW44" s="83">
        <f>SUMIFS(ACTUALS!$S$4:$S$75,ACTUALS!$O$4:$O$75,$BM44,ACTUALS!$N$4:$N$75,GW$3)+SUMIFS(ACTUALS!$R$4:$R$75,ACTUALS!$N$4:$N$75,$BM44,ACTUALS!$O$4:$O$75,GW$3)</f>
        <v>0</v>
      </c>
      <c r="GX44" s="83">
        <f>SUMIFS(ACTUALS!$S$4:$S$75,ACTUALS!$O$4:$O$75,$BM44,ACTUALS!$N$4:$N$75,GX$3)+SUMIFS(ACTUALS!$R$4:$R$75,ACTUALS!$N$4:$N$75,$BM44,ACTUALS!$O$4:$O$75,GX$3)</f>
        <v>0</v>
      </c>
      <c r="GY44" s="83">
        <f>SUMIFS(ACTUALS!$S$4:$S$75,ACTUALS!$O$4:$O$75,$BM44,ACTUALS!$N$4:$N$75,GY$3)+SUMIFS(ACTUALS!$R$4:$R$75,ACTUALS!$N$4:$N$75,$BM44,ACTUALS!$O$4:$O$75,GY$3)</f>
        <v>0</v>
      </c>
      <c r="GZ44" s="83">
        <f>SUMIFS(ACTUALS!$S$4:$S$75,ACTUALS!$O$4:$O$75,$BM44,ACTUALS!$N$4:$N$75,GZ$3)+SUMIFS(ACTUALS!$R$4:$R$75,ACTUALS!$N$4:$N$75,$BM44,ACTUALS!$O$4:$O$75,GZ$3)</f>
        <v>0</v>
      </c>
      <c r="HA44" s="83">
        <f>SUMIFS(ACTUALS!$S$4:$S$75,ACTUALS!$O$4:$O$75,$BM44,ACTUALS!$N$4:$N$75,HA$3)+SUMIFS(ACTUALS!$R$4:$R$75,ACTUALS!$N$4:$N$75,$BM44,ACTUALS!$O$4:$O$75,HA$3)</f>
        <v>0</v>
      </c>
      <c r="HB44" s="83">
        <f>SUMIFS(ACTUALS!$S$4:$S$75,ACTUALS!$O$4:$O$75,$BM44,ACTUALS!$N$4:$N$75,HB$3)+SUMIFS(ACTUALS!$R$4:$R$75,ACTUALS!$N$4:$N$75,$BM44,ACTUALS!$O$4:$O$75,HB$3)</f>
        <v>0</v>
      </c>
      <c r="HC44" s="83">
        <f>SUMIFS(ACTUALS!$S$4:$S$75,ACTUALS!$O$4:$O$75,$BM44,ACTUALS!$N$4:$N$75,HC$3)+SUMIFS(ACTUALS!$R$4:$R$75,ACTUALS!$N$4:$N$75,$BM44,ACTUALS!$O$4:$O$75,HC$3)</f>
        <v>0</v>
      </c>
      <c r="HD44" s="83">
        <f>SUMIFS(ACTUALS!$S$4:$S$75,ACTUALS!$O$4:$O$75,$BM44,ACTUALS!$N$4:$N$75,HD$3)+SUMIFS(ACTUALS!$R$4:$R$75,ACTUALS!$N$4:$N$75,$BM44,ACTUALS!$O$4:$O$75,HD$3)</f>
        <v>0</v>
      </c>
      <c r="HE44" s="83">
        <f>SUMIFS(ACTUALS!$S$4:$S$75,ACTUALS!$O$4:$O$75,$BM44,ACTUALS!$N$4:$N$75,HE$3)+SUMIFS(ACTUALS!$R$4:$R$75,ACTUALS!$N$4:$N$75,$BM44,ACTUALS!$O$4:$O$75,HE$3)</f>
        <v>0</v>
      </c>
      <c r="HF44" s="51"/>
      <c r="HG44" s="71"/>
      <c r="HH44" s="71"/>
      <c r="HI44" s="71"/>
      <c r="HJ44" s="71"/>
      <c r="HK44" s="71"/>
      <c r="HL44" s="71"/>
      <c r="HM44" s="71"/>
      <c r="HN44" s="71"/>
      <c r="HO44" s="71"/>
      <c r="HP44" s="71"/>
      <c r="HQ44" s="71"/>
      <c r="HR44" s="71"/>
      <c r="HS44" s="71"/>
      <c r="HT44" s="71"/>
      <c r="HU44" s="71"/>
      <c r="HV44" s="71"/>
      <c r="HW44" s="71"/>
      <c r="HX44" s="71"/>
      <c r="HY44" s="71"/>
      <c r="HZ44" s="71"/>
      <c r="IA44" s="71"/>
      <c r="IB44" s="71"/>
      <c r="IC44" s="71"/>
      <c r="ID44" s="71"/>
      <c r="IE44" s="71"/>
      <c r="IF44" s="71"/>
      <c r="IG44" s="71"/>
      <c r="IH44" s="71"/>
      <c r="II44" s="71"/>
      <c r="IJ44" s="71"/>
      <c r="IK44" s="71"/>
      <c r="IL44" s="71"/>
      <c r="IM44" s="71"/>
      <c r="IN44" s="71"/>
      <c r="IO44" s="71"/>
      <c r="IP44" s="71"/>
      <c r="IQ44" s="71"/>
      <c r="IR44" s="71"/>
      <c r="IS44" s="71"/>
      <c r="IT44" s="71"/>
      <c r="IU44" s="71"/>
      <c r="IV44" s="71"/>
      <c r="IW44" s="71"/>
      <c r="IX44" s="71"/>
      <c r="IY44" s="71"/>
      <c r="IZ44" s="71"/>
      <c r="JA44" s="71"/>
      <c r="JB44" s="71"/>
      <c r="JC44" s="71"/>
      <c r="JD44" s="71"/>
      <c r="JE44" s="71"/>
      <c r="JF44" s="71"/>
      <c r="JG44" s="71"/>
      <c r="JH44" s="71"/>
      <c r="JI44" s="71"/>
      <c r="JJ44" s="71"/>
      <c r="JK44" s="71"/>
      <c r="JL44" s="71"/>
      <c r="JM44" s="71"/>
    </row>
    <row r="45" spans="1:273" s="78" customFormat="1" ht="30" customHeight="1" x14ac:dyDescent="0.25">
      <c r="A45" s="71"/>
      <c r="B45" s="72">
        <f t="shared" si="6"/>
        <v>42</v>
      </c>
      <c r="C45" s="73" t="s">
        <v>103</v>
      </c>
      <c r="D45" s="74">
        <v>46195</v>
      </c>
      <c r="E45" s="73" t="s">
        <v>123</v>
      </c>
      <c r="F45" s="180">
        <v>0.70833333333333337</v>
      </c>
      <c r="G45" s="75">
        <f t="shared" si="0"/>
        <v>46195.708333333336</v>
      </c>
      <c r="H45" s="148" t="s">
        <v>761</v>
      </c>
      <c r="I45" s="149"/>
      <c r="J45" s="150"/>
      <c r="K45" s="151"/>
      <c r="L45" s="73" t="str">
        <f t="shared" si="1"/>
        <v/>
      </c>
      <c r="M45" s="76" t="s">
        <v>728</v>
      </c>
      <c r="N45" s="77" t="str">
        <f t="shared" si="2"/>
        <v>France</v>
      </c>
      <c r="O45" s="78" t="str">
        <f t="shared" si="3"/>
        <v>Iraq</v>
      </c>
      <c r="P45" s="78" t="str">
        <f>IF(ACTUALS!$R45&gt;ACTUALS!$S45,ACTUALS!$N45,IF(ACTUALS!$S45&gt;ACTUALS!$R45,ACTUALS!$O45,""))</f>
        <v/>
      </c>
      <c r="Q45" s="78" t="str">
        <f>IF(ACTUALS!$P45=ACTUALS!$N45,ACTUALS!$O45,IF(ACTUALS!$P45=ACTUALS!$O45,ACTUALS!$N45,""))</f>
        <v/>
      </c>
      <c r="R45" s="79">
        <f t="shared" si="4"/>
        <v>0</v>
      </c>
      <c r="S45" s="80">
        <f t="shared" si="5"/>
        <v>0</v>
      </c>
      <c r="T45" s="78">
        <f>IF(OR(ACTUALS!$R45="",ACTUALS!$S45=""),"",ACTUALS!$R45-ACTUALS!$S45)</f>
        <v>0</v>
      </c>
      <c r="U45" s="78">
        <f>IF(OR(ACTUALS!$R45="",ACTUALS!$S45=""),"",ACTUALS!$S45-ACTUALS!$R45)</f>
        <v>0</v>
      </c>
      <c r="V45" s="78" t="str">
        <f>IF(ACTUALS!$K45="","",IF(ACTUALS!$L45="Draw",1,IF(ACTUALS!$L45=ACTUALS!$N45,3,0)))</f>
        <v/>
      </c>
      <c r="W45" s="78" t="str">
        <f>IF(ACTUALS!$K45="","",IF(ACTUALS!$L45="Draw",1,IF(ACTUALS!$L45=ACTUALS!$O45,3,0)))</f>
        <v/>
      </c>
      <c r="AG45" s="78" t="s">
        <v>62</v>
      </c>
      <c r="AH45" s="51"/>
      <c r="AI45" s="90">
        <v>4</v>
      </c>
      <c r="AJ45" s="90" t="str">
        <f ca="1">IFERROR(INDEX(AT:AT,MATCH("4"&amp;AG45,BD:BD,0),1),"")</f>
        <v>Belgium</v>
      </c>
      <c r="AK45" s="90" t="str">
        <f ca="1">IF(AJ45="","",VLOOKUP(AJ45,AT:AY,2,FALSE)&amp;"-"&amp;VLOOKUP(AJ45,AT:AY,3,FALSE)&amp;"-"&amp;VLOOKUP(AJ45,AT:AY,4,FALSE))</f>
        <v>0-0-0</v>
      </c>
      <c r="AL45" s="90">
        <f ca="1">IF(AJ45="","",VLOOKUP(AJ45,AT:BA,8,FALSE))</f>
        <v>0</v>
      </c>
      <c r="AM45" s="90">
        <f ca="1">IF(AJ45="","",VLOOKUP(AJ45,AT:BD,5,FALSE))</f>
        <v>0</v>
      </c>
      <c r="AN45" s="51"/>
      <c r="AO45" s="94"/>
      <c r="AP45" s="94"/>
      <c r="AQ45" s="51"/>
      <c r="AR45" s="51"/>
      <c r="AS45" s="51" t="s">
        <v>103</v>
      </c>
      <c r="AT45" s="51" t="s">
        <v>34</v>
      </c>
      <c r="AU45" s="51">
        <f>COUNTIF(ACTUALS!$P$4:$P$75,AT45)</f>
        <v>0</v>
      </c>
      <c r="AV45" s="51">
        <f>COUNTIFS(ACTUALS!$O$4:$O$75,AT45,ACTUALS!$L$4:$L$75,"Draw")+COUNTIFS(ACTUALS!$N$4:$N$75,AT45,ACTUALS!$L$4:$L$75,"Draw")</f>
        <v>0</v>
      </c>
      <c r="AW45" s="51">
        <f>COUNTIF(ACTUALS!$Q$4:$Q$75,AT45)</f>
        <v>0</v>
      </c>
      <c r="AX45" s="51">
        <f>AV45+(3*AU45)</f>
        <v>0</v>
      </c>
      <c r="AY45" s="51">
        <f>SUMIFS(ACTUALS!$R$4:$R$75,ACTUALS!$N$4:$N$75,AT45)+SUMIFS(ACTUALS!$S$4:$S$75,ACTUALS!$O$4:$O$75,AT45)</f>
        <v>0</v>
      </c>
      <c r="AZ45" s="51">
        <f>SUMIFS(ACTUALS!$S$4:$S$75,ACTUALS!$N$4:$N$75,AT45)+SUMIFS(ACTUALS!$R$4:$R$75,ACTUALS!$O$4:$O$75,AT45)</f>
        <v>0</v>
      </c>
      <c r="BA45" s="51">
        <f>AY45-AZ45</f>
        <v>0</v>
      </c>
      <c r="BB45" s="51">
        <f ca="1">RANK(BK45,BK44:BK47,1)</f>
        <v>3</v>
      </c>
      <c r="BC45" s="51" t="str">
        <f>IFERROR(VLOOKUP(AT45,AO:AP,2,FALSE),"")</f>
        <v/>
      </c>
      <c r="BD45" s="51" t="str">
        <f ca="1">IF(BC45="",BB45&amp;AS45,BC45&amp;AS45)</f>
        <v>3I</v>
      </c>
      <c r="BE45" s="51">
        <f>RANK(AX45,AX44:AX47)+(RANK(BA45,BA44:BA47)/10)+(RANK(AY45,AY44:AY47)/100)</f>
        <v>1.1100000000000001</v>
      </c>
      <c r="BF45" s="51">
        <f>RANK(BE45,BE44:BE47,1)</f>
        <v>1</v>
      </c>
      <c r="BG45" s="51" cm="1">
        <f t="array" aca="1" ref="BG45" ca="1">SUMPRODUCT((OFFSET($BN$3:$DI$3,MATCH($AT45,$BM$4:$BM$51,0),0))*((IF($BF47=$BF45,$BN$3:$DI$3=$AT47,0))+(IF($BF44=$BF45,$BN$3:$DI$3=$AT44,0))+(IF($BF46=$BF45,$BN$3:$DI$3=$AT46,0))))</f>
        <v>0</v>
      </c>
      <c r="BH45" s="51" cm="1">
        <f t="array" aca="1" ref="BH45" ca="1">SUMPRODUCT((OFFSET($DL$3:$FG$3,MATCH($AT45,$DK$4:$DK$51,0),0))*((IF($BF47=$BF45,$DL$3:$FG$3=$AT47,0))+(IF($BF44=$BF45,$DL$3:$FG$3=$AT44,0))+(IF($BF46=$BF45,$DL$3:$FG$3=$AT46,0))))</f>
        <v>0</v>
      </c>
      <c r="BI45" s="51" cm="1">
        <f t="array" aca="1" ref="BI45" ca="1">SUMPRODUCT((OFFSET($FJ$3:$HE$3,MATCH($AT45,$FI$4:$FI$51,0),0))*((IF($BF47=$BF45,$FJ$3:$HE$3=$AT47,0))+(IF($BF44=$BF45,$FJ$3:$HE$3=$AT44,0))+(IF($BF46=$BF45,$FJ$3:$HE$3=$AT46,0))))</f>
        <v>0</v>
      </c>
      <c r="BJ45" s="51">
        <f ca="1">(BG45/1000)+(BH45/10000)+(BI45/100000)+(ROW(BI48)/10000000)</f>
        <v>4.7999999999999998E-6</v>
      </c>
      <c r="BK45" s="51">
        <f ca="1">+BE45-BJ45</f>
        <v>1.1099952000000002</v>
      </c>
      <c r="BL45" s="51"/>
      <c r="BM45" s="96" t="s">
        <v>95</v>
      </c>
      <c r="BN45" s="83">
        <f>SUMIFS(ACTUALS!$W$4:$W$75,ACTUALS!$O$4:$O$75,$BM45,ACTUALS!$N$4:$N$75,BN$3)+SUMIFS(ACTUALS!$V$4:$V$75,ACTUALS!$N$4:$N$75,$BM45,ACTUALS!$O$4:$O$75,BN$3)</f>
        <v>0</v>
      </c>
      <c r="BO45" s="83">
        <f>SUMIFS(ACTUALS!$W$4:$W$75,ACTUALS!$O$4:$O$75,$BM45,ACTUALS!$N$4:$N$75,BO$3)+SUMIFS(ACTUALS!$V$4:$V$75,ACTUALS!$N$4:$N$75,$BM45,ACTUALS!$O$4:$O$75,BO$3)</f>
        <v>0</v>
      </c>
      <c r="BP45" s="83">
        <f>SUMIFS(ACTUALS!$W$4:$W$75,ACTUALS!$O$4:$O$75,$BM45,ACTUALS!$N$4:$N$75,BP$3)+SUMIFS(ACTUALS!$V$4:$V$75,ACTUALS!$N$4:$N$75,$BM45,ACTUALS!$O$4:$O$75,BP$3)</f>
        <v>0</v>
      </c>
      <c r="BQ45" s="83">
        <f>SUMIFS(ACTUALS!$W$4:$W$75,ACTUALS!$O$4:$O$75,$BM45,ACTUALS!$N$4:$N$75,BQ$3)+SUMIFS(ACTUALS!$V$4:$V$75,ACTUALS!$N$4:$N$75,$BM45,ACTUALS!$O$4:$O$75,BQ$3)</f>
        <v>0</v>
      </c>
      <c r="BR45" s="83">
        <f>SUMIFS(ACTUALS!$W$4:$W$75,ACTUALS!$O$4:$O$75,$BM45,ACTUALS!$N$4:$N$75,BR$3)+SUMIFS(ACTUALS!$V$4:$V$75,ACTUALS!$N$4:$N$75,$BM45,ACTUALS!$O$4:$O$75,BR$3)</f>
        <v>0</v>
      </c>
      <c r="BS45" s="83">
        <f>SUMIFS(ACTUALS!$W$4:$W$75,ACTUALS!$O$4:$O$75,$BM45,ACTUALS!$N$4:$N$75,BS$3)+SUMIFS(ACTUALS!$V$4:$V$75,ACTUALS!$N$4:$N$75,$BM45,ACTUALS!$O$4:$O$75,BS$3)</f>
        <v>0</v>
      </c>
      <c r="BT45" s="83">
        <f>SUMIFS(ACTUALS!$W$4:$W$75,ACTUALS!$O$4:$O$75,$BM45,ACTUALS!$N$4:$N$75,BT$3)+SUMIFS(ACTUALS!$V$4:$V$75,ACTUALS!$N$4:$N$75,$BM45,ACTUALS!$O$4:$O$75,BT$3)</f>
        <v>0</v>
      </c>
      <c r="BU45" s="83">
        <f>SUMIFS(ACTUALS!$W$4:$W$75,ACTUALS!$O$4:$O$75,$BM45,ACTUALS!$N$4:$N$75,BU$3)+SUMIFS(ACTUALS!$V$4:$V$75,ACTUALS!$N$4:$N$75,$BM45,ACTUALS!$O$4:$O$75,BU$3)</f>
        <v>0</v>
      </c>
      <c r="BV45" s="83">
        <f>SUMIFS(ACTUALS!$W$4:$W$75,ACTUALS!$O$4:$O$75,$BM45,ACTUALS!$N$4:$N$75,BV$3)+SUMIFS(ACTUALS!$V$4:$V$75,ACTUALS!$N$4:$N$75,$BM45,ACTUALS!$O$4:$O$75,BV$3)</f>
        <v>0</v>
      </c>
      <c r="BW45" s="83">
        <f>SUMIFS(ACTUALS!$W$4:$W$75,ACTUALS!$O$4:$O$75,$BM45,ACTUALS!$N$4:$N$75,BW$3)+SUMIFS(ACTUALS!$V$4:$V$75,ACTUALS!$N$4:$N$75,$BM45,ACTUALS!$O$4:$O$75,BW$3)</f>
        <v>0</v>
      </c>
      <c r="BX45" s="83">
        <f>SUMIFS(ACTUALS!$W$4:$W$75,ACTUALS!$O$4:$O$75,$BM45,ACTUALS!$N$4:$N$75,BX$3)+SUMIFS(ACTUALS!$V$4:$V$75,ACTUALS!$N$4:$N$75,$BM45,ACTUALS!$O$4:$O$75,BX$3)</f>
        <v>0</v>
      </c>
      <c r="BY45" s="83">
        <f>SUMIFS(ACTUALS!$W$4:$W$75,ACTUALS!$O$4:$O$75,$BM45,ACTUALS!$N$4:$N$75,BY$3)+SUMIFS(ACTUALS!$V$4:$V$75,ACTUALS!$N$4:$N$75,$BM45,ACTUALS!$O$4:$O$75,BY$3)</f>
        <v>0</v>
      </c>
      <c r="BZ45" s="83">
        <f>SUMIFS(ACTUALS!$W$4:$W$75,ACTUALS!$O$4:$O$75,$BM45,ACTUALS!$N$4:$N$75,BZ$3)+SUMIFS(ACTUALS!$V$4:$V$75,ACTUALS!$N$4:$N$75,$BM45,ACTUALS!$O$4:$O$75,BZ$3)</f>
        <v>0</v>
      </c>
      <c r="CA45" s="83">
        <f>SUMIFS(ACTUALS!$W$4:$W$75,ACTUALS!$O$4:$O$75,$BM45,ACTUALS!$N$4:$N$75,CA$3)+SUMIFS(ACTUALS!$V$4:$V$75,ACTUALS!$N$4:$N$75,$BM45,ACTUALS!$O$4:$O$75,CA$3)</f>
        <v>0</v>
      </c>
      <c r="CB45" s="83">
        <f>SUMIFS(ACTUALS!$W$4:$W$75,ACTUALS!$O$4:$O$75,$BM45,ACTUALS!$N$4:$N$75,CB$3)+SUMIFS(ACTUALS!$V$4:$V$75,ACTUALS!$N$4:$N$75,$BM45,ACTUALS!$O$4:$O$75,CB$3)</f>
        <v>0</v>
      </c>
      <c r="CC45" s="83">
        <f>SUMIFS(ACTUALS!$W$4:$W$75,ACTUALS!$O$4:$O$75,$BM45,ACTUALS!$N$4:$N$75,CC$3)+SUMIFS(ACTUALS!$V$4:$V$75,ACTUALS!$N$4:$N$75,$BM45,ACTUALS!$O$4:$O$75,CC$3)</f>
        <v>0</v>
      </c>
      <c r="CD45" s="83">
        <f>SUMIFS(ACTUALS!$W$4:$W$75,ACTUALS!$O$4:$O$75,$BM45,ACTUALS!$N$4:$N$75,CD$3)+SUMIFS(ACTUALS!$V$4:$V$75,ACTUALS!$N$4:$N$75,$BM45,ACTUALS!$O$4:$O$75,CD$3)</f>
        <v>0</v>
      </c>
      <c r="CE45" s="83">
        <f>SUMIFS(ACTUALS!$W$4:$W$75,ACTUALS!$O$4:$O$75,$BM45,ACTUALS!$N$4:$N$75,CE$3)+SUMIFS(ACTUALS!$V$4:$V$75,ACTUALS!$N$4:$N$75,$BM45,ACTUALS!$O$4:$O$75,CE$3)</f>
        <v>0</v>
      </c>
      <c r="CF45" s="83">
        <f>SUMIFS(ACTUALS!$W$4:$W$75,ACTUALS!$O$4:$O$75,$BM45,ACTUALS!$N$4:$N$75,CF$3)+SUMIFS(ACTUALS!$V$4:$V$75,ACTUALS!$N$4:$N$75,$BM45,ACTUALS!$O$4:$O$75,CF$3)</f>
        <v>0</v>
      </c>
      <c r="CG45" s="83">
        <f>SUMIFS(ACTUALS!$W$4:$W$75,ACTUALS!$O$4:$O$75,$BM45,ACTUALS!$N$4:$N$75,CG$3)+SUMIFS(ACTUALS!$V$4:$V$75,ACTUALS!$N$4:$N$75,$BM45,ACTUALS!$O$4:$O$75,CG$3)</f>
        <v>0</v>
      </c>
      <c r="CH45" s="83">
        <f>SUMIFS(ACTUALS!$W$4:$W$75,ACTUALS!$O$4:$O$75,$BM45,ACTUALS!$N$4:$N$75,CH$3)+SUMIFS(ACTUALS!$V$4:$V$75,ACTUALS!$N$4:$N$75,$BM45,ACTUALS!$O$4:$O$75,CH$3)</f>
        <v>0</v>
      </c>
      <c r="CI45" s="83">
        <f>SUMIFS(ACTUALS!$W$4:$W$75,ACTUALS!$O$4:$O$75,$BM45,ACTUALS!$N$4:$N$75,CI$3)+SUMIFS(ACTUALS!$V$4:$V$75,ACTUALS!$N$4:$N$75,$BM45,ACTUALS!$O$4:$O$75,CI$3)</f>
        <v>0</v>
      </c>
      <c r="CJ45" s="83">
        <f>SUMIFS(ACTUALS!$B$4:$B$75,ACTUALS!$P$4:$P$75,$BM45,ACTUALS!$O$4:$O$75,CJ$3)+SUMIFS(ACTUALS!$W$4:$W$75,ACTUALS!$O$4:$O$75,$BM45,ACTUALS!$P$4:$P$75,CJ$3)</f>
        <v>0</v>
      </c>
      <c r="CK45" s="83">
        <f>SUMIFS(ACTUALS!$C$4:$C$75,ACTUALS!$Q$4:$Q$75,$BM45,ACTUALS!$P$4:$P$75,CK$3)+SUMIFS(ACTUALS!$B$4:$B$75,ACTUALS!$P$4:$P$75,$BM45,ACTUALS!$Q$4:$Q$75,CK$3)</f>
        <v>0</v>
      </c>
      <c r="CL45" s="83">
        <f>SUMIFS(ACTUALS!$D$4:$D$75,ACTUALS!$R$4:$R$75,$BM45,ACTUALS!$Q$4:$Q$75,CL$3)+SUMIFS(ACTUALS!$C$4:$C$75,ACTUALS!$Q$4:$Q$75,$BM45,ACTUALS!$R$4:$R$75,CL$3)</f>
        <v>0</v>
      </c>
      <c r="CM45" s="83">
        <f>SUMIFS(ACTUALS!$E$4:$E$75,ACTUALS!$S$4:$S$75,$BM45,ACTUALS!$R$4:$R$75,CM$3)+SUMIFS(ACTUALS!$D$4:$D$75,ACTUALS!$R$4:$R$75,$BM45,ACTUALS!$S$4:$S$75,CM$3)</f>
        <v>0</v>
      </c>
      <c r="CN45" s="83">
        <f>SUMIFS(ACTUALS!$F$4:$F$75,ACTUALS!$T$4:$T$75,$BM45,ACTUALS!$S$4:$S$75,CN$3)+SUMIFS(ACTUALS!$E$4:$E$75,ACTUALS!$S$4:$S$75,$BM45,ACTUALS!$T$4:$T$75,CN$3)</f>
        <v>0</v>
      </c>
      <c r="CO45" s="83">
        <f>SUMIFS(ACTUALS!$G$4:$G$75,ACTUALS!$U$4:$U$75,$BM45,ACTUALS!$T$4:$T$75,CO$3)+SUMIFS(ACTUALS!$F$4:$F$75,ACTUALS!$T$4:$T$75,$BM45,ACTUALS!$U$4:$U$75,CO$3)</f>
        <v>0</v>
      </c>
      <c r="CP45" s="83">
        <f>SUMIFS(ACTUALS!$J$4:$J$75,ACTUALS!$V$4:$V$75,$BM45,ACTUALS!$U$4:$U$75,CP$3)+SUMIFS(ACTUALS!$G$4:$G$75,ACTUALS!$U$4:$U$75,$BM45,ACTUALS!$V$4:$V$75,CP$3)</f>
        <v>0</v>
      </c>
      <c r="CQ45" s="83">
        <f>SUMIFS(ACTUALS!$K$4:$K$75,ACTUALS!$W$4:$W$75,$BM45,ACTUALS!$V$4:$V$75,CQ$3)+SUMIFS(ACTUALS!$J$4:$J$75,ACTUALS!$V$4:$V$75,$BM45,ACTUALS!$W$4:$W$75,CQ$3)</f>
        <v>0</v>
      </c>
      <c r="CR45" s="83">
        <f>SUMIFS(ACTUALS!$L$4:$L$75,ACTUALS!$B$4:$B$75,$BM45,ACTUALS!$W$4:$W$75,CR$3)+SUMIFS(ACTUALS!$K$4:$K$75,ACTUALS!$W$4:$W$75,$BM45,ACTUALS!$B$4:$B$75,CR$3)</f>
        <v>0</v>
      </c>
      <c r="CS45" s="83">
        <f>SUMIFS(ACTUALS!$N$4:$N$75,ACTUALS!$C$4:$C$75,$BM45,ACTUALS!$B$4:$B$75,CS$3)+SUMIFS(ACTUALS!$L$4:$L$75,ACTUALS!$B$4:$B$75,$BM45,ACTUALS!$C$4:$C$75,CS$3)</f>
        <v>0</v>
      </c>
      <c r="CT45" s="83">
        <f>SUMIFS(ACTUALS!$O$4:$O$75,ACTUALS!$D$4:$D$75,$BM45,ACTUALS!$C$4:$C$75,CT$3)+SUMIFS(ACTUALS!$N$4:$N$75,ACTUALS!$C$4:$C$75,$BM45,ACTUALS!$D$4:$D$75,CT$3)</f>
        <v>0</v>
      </c>
      <c r="CU45" s="83">
        <f>SUMIFS(ACTUALS!$P$4:$P$75,ACTUALS!$E$4:$E$75,$BM45,ACTUALS!$D$4:$D$75,CU$3)+SUMIFS(ACTUALS!$O$4:$O$75,ACTUALS!$D$4:$D$75,$BM45,ACTUALS!$E$4:$E$75,CU$3)</f>
        <v>0</v>
      </c>
      <c r="CV45" s="83">
        <f>SUMIFS(ACTUALS!$Q$4:$Q$75,ACTUALS!$F$4:$F$75,$BM45,ACTUALS!$E$4:$E$75,CV$3)+SUMIFS(ACTUALS!$P$4:$P$75,ACTUALS!$E$4:$E$75,$BM45,ACTUALS!$F$4:$F$75,CV$3)</f>
        <v>0</v>
      </c>
      <c r="CW45" s="83">
        <f>SUMIFS(ACTUALS!$R$4:$R$75,ACTUALS!$G$4:$G$75,$BM45,ACTUALS!$F$4:$F$75,CW$3)+SUMIFS(ACTUALS!$Q$4:$Q$75,ACTUALS!$F$4:$F$75,$BM45,ACTUALS!$G$4:$G$75,CW$3)</f>
        <v>0</v>
      </c>
      <c r="CX45" s="83">
        <f>SUMIFS(ACTUALS!$S$4:$S$75,ACTUALS!$J$4:$J$75,$BM45,ACTUALS!$G$4:$G$75,CX$3)+SUMIFS(ACTUALS!$R$4:$R$75,ACTUALS!$G$4:$G$75,$BM45,ACTUALS!$J$4:$J$75,CX$3)</f>
        <v>0</v>
      </c>
      <c r="CY45" s="83">
        <f>SUMIFS(ACTUALS!$T$4:$T$75,ACTUALS!$K$4:$K$75,$BM45,ACTUALS!$J$4:$J$75,CY$3)+SUMIFS(ACTUALS!$S$4:$S$75,ACTUALS!$J$4:$J$75,$BM45,ACTUALS!$K$4:$K$75,CY$3)</f>
        <v>0</v>
      </c>
      <c r="CZ45" s="83">
        <f>SUMIFS(ACTUALS!$U$4:$U$75,ACTUALS!$L$4:$L$75,$BM45,ACTUALS!$K$4:$K$75,CZ$3)+SUMIFS(ACTUALS!$T$4:$T$75,ACTUALS!$K$4:$K$75,$BM45,ACTUALS!$L$4:$L$75,CZ$3)</f>
        <v>0</v>
      </c>
      <c r="DA45" s="83">
        <f>SUMIFS(ACTUALS!$V$4:$V$75,ACTUALS!$N$4:$N$75,$BM45,ACTUALS!$L$4:$L$75,DA$3)+SUMIFS(ACTUALS!$U$4:$U$75,ACTUALS!$L$4:$L$75,$BM45,ACTUALS!$N$4:$N$75,DA$3)</f>
        <v>0</v>
      </c>
      <c r="DB45" s="83">
        <f>SUMIFS(ACTUALS!$W$4:$W$75,ACTUALS!$O$4:$O$75,$BM45,ACTUALS!$N$4:$N$75,DB$3)+SUMIFS(ACTUALS!$V$4:$V$75,ACTUALS!$N$4:$N$75,$BM45,ACTUALS!$O$4:$O$75,DB$3)</f>
        <v>0</v>
      </c>
      <c r="DC45" s="83">
        <f>SUMIFS(ACTUALS!$B$4:$B$75,ACTUALS!$P$4:$P$75,$BM45,ACTUALS!$O$4:$O$75,DC$3)+SUMIFS(ACTUALS!$W$4:$W$75,ACTUALS!$O$4:$O$75,$BM45,ACTUALS!$P$4:$P$75,DC$3)</f>
        <v>0</v>
      </c>
      <c r="DD45" s="83">
        <f>SUMIFS(ACTUALS!$C$4:$C$75,ACTUALS!$Q$4:$Q$75,$BM45,ACTUALS!$P$4:$P$75,DD$3)+SUMIFS(ACTUALS!$B$4:$B$75,ACTUALS!$P$4:$P$75,$BM45,ACTUALS!$Q$4:$Q$75,DD$3)</f>
        <v>0</v>
      </c>
      <c r="DE45" s="83">
        <f>SUMIFS(ACTUALS!$D$4:$D$75,ACTUALS!$R$4:$R$75,$BM45,ACTUALS!$Q$4:$Q$75,DE$3)+SUMIFS(ACTUALS!$C$4:$C$75,ACTUALS!$Q$4:$Q$75,$BM45,ACTUALS!$R$4:$R$75,DE$3)</f>
        <v>0</v>
      </c>
      <c r="DF45" s="83">
        <f>SUMIFS(ACTUALS!$E$4:$E$75,ACTUALS!$S$4:$S$75,$BM45,ACTUALS!$R$4:$R$75,DF$3)+SUMIFS(ACTUALS!$D$4:$D$75,ACTUALS!$R$4:$R$75,$BM45,ACTUALS!$S$4:$S$75,DF$3)</f>
        <v>0</v>
      </c>
      <c r="DG45" s="83">
        <f>SUMIFS(ACTUALS!$W$4:$W$75,ACTUALS!$O$4:$O$75,$BM45,ACTUALS!$N$4:$N$75,DG$3)+SUMIFS(ACTUALS!$V$4:$V$75,ACTUALS!$N$4:$N$75,$BM45,ACTUALS!$O$4:$O$75,DG$3)</f>
        <v>0</v>
      </c>
      <c r="DH45" s="83">
        <f>SUMIFS(ACTUALS!$W$4:$W$75,ACTUALS!$O$4:$O$75,$BM45,ACTUALS!$N$4:$N$75,DH$3)+SUMIFS(ACTUALS!$V$4:$V$75,ACTUALS!$N$4:$N$75,$BM45,ACTUALS!$O$4:$O$75,DH$3)</f>
        <v>0</v>
      </c>
      <c r="DI45" s="83">
        <f>SUMIFS(ACTUALS!$W$4:$W$75,ACTUALS!$O$4:$O$75,$BM45,ACTUALS!$N$4:$N$75,DI$3)+SUMIFS(ACTUALS!$V$4:$V$75,ACTUALS!$N$4:$N$75,$BM45,ACTUALS!$O$4:$O$75,DI$3)</f>
        <v>0</v>
      </c>
      <c r="DJ45" s="51"/>
      <c r="DK45" s="51" t="s">
        <v>95</v>
      </c>
      <c r="DL45" s="83">
        <f>SUMIFS(ACTUALS!$U$4:$U$75,ACTUALS!$O$4:$O$75,$BM45,ACTUALS!$N$4:$N$75,DL$3)+SUMIFS(ACTUALS!$T$4:$T$75,ACTUALS!$N$4:$N$75,$BM45,ACTUALS!$O$4:$O$75,DL$3)</f>
        <v>0</v>
      </c>
      <c r="DM45" s="83">
        <f>SUMIFS(ACTUALS!$U$4:$U$75,ACTUALS!$O$4:$O$75,$BM45,ACTUALS!$N$4:$N$75,DM$3)+SUMIFS(ACTUALS!$T$4:$T$75,ACTUALS!$N$4:$N$75,$BM45,ACTUALS!$O$4:$O$75,DM$3)</f>
        <v>0</v>
      </c>
      <c r="DN45" s="83">
        <f>SUMIFS(ACTUALS!$U$4:$U$75,ACTUALS!$O$4:$O$75,$BM45,ACTUALS!$N$4:$N$75,DN$3)+SUMIFS(ACTUALS!$T$4:$T$75,ACTUALS!$N$4:$N$75,$BM45,ACTUALS!$O$4:$O$75,DN$3)</f>
        <v>0</v>
      </c>
      <c r="DO45" s="83">
        <f>SUMIFS(ACTUALS!$U$4:$U$75,ACTUALS!$O$4:$O$75,$BM45,ACTUALS!$N$4:$N$75,DO$3)+SUMIFS(ACTUALS!$T$4:$T$75,ACTUALS!$N$4:$N$75,$BM45,ACTUALS!$O$4:$O$75,DO$3)</f>
        <v>0</v>
      </c>
      <c r="DP45" s="83">
        <f>SUMIFS(ACTUALS!$U$4:$U$75,ACTUALS!$O$4:$O$75,$BM45,ACTUALS!$N$4:$N$75,DP$3)+SUMIFS(ACTUALS!$T$4:$T$75,ACTUALS!$N$4:$N$75,$BM45,ACTUALS!$O$4:$O$75,DP$3)</f>
        <v>0</v>
      </c>
      <c r="DQ45" s="83">
        <f>SUMIFS(ACTUALS!$U$4:$U$75,ACTUALS!$O$4:$O$75,$BM45,ACTUALS!$N$4:$N$75,DQ$3)+SUMIFS(ACTUALS!$T$4:$T$75,ACTUALS!$N$4:$N$75,$BM45,ACTUALS!$O$4:$O$75,DQ$3)</f>
        <v>0</v>
      </c>
      <c r="DR45" s="83">
        <f>SUMIFS(ACTUALS!$U$4:$U$75,ACTUALS!$O$4:$O$75,$BM45,ACTUALS!$N$4:$N$75,DR$3)+SUMIFS(ACTUALS!$T$4:$T$75,ACTUALS!$N$4:$N$75,$BM45,ACTUALS!$O$4:$O$75,DR$3)</f>
        <v>0</v>
      </c>
      <c r="DS45" s="83">
        <f>SUMIFS(ACTUALS!$U$4:$U$75,ACTUALS!$O$4:$O$75,$BM45,ACTUALS!$N$4:$N$75,DS$3)+SUMIFS(ACTUALS!$T$4:$T$75,ACTUALS!$N$4:$N$75,$BM45,ACTUALS!$O$4:$O$75,DS$3)</f>
        <v>0</v>
      </c>
      <c r="DT45" s="83">
        <f>SUMIFS(ACTUALS!$U$4:$U$75,ACTUALS!$O$4:$O$75,$BM45,ACTUALS!$N$4:$N$75,DT$3)+SUMIFS(ACTUALS!$T$4:$T$75,ACTUALS!$N$4:$N$75,$BM45,ACTUALS!$O$4:$O$75,DT$3)</f>
        <v>0</v>
      </c>
      <c r="DU45" s="83">
        <f>SUMIFS(ACTUALS!$V$4:$V$75,ACTUALS!$P$4:$P$75,$BM45,ACTUALS!$O$4:$O$75,DU$3)+SUMIFS(ACTUALS!$U$4:$U$75,ACTUALS!$O$4:$O$75,$BM45,ACTUALS!$P$4:$P$75,DU$3)</f>
        <v>0</v>
      </c>
      <c r="DV45" s="83">
        <f>SUMIFS(ACTUALS!$W$4:$W$75,ACTUALS!$Q$4:$Q$75,$BM45,ACTUALS!$P$4:$P$75,DV$3)+SUMIFS(ACTUALS!$V$4:$V$75,ACTUALS!$P$4:$P$75,$BM45,ACTUALS!$Q$4:$Q$75,DV$3)</f>
        <v>0</v>
      </c>
      <c r="DW45" s="83">
        <f>SUMIFS(ACTUALS!$B$4:$B$75,ACTUALS!$R$4:$R$75,$BM45,ACTUALS!$Q$4:$Q$75,DW$3)+SUMIFS(ACTUALS!$W$4:$W$75,ACTUALS!$Q$4:$Q$75,$BM45,ACTUALS!$R$4:$R$75,DW$3)</f>
        <v>0</v>
      </c>
      <c r="DX45" s="83">
        <f>SUMIFS(ACTUALS!$C$4:$C$75,ACTUALS!$S$4:$S$75,$BM45,ACTUALS!$R$4:$R$75,DX$3)+SUMIFS(ACTUALS!$B$4:$B$75,ACTUALS!$R$4:$R$75,$BM45,ACTUALS!$S$4:$S$75,DX$3)</f>
        <v>0</v>
      </c>
      <c r="DY45" s="83">
        <f>SUMIFS(ACTUALS!$D$4:$D$75,ACTUALS!$T$4:$T$75,$BM45,ACTUALS!$S$4:$S$75,DY$3)+SUMIFS(ACTUALS!$C$4:$C$75,ACTUALS!$S$4:$S$75,$BM45,ACTUALS!$T$4:$T$75,DY$3)</f>
        <v>0</v>
      </c>
      <c r="DZ45" s="83">
        <f>SUMIFS(ACTUALS!$E$4:$E$75,ACTUALS!$U$4:$U$75,$BM45,ACTUALS!$T$4:$T$75,DZ$3)+SUMIFS(ACTUALS!$D$4:$D$75,ACTUALS!$T$4:$T$75,$BM45,ACTUALS!$U$4:$U$75,DZ$3)</f>
        <v>0</v>
      </c>
      <c r="EA45" s="83">
        <f>SUMIFS(ACTUALS!$F$4:$F$75,ACTUALS!$V$4:$V$75,$BM45,ACTUALS!$U$4:$U$75,EA$3)+SUMIFS(ACTUALS!$E$4:$E$75,ACTUALS!$U$4:$U$75,$BM45,ACTUALS!$V$4:$V$75,EA$3)</f>
        <v>0</v>
      </c>
      <c r="EB45" s="83">
        <f>SUMIFS(ACTUALS!$G$4:$G$75,ACTUALS!$W$4:$W$75,$BM45,ACTUALS!$V$4:$V$75,EB$3)+SUMIFS(ACTUALS!$F$4:$F$75,ACTUALS!$V$4:$V$75,$BM45,ACTUALS!$W$4:$W$75,EB$3)</f>
        <v>0</v>
      </c>
      <c r="EC45" s="83">
        <f>SUMIFS(ACTUALS!$J$4:$J$75,ACTUALS!$B$4:$B$75,$BM45,ACTUALS!$W$4:$W$75,EC$3)+SUMIFS(ACTUALS!$G$4:$G$75,ACTUALS!$W$4:$W$75,$BM45,ACTUALS!$B$4:$B$75,EC$3)</f>
        <v>0</v>
      </c>
      <c r="ED45" s="83">
        <f>SUMIFS(ACTUALS!$K$4:$K$75,ACTUALS!$C$4:$C$75,$BM45,ACTUALS!$B$4:$B$75,ED$3)+SUMIFS(ACTUALS!$J$4:$J$75,ACTUALS!$B$4:$B$75,$BM45,ACTUALS!$C$4:$C$75,ED$3)</f>
        <v>0</v>
      </c>
      <c r="EE45" s="83">
        <f>SUMIFS(ACTUALS!$L$4:$L$75,ACTUALS!$D$4:$D$75,$BM45,ACTUALS!$C$4:$C$75,EE$3)+SUMIFS(ACTUALS!$K$4:$K$75,ACTUALS!$C$4:$C$75,$BM45,ACTUALS!$D$4:$D$75,EE$3)</f>
        <v>0</v>
      </c>
      <c r="EF45" s="83">
        <f>SUMIFS(ACTUALS!$N$4:$N$75,ACTUALS!$E$4:$E$75,$BM45,ACTUALS!$D$4:$D$75,EF$3)+SUMIFS(ACTUALS!$L$4:$L$75,ACTUALS!$D$4:$D$75,$BM45,ACTUALS!$E$4:$E$75,EF$3)</f>
        <v>0</v>
      </c>
      <c r="EG45" s="83">
        <f>SUMIFS(ACTUALS!$O$4:$O$75,ACTUALS!$F$4:$F$75,$BM45,ACTUALS!$E$4:$E$75,EG$3)+SUMIFS(ACTUALS!$N$4:$N$75,ACTUALS!$E$4:$E$75,$BM45,ACTUALS!$F$4:$F$75,EG$3)</f>
        <v>0</v>
      </c>
      <c r="EH45" s="83">
        <f>SUMIFS(ACTUALS!$P$4:$P$75,ACTUALS!$G$4:$G$75,$BM45,ACTUALS!$F$4:$F$75,EH$3)+SUMIFS(ACTUALS!$O$4:$O$75,ACTUALS!$F$4:$F$75,$BM45,ACTUALS!$G$4:$G$75,EH$3)</f>
        <v>0</v>
      </c>
      <c r="EI45" s="83">
        <f>SUMIFS(ACTUALS!$Q$4:$Q$75,ACTUALS!$J$4:$J$75,$BM45,ACTUALS!$G$4:$G$75,EI$3)+SUMIFS(ACTUALS!$P$4:$P$75,ACTUALS!$G$4:$G$75,$BM45,ACTUALS!$J$4:$J$75,EI$3)</f>
        <v>0</v>
      </c>
      <c r="EJ45" s="83">
        <f>SUMIFS(ACTUALS!$R$4:$R$75,ACTUALS!$K$4:$K$75,$BM45,ACTUALS!$J$4:$J$75,EJ$3)+SUMIFS(ACTUALS!$Q$4:$Q$75,ACTUALS!$J$4:$J$75,$BM45,ACTUALS!$K$4:$K$75,EJ$3)</f>
        <v>0</v>
      </c>
      <c r="EK45" s="83">
        <f>SUMIFS(ACTUALS!$S$4:$S$75,ACTUALS!$L$4:$L$75,$BM45,ACTUALS!$K$4:$K$75,EK$3)+SUMIFS(ACTUALS!$R$4:$R$75,ACTUALS!$K$4:$K$75,$BM45,ACTUALS!$L$4:$L$75,EK$3)</f>
        <v>0</v>
      </c>
      <c r="EL45" s="83">
        <f>SUMIFS(ACTUALS!$T$4:$T$75,ACTUALS!$N$4:$N$75,$BM45,ACTUALS!$L$4:$L$75,EL$3)+SUMIFS(ACTUALS!$S$4:$S$75,ACTUALS!$L$4:$L$75,$BM45,ACTUALS!$N$4:$N$75,EL$3)</f>
        <v>0</v>
      </c>
      <c r="EM45" s="83">
        <f>SUMIFS(ACTUALS!$U$4:$U$75,ACTUALS!$O$4:$O$75,$BM45,ACTUALS!$N$4:$N$75,EM$3)+SUMIFS(ACTUALS!$T$4:$T$75,ACTUALS!$N$4:$N$75,$BM45,ACTUALS!$O$4:$O$75,EM$3)</f>
        <v>0</v>
      </c>
      <c r="EN45" s="83">
        <f>SUMIFS(ACTUALS!$V$4:$V$75,ACTUALS!$P$4:$P$75,$BM45,ACTUALS!$O$4:$O$75,EN$3)+SUMIFS(ACTUALS!$U$4:$U$75,ACTUALS!$O$4:$O$75,$BM45,ACTUALS!$P$4:$P$75,EN$3)</f>
        <v>0</v>
      </c>
      <c r="EO45" s="83">
        <f>SUMIFS(ACTUALS!$W$4:$W$75,ACTUALS!$Q$4:$Q$75,$BM45,ACTUALS!$P$4:$P$75,EO$3)+SUMIFS(ACTUALS!$V$4:$V$75,ACTUALS!$P$4:$P$75,$BM45,ACTUALS!$Q$4:$Q$75,EO$3)</f>
        <v>0</v>
      </c>
      <c r="EP45" s="83">
        <f>SUMIFS(ACTUALS!$B$4:$B$75,ACTUALS!$R$4:$R$75,$BM45,ACTUALS!$Q$4:$Q$75,EP$3)+SUMIFS(ACTUALS!$W$4:$W$75,ACTUALS!$Q$4:$Q$75,$BM45,ACTUALS!$R$4:$R$75,EP$3)</f>
        <v>0</v>
      </c>
      <c r="EQ45" s="83">
        <f>SUMIFS(ACTUALS!$C$4:$C$75,ACTUALS!$S$4:$S$75,$BM45,ACTUALS!$R$4:$R$75,EQ$3)+SUMIFS(ACTUALS!$B$4:$B$75,ACTUALS!$R$4:$R$75,$BM45,ACTUALS!$S$4:$S$75,EQ$3)</f>
        <v>0</v>
      </c>
      <c r="ER45" s="83">
        <f>SUMIFS(ACTUALS!$D$4:$D$75,ACTUALS!$T$4:$T$75,$BM45,ACTUALS!$S$4:$S$75,ER$3)+SUMIFS(ACTUALS!$C$4:$C$75,ACTUALS!$S$4:$S$75,$BM45,ACTUALS!$T$4:$T$75,ER$3)</f>
        <v>0</v>
      </c>
      <c r="ES45" s="83">
        <f>SUMIFS(ACTUALS!$E$4:$E$75,ACTUALS!$U$4:$U$75,$BM45,ACTUALS!$T$4:$T$75,ES$3)+SUMIFS(ACTUALS!$D$4:$D$75,ACTUALS!$T$4:$T$75,$BM45,ACTUALS!$U$4:$U$75,ES$3)</f>
        <v>0</v>
      </c>
      <c r="ET45" s="83">
        <f>SUMIFS(ACTUALS!$F$4:$F$75,ACTUALS!$V$4:$V$75,$BM45,ACTUALS!$U$4:$U$75,ET$3)+SUMIFS(ACTUALS!$E$4:$E$75,ACTUALS!$U$4:$U$75,$BM45,ACTUALS!$V$4:$V$75,ET$3)</f>
        <v>0</v>
      </c>
      <c r="EU45" s="83">
        <f>SUMIFS(ACTUALS!$G$4:$G$75,ACTUALS!$W$4:$W$75,$BM45,ACTUALS!$V$4:$V$75,EU$3)+SUMIFS(ACTUALS!$F$4:$F$75,ACTUALS!$V$4:$V$75,$BM45,ACTUALS!$W$4:$W$75,EU$3)</f>
        <v>0</v>
      </c>
      <c r="EV45" s="83">
        <f>SUMIFS(ACTUALS!$U$4:$U$75,ACTUALS!$O$4:$O$75,$BM45,ACTUALS!$N$4:$N$75,EV$3)+SUMIFS(ACTUALS!$T$4:$T$75,ACTUALS!$N$4:$N$75,$BM45,ACTUALS!$O$4:$O$75,EV$3)</f>
        <v>0</v>
      </c>
      <c r="EW45" s="83">
        <f>SUMIFS(ACTUALS!$U$4:$U$75,ACTUALS!$O$4:$O$75,$BM45,ACTUALS!$N$4:$N$75,EW$3)+SUMIFS(ACTUALS!$T$4:$T$75,ACTUALS!$N$4:$N$75,$BM45,ACTUALS!$O$4:$O$75,EW$3)</f>
        <v>0</v>
      </c>
      <c r="EX45" s="83">
        <f>SUMIFS(ACTUALS!$U$4:$U$75,ACTUALS!$O$4:$O$75,$BM45,ACTUALS!$N$4:$N$75,EX$3)+SUMIFS(ACTUALS!$T$4:$T$75,ACTUALS!$N$4:$N$75,$BM45,ACTUALS!$O$4:$O$75,EX$3)</f>
        <v>0</v>
      </c>
      <c r="EY45" s="83">
        <f>SUMIFS(ACTUALS!$U$4:$U$75,ACTUALS!$O$4:$O$75,$BM45,ACTUALS!$N$4:$N$75,EY$3)+SUMIFS(ACTUALS!$T$4:$T$75,ACTUALS!$N$4:$N$75,$BM45,ACTUALS!$O$4:$O$75,EY$3)</f>
        <v>0</v>
      </c>
      <c r="EZ45" s="83">
        <f>SUMIFS(ACTUALS!$U$4:$U$75,ACTUALS!$O$4:$O$75,$BM45,ACTUALS!$N$4:$N$75,EZ$3)+SUMIFS(ACTUALS!$T$4:$T$75,ACTUALS!$N$4:$N$75,$BM45,ACTUALS!$O$4:$O$75,EZ$3)</f>
        <v>0</v>
      </c>
      <c r="FA45" s="83">
        <f>SUMIFS(ACTUALS!$U$4:$U$75,ACTUALS!$O$4:$O$75,$BM45,ACTUALS!$N$4:$N$75,FA$3)+SUMIFS(ACTUALS!$T$4:$T$75,ACTUALS!$N$4:$N$75,$BM45,ACTUALS!$O$4:$O$75,FA$3)</f>
        <v>0</v>
      </c>
      <c r="FB45" s="83">
        <f>SUMIFS(ACTUALS!$U$4:$U$75,ACTUALS!$O$4:$O$75,$BM45,ACTUALS!$N$4:$N$75,FB$3)+SUMIFS(ACTUALS!$T$4:$T$75,ACTUALS!$N$4:$N$75,$BM45,ACTUALS!$O$4:$O$75,FB$3)</f>
        <v>0</v>
      </c>
      <c r="FC45" s="83">
        <f>SUMIFS(ACTUALS!$U$4:$U$75,ACTUALS!$O$4:$O$75,$BM45,ACTUALS!$N$4:$N$75,FC$3)+SUMIFS(ACTUALS!$T$4:$T$75,ACTUALS!$N$4:$N$75,$BM45,ACTUALS!$O$4:$O$75,FC$3)</f>
        <v>0</v>
      </c>
      <c r="FD45" s="83">
        <f>SUMIFS(ACTUALS!$U$4:$U$75,ACTUALS!$O$4:$O$75,$BM45,ACTUALS!$N$4:$N$75,FD$3)+SUMIFS(ACTUALS!$T$4:$T$75,ACTUALS!$N$4:$N$75,$BM45,ACTUALS!$O$4:$O$75,FD$3)</f>
        <v>0</v>
      </c>
      <c r="FE45" s="83">
        <f>SUMIFS(ACTUALS!$U$4:$U$75,ACTUALS!$O$4:$O$75,$BM45,ACTUALS!$N$4:$N$75,FE$3)+SUMIFS(ACTUALS!$T$4:$T$75,ACTUALS!$N$4:$N$75,$BM45,ACTUALS!$O$4:$O$75,FE$3)</f>
        <v>0</v>
      </c>
      <c r="FF45" s="83">
        <f>SUMIFS(ACTUALS!$U$4:$U$75,ACTUALS!$O$4:$O$75,$BM45,ACTUALS!$N$4:$N$75,FF$3)+SUMIFS(ACTUALS!$T$4:$T$75,ACTUALS!$N$4:$N$75,$BM45,ACTUALS!$O$4:$O$75,FF$3)</f>
        <v>0</v>
      </c>
      <c r="FG45" s="83">
        <f>SUMIFS(ACTUALS!$U$4:$U$75,ACTUALS!$O$4:$O$75,$BM45,ACTUALS!$N$4:$N$75,FG$3)+SUMIFS(ACTUALS!$T$4:$T$75,ACTUALS!$N$4:$N$75,$BM45,ACTUALS!$O$4:$O$75,FG$3)</f>
        <v>0</v>
      </c>
      <c r="FH45" s="51"/>
      <c r="FI45" s="51" t="s">
        <v>95</v>
      </c>
      <c r="FJ45" s="83">
        <f>SUMIFS(ACTUALS!$S$4:$S$75,ACTUALS!$O$4:$O$75,$BM45,ACTUALS!$N$4:$N$75,FJ$3)+SUMIFS(ACTUALS!$R$4:$R$75,ACTUALS!$N$4:$N$75,$BM45,ACTUALS!$O$4:$O$75,FJ$3)</f>
        <v>0</v>
      </c>
      <c r="FK45" s="83">
        <f>SUMIFS(ACTUALS!$S$4:$S$75,ACTUALS!$O$4:$O$75,$BM45,ACTUALS!$N$4:$N$75,FK$3)+SUMIFS(ACTUALS!$R$4:$R$75,ACTUALS!$N$4:$N$75,$BM45,ACTUALS!$O$4:$O$75,FK$3)</f>
        <v>0</v>
      </c>
      <c r="FL45" s="83">
        <f>SUMIFS(ACTUALS!$S$4:$S$75,ACTUALS!$O$4:$O$75,$BM45,ACTUALS!$N$4:$N$75,FL$3)+SUMIFS(ACTUALS!$R$4:$R$75,ACTUALS!$N$4:$N$75,$BM45,ACTUALS!$O$4:$O$75,FL$3)</f>
        <v>0</v>
      </c>
      <c r="FM45" s="83">
        <f>SUMIFS(ACTUALS!$S$4:$S$75,ACTUALS!$O$4:$O$75,$BM45,ACTUALS!$N$4:$N$75,FM$3)+SUMIFS(ACTUALS!$R$4:$R$75,ACTUALS!$N$4:$N$75,$BM45,ACTUALS!$O$4:$O$75,FM$3)</f>
        <v>0</v>
      </c>
      <c r="FN45" s="83">
        <f>SUMIFS(ACTUALS!$S$4:$S$75,ACTUALS!$O$4:$O$75,$BM45,ACTUALS!$N$4:$N$75,FN$3)+SUMIFS(ACTUALS!$R$4:$R$75,ACTUALS!$N$4:$N$75,$BM45,ACTUALS!$O$4:$O$75,FN$3)</f>
        <v>0</v>
      </c>
      <c r="FO45" s="83">
        <f>SUMIFS(ACTUALS!$S$4:$S$75,ACTUALS!$O$4:$O$75,$BM45,ACTUALS!$N$4:$N$75,FO$3)+SUMIFS(ACTUALS!$R$4:$R$75,ACTUALS!$N$4:$N$75,$BM45,ACTUALS!$O$4:$O$75,FO$3)</f>
        <v>0</v>
      </c>
      <c r="FP45" s="83">
        <f>SUMIFS(ACTUALS!$T$4:$T$75,ACTUALS!$P$4:$P$75,$BM45,ACTUALS!$O$4:$O$75,FP$3)+SUMIFS(ACTUALS!$S$4:$S$75,ACTUALS!$O$4:$O$75,$BM45,ACTUALS!$P$4:$P$75,FP$3)</f>
        <v>0</v>
      </c>
      <c r="FQ45" s="83">
        <f>SUMIFS(ACTUALS!$U$4:$U$75,ACTUALS!$Q$4:$Q$75,$BM45,ACTUALS!$P$4:$P$75,FQ$3)+SUMIFS(ACTUALS!$T$4:$T$75,ACTUALS!$P$4:$P$75,$BM45,ACTUALS!$Q$4:$Q$75,FQ$3)</f>
        <v>0</v>
      </c>
      <c r="FR45" s="83">
        <f>SUMIFS(ACTUALS!$V$4:$V$75,ACTUALS!$R$4:$R$75,$BM45,ACTUALS!$Q$4:$Q$75,FR$3)+SUMIFS(ACTUALS!$U$4:$U$75,ACTUALS!$Q$4:$Q$75,$BM45,ACTUALS!$R$4:$R$75,FR$3)</f>
        <v>0</v>
      </c>
      <c r="FS45" s="83">
        <f>SUMIFS(ACTUALS!$W$4:$W$75,ACTUALS!$S$4:$S$75,$BM45,ACTUALS!$R$4:$R$75,FS$3)+SUMIFS(ACTUALS!$V$4:$V$75,ACTUALS!$R$4:$R$75,$BM45,ACTUALS!$S$4:$S$75,FS$3)</f>
        <v>0</v>
      </c>
      <c r="FT45" s="83">
        <f>SUMIFS(ACTUALS!$B$4:$B$75,ACTUALS!$T$4:$T$75,$BM45,ACTUALS!$S$4:$S$75,FT$3)+SUMIFS(ACTUALS!$W$4:$W$75,ACTUALS!$S$4:$S$75,$BM45,ACTUALS!$T$4:$T$75,FT$3)</f>
        <v>0</v>
      </c>
      <c r="FU45" s="83">
        <f>SUMIFS(ACTUALS!$C$4:$C$75,ACTUALS!$U$4:$U$75,$BM45,ACTUALS!$T$4:$T$75,FU$3)+SUMIFS(ACTUALS!$B$4:$B$75,ACTUALS!$T$4:$T$75,$BM45,ACTUALS!$U$4:$U$75,FU$3)</f>
        <v>0</v>
      </c>
      <c r="FV45" s="83">
        <f>SUMIFS(ACTUALS!$D$4:$D$75,ACTUALS!$V$4:$V$75,$BM45,ACTUALS!$U$4:$U$75,FV$3)+SUMIFS(ACTUALS!$C$4:$C$75,ACTUALS!$U$4:$U$75,$BM45,ACTUALS!$V$4:$V$75,FV$3)</f>
        <v>0</v>
      </c>
      <c r="FW45" s="83">
        <f>SUMIFS(ACTUALS!$E$4:$E$75,ACTUALS!$W$4:$W$75,$BM45,ACTUALS!$V$4:$V$75,FW$3)+SUMIFS(ACTUALS!$D$4:$D$75,ACTUALS!$V$4:$V$75,$BM45,ACTUALS!$W$4:$W$75,FW$3)</f>
        <v>0</v>
      </c>
      <c r="FX45" s="83">
        <f>SUMIFS(ACTUALS!$F$4:$F$75,ACTUALS!$B$4:$B$75,$BM45,ACTUALS!$W$4:$W$75,FX$3)+SUMIFS(ACTUALS!$E$4:$E$75,ACTUALS!$W$4:$W$75,$BM45,ACTUALS!$B$4:$B$75,FX$3)</f>
        <v>0</v>
      </c>
      <c r="FY45" s="83">
        <f>SUMIFS(ACTUALS!$G$4:$G$75,ACTUALS!$C$4:$C$75,$BM45,ACTUALS!$B$4:$B$75,FY$3)+SUMIFS(ACTUALS!$F$4:$F$75,ACTUALS!$B$4:$B$75,$BM45,ACTUALS!$C$4:$C$75,FY$3)</f>
        <v>0</v>
      </c>
      <c r="FZ45" s="83">
        <f>SUMIFS(ACTUALS!$J$4:$J$75,ACTUALS!$D$4:$D$75,$BM45,ACTUALS!$C$4:$C$75,FZ$3)+SUMIFS(ACTUALS!$G$4:$G$75,ACTUALS!$C$4:$C$75,$BM45,ACTUALS!$D$4:$D$75,FZ$3)</f>
        <v>0</v>
      </c>
      <c r="GA45" s="83">
        <f>SUMIFS(ACTUALS!$K$4:$K$75,ACTUALS!$E$4:$E$75,$BM45,ACTUALS!$D$4:$D$75,GA$3)+SUMIFS(ACTUALS!$J$4:$J$75,ACTUALS!$D$4:$D$75,$BM45,ACTUALS!$E$4:$E$75,GA$3)</f>
        <v>0</v>
      </c>
      <c r="GB45" s="83">
        <f>SUMIFS(ACTUALS!$L$4:$L$75,ACTUALS!$F$4:$F$75,$BM45,ACTUALS!$E$4:$E$75,GB$3)+SUMIFS(ACTUALS!$K$4:$K$75,ACTUALS!$E$4:$E$75,$BM45,ACTUALS!$F$4:$F$75,GB$3)</f>
        <v>0</v>
      </c>
      <c r="GC45" s="83">
        <f>SUMIFS(ACTUALS!$N$4:$N$75,ACTUALS!$G$4:$G$75,$BM45,ACTUALS!$F$4:$F$75,GC$3)+SUMIFS(ACTUALS!$L$4:$L$75,ACTUALS!$F$4:$F$75,$BM45,ACTUALS!$G$4:$G$75,GC$3)</f>
        <v>0</v>
      </c>
      <c r="GD45" s="83">
        <f>SUMIFS(ACTUALS!$O$4:$O$75,ACTUALS!$J$4:$J$75,$BM45,ACTUALS!$G$4:$G$75,GD$3)+SUMIFS(ACTUALS!$N$4:$N$75,ACTUALS!$G$4:$G$75,$BM45,ACTUALS!$J$4:$J$75,GD$3)</f>
        <v>0</v>
      </c>
      <c r="GE45" s="83">
        <f>SUMIFS(ACTUALS!$P$4:$P$75,ACTUALS!$K$4:$K$75,$BM45,ACTUALS!$J$4:$J$75,GE$3)+SUMIFS(ACTUALS!$O$4:$O$75,ACTUALS!$J$4:$J$75,$BM45,ACTUALS!$K$4:$K$75,GE$3)</f>
        <v>0</v>
      </c>
      <c r="GF45" s="83">
        <f>SUMIFS(ACTUALS!$Q$4:$Q$75,ACTUALS!$L$4:$L$75,$BM45,ACTUALS!$K$4:$K$75,GF$3)+SUMIFS(ACTUALS!$P$4:$P$75,ACTUALS!$K$4:$K$75,$BM45,ACTUALS!$L$4:$L$75,GF$3)</f>
        <v>0</v>
      </c>
      <c r="GG45" s="83">
        <f>SUMIFS(ACTUALS!$R$4:$R$75,ACTUALS!$N$4:$N$75,$BM45,ACTUALS!$L$4:$L$75,GG$3)+SUMIFS(ACTUALS!$Q$4:$Q$75,ACTUALS!$L$4:$L$75,$BM45,ACTUALS!$N$4:$N$75,GG$3)</f>
        <v>0</v>
      </c>
      <c r="GH45" s="83">
        <f>SUMIFS(ACTUALS!$S$4:$S$75,ACTUALS!$O$4:$O$75,$BM45,ACTUALS!$N$4:$N$75,GH$3)+SUMIFS(ACTUALS!$R$4:$R$75,ACTUALS!$N$4:$N$75,$BM45,ACTUALS!$O$4:$O$75,GH$3)</f>
        <v>0</v>
      </c>
      <c r="GI45" s="83">
        <f>SUMIFS(ACTUALS!$T$4:$T$75,ACTUALS!$P$4:$P$75,$BM45,ACTUALS!$O$4:$O$75,GI$3)+SUMIFS(ACTUALS!$S$4:$S$75,ACTUALS!$O$4:$O$75,$BM45,ACTUALS!$P$4:$P$75,GI$3)</f>
        <v>0</v>
      </c>
      <c r="GJ45" s="83">
        <f>SUMIFS(ACTUALS!$U$4:$U$75,ACTUALS!$Q$4:$Q$75,$BM45,ACTUALS!$P$4:$P$75,GJ$3)+SUMIFS(ACTUALS!$T$4:$T$75,ACTUALS!$P$4:$P$75,$BM45,ACTUALS!$Q$4:$Q$75,GJ$3)</f>
        <v>0</v>
      </c>
      <c r="GK45" s="83">
        <f>SUMIFS(ACTUALS!$V$4:$V$75,ACTUALS!$R$4:$R$75,$BM45,ACTUALS!$Q$4:$Q$75,GK$3)+SUMIFS(ACTUALS!$U$4:$U$75,ACTUALS!$Q$4:$Q$75,$BM45,ACTUALS!$R$4:$R$75,GK$3)</f>
        <v>0</v>
      </c>
      <c r="GL45" s="83">
        <f>SUMIFS(ACTUALS!$W$4:$W$75,ACTUALS!$S$4:$S$75,$BM45,ACTUALS!$R$4:$R$75,GL$3)+SUMIFS(ACTUALS!$V$4:$V$75,ACTUALS!$R$4:$R$75,$BM45,ACTUALS!$S$4:$S$75,GL$3)</f>
        <v>0</v>
      </c>
      <c r="GM45" s="83">
        <f>SUMIFS(ACTUALS!$B$4:$B$75,ACTUALS!$T$4:$T$75,$BM45,ACTUALS!$S$4:$S$75,GM$3)+SUMIFS(ACTUALS!$W$4:$W$75,ACTUALS!$S$4:$S$75,$BM45,ACTUALS!$T$4:$T$75,GM$3)</f>
        <v>0</v>
      </c>
      <c r="GN45" s="83">
        <f>SUMIFS(ACTUALS!$C$4:$C$75,ACTUALS!$U$4:$U$75,$BM45,ACTUALS!$T$4:$T$75,GN$3)+SUMIFS(ACTUALS!$B$4:$B$75,ACTUALS!$T$4:$T$75,$BM45,ACTUALS!$U$4:$U$75,GN$3)</f>
        <v>0</v>
      </c>
      <c r="GO45" s="83">
        <f>SUMIFS(ACTUALS!$S$4:$S$75,ACTUALS!$O$4:$O$75,$BM45,ACTUALS!$N$4:$N$75,GO$3)+SUMIFS(ACTUALS!$R$4:$R$75,ACTUALS!$N$4:$N$75,$BM45,ACTUALS!$O$4:$O$75,GO$3)</f>
        <v>0</v>
      </c>
      <c r="GP45" s="83">
        <f>SUMIFS(ACTUALS!$S$4:$S$75,ACTUALS!$O$4:$O$75,$BM45,ACTUALS!$N$4:$N$75,GP$3)+SUMIFS(ACTUALS!$R$4:$R$75,ACTUALS!$N$4:$N$75,$BM45,ACTUALS!$O$4:$O$75,GP$3)</f>
        <v>0</v>
      </c>
      <c r="GQ45" s="83">
        <f>SUMIFS(ACTUALS!$S$4:$S$75,ACTUALS!$O$4:$O$75,$BM45,ACTUALS!$N$4:$N$75,GQ$3)+SUMIFS(ACTUALS!$R$4:$R$75,ACTUALS!$N$4:$N$75,$BM45,ACTUALS!$O$4:$O$75,GQ$3)</f>
        <v>0</v>
      </c>
      <c r="GR45" s="83">
        <f>SUMIFS(ACTUALS!$S$4:$S$75,ACTUALS!$O$4:$O$75,$BM45,ACTUALS!$N$4:$N$75,GR$3)+SUMIFS(ACTUALS!$R$4:$R$75,ACTUALS!$N$4:$N$75,$BM45,ACTUALS!$O$4:$O$75,GR$3)</f>
        <v>0</v>
      </c>
      <c r="GS45" s="83">
        <f>SUMIFS(ACTUALS!$S$4:$S$75,ACTUALS!$O$4:$O$75,$BM45,ACTUALS!$N$4:$N$75,GS$3)+SUMIFS(ACTUALS!$R$4:$R$75,ACTUALS!$N$4:$N$75,$BM45,ACTUALS!$O$4:$O$75,GS$3)</f>
        <v>0</v>
      </c>
      <c r="GT45" s="83">
        <f>SUMIFS(ACTUALS!$S$4:$S$75,ACTUALS!$O$4:$O$75,$BM45,ACTUALS!$N$4:$N$75,GT$3)+SUMIFS(ACTUALS!$R$4:$R$75,ACTUALS!$N$4:$N$75,$BM45,ACTUALS!$O$4:$O$75,GT$3)</f>
        <v>0</v>
      </c>
      <c r="GU45" s="83">
        <f>SUMIFS(ACTUALS!$S$4:$S$75,ACTUALS!$O$4:$O$75,$BM45,ACTUALS!$N$4:$N$75,GU$3)+SUMIFS(ACTUALS!$R$4:$R$75,ACTUALS!$N$4:$N$75,$BM45,ACTUALS!$O$4:$O$75,GU$3)</f>
        <v>0</v>
      </c>
      <c r="GV45" s="83">
        <f>SUMIFS(ACTUALS!$S$4:$S$75,ACTUALS!$O$4:$O$75,$BM45,ACTUALS!$N$4:$N$75,GV$3)+SUMIFS(ACTUALS!$R$4:$R$75,ACTUALS!$N$4:$N$75,$BM45,ACTUALS!$O$4:$O$75,GV$3)</f>
        <v>0</v>
      </c>
      <c r="GW45" s="83">
        <f>SUMIFS(ACTUALS!$S$4:$S$75,ACTUALS!$O$4:$O$75,$BM45,ACTUALS!$N$4:$N$75,GW$3)+SUMIFS(ACTUALS!$R$4:$R$75,ACTUALS!$N$4:$N$75,$BM45,ACTUALS!$O$4:$O$75,GW$3)</f>
        <v>0</v>
      </c>
      <c r="GX45" s="83">
        <f>SUMIFS(ACTUALS!$S$4:$S$75,ACTUALS!$O$4:$O$75,$BM45,ACTUALS!$N$4:$N$75,GX$3)+SUMIFS(ACTUALS!$R$4:$R$75,ACTUALS!$N$4:$N$75,$BM45,ACTUALS!$O$4:$O$75,GX$3)</f>
        <v>0</v>
      </c>
      <c r="GY45" s="83">
        <f>SUMIFS(ACTUALS!$S$4:$S$75,ACTUALS!$O$4:$O$75,$BM45,ACTUALS!$N$4:$N$75,GY$3)+SUMIFS(ACTUALS!$R$4:$R$75,ACTUALS!$N$4:$N$75,$BM45,ACTUALS!$O$4:$O$75,GY$3)</f>
        <v>0</v>
      </c>
      <c r="GZ45" s="83">
        <f>SUMIFS(ACTUALS!$S$4:$S$75,ACTUALS!$O$4:$O$75,$BM45,ACTUALS!$N$4:$N$75,GZ$3)+SUMIFS(ACTUALS!$R$4:$R$75,ACTUALS!$N$4:$N$75,$BM45,ACTUALS!$O$4:$O$75,GZ$3)</f>
        <v>0</v>
      </c>
      <c r="HA45" s="83">
        <f>SUMIFS(ACTUALS!$S$4:$S$75,ACTUALS!$O$4:$O$75,$BM45,ACTUALS!$N$4:$N$75,HA$3)+SUMIFS(ACTUALS!$R$4:$R$75,ACTUALS!$N$4:$N$75,$BM45,ACTUALS!$O$4:$O$75,HA$3)</f>
        <v>0</v>
      </c>
      <c r="HB45" s="83">
        <f>SUMIFS(ACTUALS!$S$4:$S$75,ACTUALS!$O$4:$O$75,$BM45,ACTUALS!$N$4:$N$75,HB$3)+SUMIFS(ACTUALS!$R$4:$R$75,ACTUALS!$N$4:$N$75,$BM45,ACTUALS!$O$4:$O$75,HB$3)</f>
        <v>0</v>
      </c>
      <c r="HC45" s="83">
        <f>SUMIFS(ACTUALS!$S$4:$S$75,ACTUALS!$O$4:$O$75,$BM45,ACTUALS!$N$4:$N$75,HC$3)+SUMIFS(ACTUALS!$R$4:$R$75,ACTUALS!$N$4:$N$75,$BM45,ACTUALS!$O$4:$O$75,HC$3)</f>
        <v>0</v>
      </c>
      <c r="HD45" s="83">
        <f>SUMIFS(ACTUALS!$S$4:$S$75,ACTUALS!$O$4:$O$75,$BM45,ACTUALS!$N$4:$N$75,HD$3)+SUMIFS(ACTUALS!$R$4:$R$75,ACTUALS!$N$4:$N$75,$BM45,ACTUALS!$O$4:$O$75,HD$3)</f>
        <v>0</v>
      </c>
      <c r="HE45" s="83">
        <f>SUMIFS(ACTUALS!$S$4:$S$75,ACTUALS!$O$4:$O$75,$BM45,ACTUALS!$N$4:$N$75,HE$3)+SUMIFS(ACTUALS!$R$4:$R$75,ACTUALS!$N$4:$N$75,$BM45,ACTUALS!$O$4:$O$75,HE$3)</f>
        <v>0</v>
      </c>
      <c r="HF45" s="51"/>
      <c r="HG45" s="71"/>
      <c r="HH45" s="71"/>
      <c r="HI45" s="71"/>
      <c r="HJ45" s="71"/>
      <c r="HK45" s="71"/>
      <c r="HL45" s="71"/>
      <c r="HM45" s="71"/>
      <c r="HN45" s="71"/>
      <c r="HO45" s="71"/>
      <c r="HP45" s="71"/>
      <c r="HQ45" s="71"/>
      <c r="HR45" s="71"/>
      <c r="HS45" s="71"/>
      <c r="HT45" s="71"/>
      <c r="HU45" s="71"/>
      <c r="HV45" s="71"/>
      <c r="HW45" s="71"/>
      <c r="HX45" s="71"/>
      <c r="HY45" s="71"/>
      <c r="HZ45" s="71"/>
      <c r="IA45" s="71"/>
      <c r="IB45" s="71"/>
      <c r="IC45" s="71"/>
      <c r="ID45" s="71"/>
      <c r="IE45" s="71"/>
      <c r="IF45" s="71"/>
      <c r="IG45" s="71"/>
      <c r="IH45" s="71"/>
      <c r="II45" s="71"/>
      <c r="IJ45" s="71"/>
      <c r="IK45" s="71"/>
      <c r="IL45" s="71"/>
      <c r="IM45" s="71"/>
      <c r="IN45" s="71"/>
      <c r="IO45" s="71"/>
      <c r="IP45" s="71"/>
      <c r="IQ45" s="71"/>
      <c r="IR45" s="71"/>
      <c r="IS45" s="71"/>
      <c r="IT45" s="71"/>
      <c r="IU45" s="71"/>
      <c r="IV45" s="71"/>
      <c r="IW45" s="71"/>
      <c r="IX45" s="71"/>
      <c r="IY45" s="71"/>
      <c r="IZ45" s="71"/>
      <c r="JA45" s="71"/>
      <c r="JB45" s="71"/>
      <c r="JC45" s="71"/>
      <c r="JD45" s="71"/>
      <c r="JE45" s="71"/>
      <c r="JF45" s="71"/>
      <c r="JG45" s="71"/>
      <c r="JH45" s="71"/>
      <c r="JI45" s="71"/>
      <c r="JJ45" s="71"/>
      <c r="JK45" s="71"/>
      <c r="JL45" s="71"/>
      <c r="JM45" s="71"/>
    </row>
    <row r="46" spans="1:273" s="78" customFormat="1" ht="30" customHeight="1" x14ac:dyDescent="0.25">
      <c r="A46" s="71"/>
      <c r="B46" s="72">
        <f t="shared" si="6"/>
        <v>43</v>
      </c>
      <c r="C46" s="73" t="s">
        <v>103</v>
      </c>
      <c r="D46" s="74">
        <v>46195</v>
      </c>
      <c r="E46" s="73" t="s">
        <v>126</v>
      </c>
      <c r="F46" s="180">
        <v>0.83333333333333337</v>
      </c>
      <c r="G46" s="75">
        <f t="shared" si="0"/>
        <v>46195.833333333336</v>
      </c>
      <c r="H46" s="148" t="s">
        <v>163</v>
      </c>
      <c r="I46" s="149"/>
      <c r="J46" s="150"/>
      <c r="K46" s="151"/>
      <c r="L46" s="73" t="str">
        <f t="shared" si="1"/>
        <v/>
      </c>
      <c r="M46" s="76" t="s">
        <v>719</v>
      </c>
      <c r="N46" s="77" t="str">
        <f t="shared" si="2"/>
        <v>Norway</v>
      </c>
      <c r="O46" s="78" t="str">
        <f t="shared" si="3"/>
        <v>Senegal</v>
      </c>
      <c r="P46" s="78" t="str">
        <f>IF(ACTUALS!$R46&gt;ACTUALS!$S46,ACTUALS!$N46,IF(ACTUALS!$S46&gt;ACTUALS!$R46,ACTUALS!$O46,""))</f>
        <v/>
      </c>
      <c r="Q46" s="78" t="str">
        <f>IF(ACTUALS!$P46=ACTUALS!$N46,ACTUALS!$O46,IF(ACTUALS!$P46=ACTUALS!$O46,ACTUALS!$N46,""))</f>
        <v/>
      </c>
      <c r="R46" s="79">
        <f t="shared" si="4"/>
        <v>0</v>
      </c>
      <c r="S46" s="80">
        <f t="shared" si="5"/>
        <v>0</v>
      </c>
      <c r="T46" s="78">
        <f>IF(OR(ACTUALS!$R46="",ACTUALS!$S46=""),"",ACTUALS!$R46-ACTUALS!$S46)</f>
        <v>0</v>
      </c>
      <c r="U46" s="78">
        <f>IF(OR(ACTUALS!$R46="",ACTUALS!$S46=""),"",ACTUALS!$S46-ACTUALS!$R46)</f>
        <v>0</v>
      </c>
      <c r="V46" s="78" t="str">
        <f>IF(ACTUALS!$K46="","",IF(ACTUALS!$L46="Draw",1,IF(ACTUALS!$L46=ACTUALS!$N46,3,0)))</f>
        <v/>
      </c>
      <c r="W46" s="78" t="str">
        <f>IF(ACTUALS!$K46="","",IF(ACTUALS!$L46="Draw",1,IF(ACTUALS!$L46=ACTUALS!$O46,3,0)))</f>
        <v/>
      </c>
      <c r="AH46" s="51"/>
      <c r="AI46" s="51"/>
      <c r="AJ46" s="51"/>
      <c r="AK46" s="51"/>
      <c r="AL46" s="51"/>
      <c r="AM46" s="51"/>
      <c r="AN46" s="51"/>
      <c r="AO46" s="94"/>
      <c r="AP46" s="94"/>
      <c r="AQ46" s="51"/>
      <c r="AR46" s="51"/>
      <c r="AS46" s="51" t="s">
        <v>103</v>
      </c>
      <c r="AT46" s="51" t="s">
        <v>12</v>
      </c>
      <c r="AU46" s="51">
        <f>COUNTIF(ACTUALS!$P$4:$P$75,AT46)</f>
        <v>0</v>
      </c>
      <c r="AV46" s="51">
        <f>COUNTIFS(ACTUALS!$O$4:$O$75,AT46,ACTUALS!$L$4:$L$75,"Draw")+COUNTIFS(ACTUALS!$N$4:$N$75,AT46,ACTUALS!$L$4:$L$75,"Draw")</f>
        <v>0</v>
      </c>
      <c r="AW46" s="51">
        <f>COUNTIF(ACTUALS!$Q$4:$Q$75,AT46)</f>
        <v>0</v>
      </c>
      <c r="AX46" s="51">
        <f>AV46+(3*AU46)</f>
        <v>0</v>
      </c>
      <c r="AY46" s="51">
        <f>SUMIFS(ACTUALS!$R$4:$R$75,ACTUALS!$N$4:$N$75,AT46)+SUMIFS(ACTUALS!$S$4:$S$75,ACTUALS!$O$4:$O$75,AT46)</f>
        <v>0</v>
      </c>
      <c r="AZ46" s="51">
        <f>SUMIFS(ACTUALS!$S$4:$S$75,ACTUALS!$N$4:$N$75,AT46)+SUMIFS(ACTUALS!$R$4:$R$75,ACTUALS!$O$4:$O$75,AT46)</f>
        <v>0</v>
      </c>
      <c r="BA46" s="51">
        <f>AY46-AZ46</f>
        <v>0</v>
      </c>
      <c r="BB46" s="51">
        <f ca="1">RANK(BK46,BK44:BK47,1)</f>
        <v>2</v>
      </c>
      <c r="BC46" s="51" t="str">
        <f>IFERROR(VLOOKUP(AT46,AO:AP,2,FALSE),"")</f>
        <v/>
      </c>
      <c r="BD46" s="51" t="str">
        <f ca="1">IF(BC46="",BB46&amp;AS46,BC46&amp;AS46)</f>
        <v>2I</v>
      </c>
      <c r="BE46" s="51">
        <f>RANK(AX46,AX44:AX47)+(RANK(BA46,BA44:BA47)/10)+(RANK(AY46,AY44:AY47)/100)</f>
        <v>1.1100000000000001</v>
      </c>
      <c r="BF46" s="51">
        <f>RANK(BE46,BE44:BE47,1)</f>
        <v>1</v>
      </c>
      <c r="BG46" s="51" cm="1">
        <f t="array" aca="1" ref="BG46" ca="1">SUMPRODUCT((OFFSET($BN$3:$DI$3,MATCH($AT46,$BM$4:$BM$51,0),0))*((IF($BF45=$BF46,$BN$3:$DI$3=$AT45,0))+(IF($BF44=$BF46,$BN$3:$DI$3=$AT44,0))+(IF($BF47=$BF46,$BN$3:$DI$3=$AT47,0))))</f>
        <v>0</v>
      </c>
      <c r="BH46" s="51" cm="1">
        <f t="array" aca="1" ref="BH46" ca="1">SUMPRODUCT((OFFSET($DL$3:$FG$3,MATCH($AT46,$DK$4:$DK$51,0),0))*((IF($BF45=$BF46,$DL$3:$FG$3=$AT45,0))+(IF($BF44=$BF46,$DL$3:$FG$3=$AT44,0))+(IF($BF47=$BF46,$DL$3:$FG$3=$AT47,0))))</f>
        <v>0</v>
      </c>
      <c r="BI46" s="51" cm="1">
        <f t="array" aca="1" ref="BI46" ca="1">SUMPRODUCT((OFFSET($FJ$3:$HE$3,MATCH($AT46,$FI$4:$FI$51,0),0))*((IF($BF45=$BF46,$FJ$3:$HE$3=$AT45,0))+(IF($BF44=$BF46,$FJ$3:$HE$3=$AT44,0))+(IF($BF47=$BF46,$FJ$3:$HE$3=$AT47,0))))</f>
        <v>0</v>
      </c>
      <c r="BJ46" s="51">
        <f ca="1">(BG46/1000)+(BH46/10000)+(BI46/100000)+(ROW(BI49)/10000000)</f>
        <v>4.8999999999999997E-6</v>
      </c>
      <c r="BK46" s="51">
        <f ca="1">+BE46-BJ46</f>
        <v>1.1099951000000001</v>
      </c>
      <c r="BL46" s="51"/>
      <c r="BM46" s="96" t="s">
        <v>37</v>
      </c>
      <c r="BN46" s="83">
        <f>SUMIFS(ACTUALS!$W$4:$W$75,ACTUALS!$O$4:$O$75,$BM46,ACTUALS!$N$4:$N$75,BN$3)+SUMIFS(ACTUALS!$V$4:$V$75,ACTUALS!$N$4:$N$75,$BM46,ACTUALS!$O$4:$O$75,BN$3)</f>
        <v>0</v>
      </c>
      <c r="BO46" s="83">
        <f>SUMIFS(ACTUALS!$W$4:$W$75,ACTUALS!$O$4:$O$75,$BM46,ACTUALS!$N$4:$N$75,BO$3)+SUMIFS(ACTUALS!$V$4:$V$75,ACTUALS!$N$4:$N$75,$BM46,ACTUALS!$O$4:$O$75,BO$3)</f>
        <v>0</v>
      </c>
      <c r="BP46" s="83">
        <f>SUMIFS(ACTUALS!$W$4:$W$75,ACTUALS!$O$4:$O$75,$BM46,ACTUALS!$N$4:$N$75,BP$3)+SUMIFS(ACTUALS!$V$4:$V$75,ACTUALS!$N$4:$N$75,$BM46,ACTUALS!$O$4:$O$75,BP$3)</f>
        <v>0</v>
      </c>
      <c r="BQ46" s="83">
        <f>SUMIFS(ACTUALS!$W$4:$W$75,ACTUALS!$O$4:$O$75,$BM46,ACTUALS!$N$4:$N$75,BQ$3)+SUMIFS(ACTUALS!$V$4:$V$75,ACTUALS!$N$4:$N$75,$BM46,ACTUALS!$O$4:$O$75,BQ$3)</f>
        <v>0</v>
      </c>
      <c r="BR46" s="83">
        <f>SUMIFS(ACTUALS!$W$4:$W$75,ACTUALS!$O$4:$O$75,$BM46,ACTUALS!$N$4:$N$75,BR$3)+SUMIFS(ACTUALS!$V$4:$V$75,ACTUALS!$N$4:$N$75,$BM46,ACTUALS!$O$4:$O$75,BR$3)</f>
        <v>0</v>
      </c>
      <c r="BS46" s="83">
        <f>SUMIFS(ACTUALS!$W$4:$W$75,ACTUALS!$O$4:$O$75,$BM46,ACTUALS!$N$4:$N$75,BS$3)+SUMIFS(ACTUALS!$V$4:$V$75,ACTUALS!$N$4:$N$75,$BM46,ACTUALS!$O$4:$O$75,BS$3)</f>
        <v>0</v>
      </c>
      <c r="BT46" s="83">
        <f>SUMIFS(ACTUALS!$W$4:$W$75,ACTUALS!$O$4:$O$75,$BM46,ACTUALS!$N$4:$N$75,BT$3)+SUMIFS(ACTUALS!$V$4:$V$75,ACTUALS!$N$4:$N$75,$BM46,ACTUALS!$O$4:$O$75,BT$3)</f>
        <v>0</v>
      </c>
      <c r="BU46" s="83">
        <f>SUMIFS(ACTUALS!$W$4:$W$75,ACTUALS!$O$4:$O$75,$BM46,ACTUALS!$N$4:$N$75,BU$3)+SUMIFS(ACTUALS!$V$4:$V$75,ACTUALS!$N$4:$N$75,$BM46,ACTUALS!$O$4:$O$75,BU$3)</f>
        <v>0</v>
      </c>
      <c r="BV46" s="83">
        <f>SUMIFS(ACTUALS!$W$4:$W$75,ACTUALS!$O$4:$O$75,$BM46,ACTUALS!$N$4:$N$75,BV$3)+SUMIFS(ACTUALS!$V$4:$V$75,ACTUALS!$N$4:$N$75,$BM46,ACTUALS!$O$4:$O$75,BV$3)</f>
        <v>0</v>
      </c>
      <c r="BW46" s="83">
        <f>SUMIFS(ACTUALS!$W$4:$W$75,ACTUALS!$O$4:$O$75,$BM46,ACTUALS!$N$4:$N$75,BW$3)+SUMIFS(ACTUALS!$V$4:$V$75,ACTUALS!$N$4:$N$75,$BM46,ACTUALS!$O$4:$O$75,BW$3)</f>
        <v>0</v>
      </c>
      <c r="BX46" s="83">
        <f>SUMIFS(ACTUALS!$W$4:$W$75,ACTUALS!$O$4:$O$75,$BM46,ACTUALS!$N$4:$N$75,BX$3)+SUMIFS(ACTUALS!$V$4:$V$75,ACTUALS!$N$4:$N$75,$BM46,ACTUALS!$O$4:$O$75,BX$3)</f>
        <v>0</v>
      </c>
      <c r="BY46" s="83">
        <f>SUMIFS(ACTUALS!$W$4:$W$75,ACTUALS!$O$4:$O$75,$BM46,ACTUALS!$N$4:$N$75,BY$3)+SUMIFS(ACTUALS!$V$4:$V$75,ACTUALS!$N$4:$N$75,$BM46,ACTUALS!$O$4:$O$75,BY$3)</f>
        <v>0</v>
      </c>
      <c r="BZ46" s="83">
        <f>SUMIFS(ACTUALS!$W$4:$W$75,ACTUALS!$O$4:$O$75,$BM46,ACTUALS!$N$4:$N$75,BZ$3)+SUMIFS(ACTUALS!$V$4:$V$75,ACTUALS!$N$4:$N$75,$BM46,ACTUALS!$O$4:$O$75,BZ$3)</f>
        <v>0</v>
      </c>
      <c r="CA46" s="83">
        <f>SUMIFS(ACTUALS!$W$4:$W$75,ACTUALS!$O$4:$O$75,$BM46,ACTUALS!$N$4:$N$75,CA$3)+SUMIFS(ACTUALS!$V$4:$V$75,ACTUALS!$N$4:$N$75,$BM46,ACTUALS!$O$4:$O$75,CA$3)</f>
        <v>0</v>
      </c>
      <c r="CB46" s="83">
        <f>SUMIFS(ACTUALS!$W$4:$W$75,ACTUALS!$O$4:$O$75,$BM46,ACTUALS!$N$4:$N$75,CB$3)+SUMIFS(ACTUALS!$V$4:$V$75,ACTUALS!$N$4:$N$75,$BM46,ACTUALS!$O$4:$O$75,CB$3)</f>
        <v>0</v>
      </c>
      <c r="CC46" s="83">
        <f>SUMIFS(ACTUALS!$W$4:$W$75,ACTUALS!$O$4:$O$75,$BM46,ACTUALS!$N$4:$N$75,CC$3)+SUMIFS(ACTUALS!$V$4:$V$75,ACTUALS!$N$4:$N$75,$BM46,ACTUALS!$O$4:$O$75,CC$3)</f>
        <v>0</v>
      </c>
      <c r="CD46" s="83">
        <f>SUMIFS(ACTUALS!$W$4:$W$75,ACTUALS!$O$4:$O$75,$BM46,ACTUALS!$N$4:$N$75,CD$3)+SUMIFS(ACTUALS!$V$4:$V$75,ACTUALS!$N$4:$N$75,$BM46,ACTUALS!$O$4:$O$75,CD$3)</f>
        <v>0</v>
      </c>
      <c r="CE46" s="83">
        <f>SUMIFS(ACTUALS!$W$4:$W$75,ACTUALS!$O$4:$O$75,$BM46,ACTUALS!$N$4:$N$75,CE$3)+SUMIFS(ACTUALS!$V$4:$V$75,ACTUALS!$N$4:$N$75,$BM46,ACTUALS!$O$4:$O$75,CE$3)</f>
        <v>0</v>
      </c>
      <c r="CF46" s="83">
        <f>SUMIFS(ACTUALS!$W$4:$W$75,ACTUALS!$O$4:$O$75,$BM46,ACTUALS!$N$4:$N$75,CF$3)+SUMIFS(ACTUALS!$V$4:$V$75,ACTUALS!$N$4:$N$75,$BM46,ACTUALS!$O$4:$O$75,CF$3)</f>
        <v>0</v>
      </c>
      <c r="CG46" s="83">
        <f>SUMIFS(ACTUALS!$W$4:$W$75,ACTUALS!$O$4:$O$75,$BM46,ACTUALS!$N$4:$N$75,CG$3)+SUMIFS(ACTUALS!$V$4:$V$75,ACTUALS!$N$4:$N$75,$BM46,ACTUALS!$O$4:$O$75,CG$3)</f>
        <v>0</v>
      </c>
      <c r="CH46" s="83">
        <f>SUMIFS(ACTUALS!$W$4:$W$75,ACTUALS!$O$4:$O$75,$BM46,ACTUALS!$N$4:$N$75,CH$3)+SUMIFS(ACTUALS!$V$4:$V$75,ACTUALS!$N$4:$N$75,$BM46,ACTUALS!$O$4:$O$75,CH$3)</f>
        <v>0</v>
      </c>
      <c r="CI46" s="83">
        <f>SUMIFS(ACTUALS!$W$4:$W$75,ACTUALS!$O$4:$O$75,$BM46,ACTUALS!$N$4:$N$75,CI$3)+SUMIFS(ACTUALS!$V$4:$V$75,ACTUALS!$N$4:$N$75,$BM46,ACTUALS!$O$4:$O$75,CI$3)</f>
        <v>0</v>
      </c>
      <c r="CJ46" s="83">
        <f>SUMIFS(ACTUALS!$B$4:$B$75,ACTUALS!$P$4:$P$75,$BM46,ACTUALS!$O$4:$O$75,CJ$3)+SUMIFS(ACTUALS!$W$4:$W$75,ACTUALS!$O$4:$O$75,$BM46,ACTUALS!$P$4:$P$75,CJ$3)</f>
        <v>0</v>
      </c>
      <c r="CK46" s="83">
        <f>SUMIFS(ACTUALS!$C$4:$C$75,ACTUALS!$Q$4:$Q$75,$BM46,ACTUALS!$P$4:$P$75,CK$3)+SUMIFS(ACTUALS!$B$4:$B$75,ACTUALS!$P$4:$P$75,$BM46,ACTUALS!$Q$4:$Q$75,CK$3)</f>
        <v>0</v>
      </c>
      <c r="CL46" s="83">
        <f>SUMIFS(ACTUALS!$D$4:$D$75,ACTUALS!$R$4:$R$75,$BM46,ACTUALS!$Q$4:$Q$75,CL$3)+SUMIFS(ACTUALS!$C$4:$C$75,ACTUALS!$Q$4:$Q$75,$BM46,ACTUALS!$R$4:$R$75,CL$3)</f>
        <v>0</v>
      </c>
      <c r="CM46" s="83">
        <f>SUMIFS(ACTUALS!$E$4:$E$75,ACTUALS!$S$4:$S$75,$BM46,ACTUALS!$R$4:$R$75,CM$3)+SUMIFS(ACTUALS!$D$4:$D$75,ACTUALS!$R$4:$R$75,$BM46,ACTUALS!$S$4:$S$75,CM$3)</f>
        <v>0</v>
      </c>
      <c r="CN46" s="83">
        <f>SUMIFS(ACTUALS!$F$4:$F$75,ACTUALS!$T$4:$T$75,$BM46,ACTUALS!$S$4:$S$75,CN$3)+SUMIFS(ACTUALS!$E$4:$E$75,ACTUALS!$S$4:$S$75,$BM46,ACTUALS!$T$4:$T$75,CN$3)</f>
        <v>0</v>
      </c>
      <c r="CO46" s="83">
        <f>SUMIFS(ACTUALS!$G$4:$G$75,ACTUALS!$U$4:$U$75,$BM46,ACTUALS!$T$4:$T$75,CO$3)+SUMIFS(ACTUALS!$F$4:$F$75,ACTUALS!$T$4:$T$75,$BM46,ACTUALS!$U$4:$U$75,CO$3)</f>
        <v>0</v>
      </c>
      <c r="CP46" s="83">
        <f>SUMIFS(ACTUALS!$J$4:$J$75,ACTUALS!$V$4:$V$75,$BM46,ACTUALS!$U$4:$U$75,CP$3)+SUMIFS(ACTUALS!$G$4:$G$75,ACTUALS!$U$4:$U$75,$BM46,ACTUALS!$V$4:$V$75,CP$3)</f>
        <v>0</v>
      </c>
      <c r="CQ46" s="83">
        <f>SUMIFS(ACTUALS!$K$4:$K$75,ACTUALS!$W$4:$W$75,$BM46,ACTUALS!$V$4:$V$75,CQ$3)+SUMIFS(ACTUALS!$J$4:$J$75,ACTUALS!$V$4:$V$75,$BM46,ACTUALS!$W$4:$W$75,CQ$3)</f>
        <v>0</v>
      </c>
      <c r="CR46" s="83">
        <f>SUMIFS(ACTUALS!$L$4:$L$75,ACTUALS!$B$4:$B$75,$BM46,ACTUALS!$W$4:$W$75,CR$3)+SUMIFS(ACTUALS!$K$4:$K$75,ACTUALS!$W$4:$W$75,$BM46,ACTUALS!$B$4:$B$75,CR$3)</f>
        <v>0</v>
      </c>
      <c r="CS46" s="83">
        <f>SUMIFS(ACTUALS!$N$4:$N$75,ACTUALS!$C$4:$C$75,$BM46,ACTUALS!$B$4:$B$75,CS$3)+SUMIFS(ACTUALS!$L$4:$L$75,ACTUALS!$B$4:$B$75,$BM46,ACTUALS!$C$4:$C$75,CS$3)</f>
        <v>0</v>
      </c>
      <c r="CT46" s="83">
        <f>SUMIFS(ACTUALS!$O$4:$O$75,ACTUALS!$D$4:$D$75,$BM46,ACTUALS!$C$4:$C$75,CT$3)+SUMIFS(ACTUALS!$N$4:$N$75,ACTUALS!$C$4:$C$75,$BM46,ACTUALS!$D$4:$D$75,CT$3)</f>
        <v>0</v>
      </c>
      <c r="CU46" s="83">
        <f>SUMIFS(ACTUALS!$P$4:$P$75,ACTUALS!$E$4:$E$75,$BM46,ACTUALS!$D$4:$D$75,CU$3)+SUMIFS(ACTUALS!$O$4:$O$75,ACTUALS!$D$4:$D$75,$BM46,ACTUALS!$E$4:$E$75,CU$3)</f>
        <v>0</v>
      </c>
      <c r="CV46" s="83">
        <f>SUMIFS(ACTUALS!$Q$4:$Q$75,ACTUALS!$F$4:$F$75,$BM46,ACTUALS!$E$4:$E$75,CV$3)+SUMIFS(ACTUALS!$P$4:$P$75,ACTUALS!$E$4:$E$75,$BM46,ACTUALS!$F$4:$F$75,CV$3)</f>
        <v>0</v>
      </c>
      <c r="CW46" s="83">
        <f>SUMIFS(ACTUALS!$R$4:$R$75,ACTUALS!$G$4:$G$75,$BM46,ACTUALS!$F$4:$F$75,CW$3)+SUMIFS(ACTUALS!$Q$4:$Q$75,ACTUALS!$F$4:$F$75,$BM46,ACTUALS!$G$4:$G$75,CW$3)</f>
        <v>0</v>
      </c>
      <c r="CX46" s="83">
        <f>SUMIFS(ACTUALS!$S$4:$S$75,ACTUALS!$J$4:$J$75,$BM46,ACTUALS!$G$4:$G$75,CX$3)+SUMIFS(ACTUALS!$R$4:$R$75,ACTUALS!$G$4:$G$75,$BM46,ACTUALS!$J$4:$J$75,CX$3)</f>
        <v>0</v>
      </c>
      <c r="CY46" s="83">
        <f>SUMIFS(ACTUALS!$T$4:$T$75,ACTUALS!$K$4:$K$75,$BM46,ACTUALS!$J$4:$J$75,CY$3)+SUMIFS(ACTUALS!$S$4:$S$75,ACTUALS!$J$4:$J$75,$BM46,ACTUALS!$K$4:$K$75,CY$3)</f>
        <v>0</v>
      </c>
      <c r="CZ46" s="83">
        <f>SUMIFS(ACTUALS!$U$4:$U$75,ACTUALS!$L$4:$L$75,$BM46,ACTUALS!$K$4:$K$75,CZ$3)+SUMIFS(ACTUALS!$T$4:$T$75,ACTUALS!$K$4:$K$75,$BM46,ACTUALS!$L$4:$L$75,CZ$3)</f>
        <v>0</v>
      </c>
      <c r="DA46" s="83">
        <f>SUMIFS(ACTUALS!$V$4:$V$75,ACTUALS!$N$4:$N$75,$BM46,ACTUALS!$L$4:$L$75,DA$3)+SUMIFS(ACTUALS!$U$4:$U$75,ACTUALS!$L$4:$L$75,$BM46,ACTUALS!$N$4:$N$75,DA$3)</f>
        <v>0</v>
      </c>
      <c r="DB46" s="83">
        <f>SUMIFS(ACTUALS!$W$4:$W$75,ACTUALS!$O$4:$O$75,$BM46,ACTUALS!$N$4:$N$75,DB$3)+SUMIFS(ACTUALS!$V$4:$V$75,ACTUALS!$N$4:$N$75,$BM46,ACTUALS!$O$4:$O$75,DB$3)</f>
        <v>0</v>
      </c>
      <c r="DC46" s="83">
        <f>SUMIFS(ACTUALS!$B$4:$B$75,ACTUALS!$P$4:$P$75,$BM46,ACTUALS!$O$4:$O$75,DC$3)+SUMIFS(ACTUALS!$W$4:$W$75,ACTUALS!$O$4:$O$75,$BM46,ACTUALS!$P$4:$P$75,DC$3)</f>
        <v>0</v>
      </c>
      <c r="DD46" s="83">
        <f>SUMIFS(ACTUALS!$C$4:$C$75,ACTUALS!$Q$4:$Q$75,$BM46,ACTUALS!$P$4:$P$75,DD$3)+SUMIFS(ACTUALS!$B$4:$B$75,ACTUALS!$P$4:$P$75,$BM46,ACTUALS!$Q$4:$Q$75,DD$3)</f>
        <v>0</v>
      </c>
      <c r="DE46" s="83">
        <f>SUMIFS(ACTUALS!$D$4:$D$75,ACTUALS!$R$4:$R$75,$BM46,ACTUALS!$Q$4:$Q$75,DE$3)+SUMIFS(ACTUALS!$C$4:$C$75,ACTUALS!$Q$4:$Q$75,$BM46,ACTUALS!$R$4:$R$75,DE$3)</f>
        <v>0</v>
      </c>
      <c r="DF46" s="83">
        <f>SUMIFS(ACTUALS!$E$4:$E$75,ACTUALS!$S$4:$S$75,$BM46,ACTUALS!$R$4:$R$75,DF$3)+SUMIFS(ACTUALS!$D$4:$D$75,ACTUALS!$R$4:$R$75,$BM46,ACTUALS!$S$4:$S$75,DF$3)</f>
        <v>0</v>
      </c>
      <c r="DG46" s="83">
        <f>SUMIFS(ACTUALS!$W$4:$W$75,ACTUALS!$O$4:$O$75,$BM46,ACTUALS!$N$4:$N$75,DG$3)+SUMIFS(ACTUALS!$V$4:$V$75,ACTUALS!$N$4:$N$75,$BM46,ACTUALS!$O$4:$O$75,DG$3)</f>
        <v>0</v>
      </c>
      <c r="DH46" s="83">
        <f>SUMIFS(ACTUALS!$W$4:$W$75,ACTUALS!$O$4:$O$75,$BM46,ACTUALS!$N$4:$N$75,DH$3)+SUMIFS(ACTUALS!$V$4:$V$75,ACTUALS!$N$4:$N$75,$BM46,ACTUALS!$O$4:$O$75,DH$3)</f>
        <v>0</v>
      </c>
      <c r="DI46" s="83">
        <f>SUMIFS(ACTUALS!$W$4:$W$75,ACTUALS!$O$4:$O$75,$BM46,ACTUALS!$N$4:$N$75,DI$3)+SUMIFS(ACTUALS!$V$4:$V$75,ACTUALS!$N$4:$N$75,$BM46,ACTUALS!$O$4:$O$75,DI$3)</f>
        <v>0</v>
      </c>
      <c r="DJ46" s="51"/>
      <c r="DK46" s="51" t="s">
        <v>37</v>
      </c>
      <c r="DL46" s="83">
        <f>SUMIFS(ACTUALS!$U$4:$U$75,ACTUALS!$O$4:$O$75,$BM46,ACTUALS!$N$4:$N$75,DL$3)+SUMIFS(ACTUALS!$T$4:$T$75,ACTUALS!$N$4:$N$75,$BM46,ACTUALS!$O$4:$O$75,DL$3)</f>
        <v>0</v>
      </c>
      <c r="DM46" s="83">
        <f>SUMIFS(ACTUALS!$U$4:$U$75,ACTUALS!$O$4:$O$75,$BM46,ACTUALS!$N$4:$N$75,DM$3)+SUMIFS(ACTUALS!$T$4:$T$75,ACTUALS!$N$4:$N$75,$BM46,ACTUALS!$O$4:$O$75,DM$3)</f>
        <v>0</v>
      </c>
      <c r="DN46" s="83">
        <f>SUMIFS(ACTUALS!$U$4:$U$75,ACTUALS!$O$4:$O$75,$BM46,ACTUALS!$N$4:$N$75,DN$3)+SUMIFS(ACTUALS!$T$4:$T$75,ACTUALS!$N$4:$N$75,$BM46,ACTUALS!$O$4:$O$75,DN$3)</f>
        <v>0</v>
      </c>
      <c r="DO46" s="83">
        <f>SUMIFS(ACTUALS!$U$4:$U$75,ACTUALS!$O$4:$O$75,$BM46,ACTUALS!$N$4:$N$75,DO$3)+SUMIFS(ACTUALS!$T$4:$T$75,ACTUALS!$N$4:$N$75,$BM46,ACTUALS!$O$4:$O$75,DO$3)</f>
        <v>0</v>
      </c>
      <c r="DP46" s="83">
        <f>SUMIFS(ACTUALS!$U$4:$U$75,ACTUALS!$O$4:$O$75,$BM46,ACTUALS!$N$4:$N$75,DP$3)+SUMIFS(ACTUALS!$T$4:$T$75,ACTUALS!$N$4:$N$75,$BM46,ACTUALS!$O$4:$O$75,DP$3)</f>
        <v>0</v>
      </c>
      <c r="DQ46" s="83">
        <f>SUMIFS(ACTUALS!$U$4:$U$75,ACTUALS!$O$4:$O$75,$BM46,ACTUALS!$N$4:$N$75,DQ$3)+SUMIFS(ACTUALS!$T$4:$T$75,ACTUALS!$N$4:$N$75,$BM46,ACTUALS!$O$4:$O$75,DQ$3)</f>
        <v>0</v>
      </c>
      <c r="DR46" s="83">
        <f>SUMIFS(ACTUALS!$U$4:$U$75,ACTUALS!$O$4:$O$75,$BM46,ACTUALS!$N$4:$N$75,DR$3)+SUMIFS(ACTUALS!$T$4:$T$75,ACTUALS!$N$4:$N$75,$BM46,ACTUALS!$O$4:$O$75,DR$3)</f>
        <v>0</v>
      </c>
      <c r="DS46" s="83">
        <f>SUMIFS(ACTUALS!$U$4:$U$75,ACTUALS!$O$4:$O$75,$BM46,ACTUALS!$N$4:$N$75,DS$3)+SUMIFS(ACTUALS!$T$4:$T$75,ACTUALS!$N$4:$N$75,$BM46,ACTUALS!$O$4:$O$75,DS$3)</f>
        <v>0</v>
      </c>
      <c r="DT46" s="83">
        <f>SUMIFS(ACTUALS!$U$4:$U$75,ACTUALS!$O$4:$O$75,$BM46,ACTUALS!$N$4:$N$75,DT$3)+SUMIFS(ACTUALS!$T$4:$T$75,ACTUALS!$N$4:$N$75,$BM46,ACTUALS!$O$4:$O$75,DT$3)</f>
        <v>0</v>
      </c>
      <c r="DU46" s="83">
        <f>SUMIFS(ACTUALS!$V$4:$V$75,ACTUALS!$P$4:$P$75,$BM46,ACTUALS!$O$4:$O$75,DU$3)+SUMIFS(ACTUALS!$U$4:$U$75,ACTUALS!$O$4:$O$75,$BM46,ACTUALS!$P$4:$P$75,DU$3)</f>
        <v>0</v>
      </c>
      <c r="DV46" s="83">
        <f>SUMIFS(ACTUALS!$W$4:$W$75,ACTUALS!$Q$4:$Q$75,$BM46,ACTUALS!$P$4:$P$75,DV$3)+SUMIFS(ACTUALS!$V$4:$V$75,ACTUALS!$P$4:$P$75,$BM46,ACTUALS!$Q$4:$Q$75,DV$3)</f>
        <v>0</v>
      </c>
      <c r="DW46" s="83">
        <f>SUMIFS(ACTUALS!$B$4:$B$75,ACTUALS!$R$4:$R$75,$BM46,ACTUALS!$Q$4:$Q$75,DW$3)+SUMIFS(ACTUALS!$W$4:$W$75,ACTUALS!$Q$4:$Q$75,$BM46,ACTUALS!$R$4:$R$75,DW$3)</f>
        <v>0</v>
      </c>
      <c r="DX46" s="83">
        <f>SUMIFS(ACTUALS!$C$4:$C$75,ACTUALS!$S$4:$S$75,$BM46,ACTUALS!$R$4:$R$75,DX$3)+SUMIFS(ACTUALS!$B$4:$B$75,ACTUALS!$R$4:$R$75,$BM46,ACTUALS!$S$4:$S$75,DX$3)</f>
        <v>0</v>
      </c>
      <c r="DY46" s="83">
        <f>SUMIFS(ACTUALS!$D$4:$D$75,ACTUALS!$T$4:$T$75,$BM46,ACTUALS!$S$4:$S$75,DY$3)+SUMIFS(ACTUALS!$C$4:$C$75,ACTUALS!$S$4:$S$75,$BM46,ACTUALS!$T$4:$T$75,DY$3)</f>
        <v>0</v>
      </c>
      <c r="DZ46" s="83">
        <f>SUMIFS(ACTUALS!$E$4:$E$75,ACTUALS!$U$4:$U$75,$BM46,ACTUALS!$T$4:$T$75,DZ$3)+SUMIFS(ACTUALS!$D$4:$D$75,ACTUALS!$T$4:$T$75,$BM46,ACTUALS!$U$4:$U$75,DZ$3)</f>
        <v>0</v>
      </c>
      <c r="EA46" s="83">
        <f>SUMIFS(ACTUALS!$F$4:$F$75,ACTUALS!$V$4:$V$75,$BM46,ACTUALS!$U$4:$U$75,EA$3)+SUMIFS(ACTUALS!$E$4:$E$75,ACTUALS!$U$4:$U$75,$BM46,ACTUALS!$V$4:$V$75,EA$3)</f>
        <v>0</v>
      </c>
      <c r="EB46" s="83">
        <f>SUMIFS(ACTUALS!$G$4:$G$75,ACTUALS!$W$4:$W$75,$BM46,ACTUALS!$V$4:$V$75,EB$3)+SUMIFS(ACTUALS!$F$4:$F$75,ACTUALS!$V$4:$V$75,$BM46,ACTUALS!$W$4:$W$75,EB$3)</f>
        <v>0</v>
      </c>
      <c r="EC46" s="83">
        <f>SUMIFS(ACTUALS!$J$4:$J$75,ACTUALS!$B$4:$B$75,$BM46,ACTUALS!$W$4:$W$75,EC$3)+SUMIFS(ACTUALS!$G$4:$G$75,ACTUALS!$W$4:$W$75,$BM46,ACTUALS!$B$4:$B$75,EC$3)</f>
        <v>0</v>
      </c>
      <c r="ED46" s="83">
        <f>SUMIFS(ACTUALS!$K$4:$K$75,ACTUALS!$C$4:$C$75,$BM46,ACTUALS!$B$4:$B$75,ED$3)+SUMIFS(ACTUALS!$J$4:$J$75,ACTUALS!$B$4:$B$75,$BM46,ACTUALS!$C$4:$C$75,ED$3)</f>
        <v>0</v>
      </c>
      <c r="EE46" s="83">
        <f>SUMIFS(ACTUALS!$L$4:$L$75,ACTUALS!$D$4:$D$75,$BM46,ACTUALS!$C$4:$C$75,EE$3)+SUMIFS(ACTUALS!$K$4:$K$75,ACTUALS!$C$4:$C$75,$BM46,ACTUALS!$D$4:$D$75,EE$3)</f>
        <v>0</v>
      </c>
      <c r="EF46" s="83">
        <f>SUMIFS(ACTUALS!$N$4:$N$75,ACTUALS!$E$4:$E$75,$BM46,ACTUALS!$D$4:$D$75,EF$3)+SUMIFS(ACTUALS!$L$4:$L$75,ACTUALS!$D$4:$D$75,$BM46,ACTUALS!$E$4:$E$75,EF$3)</f>
        <v>0</v>
      </c>
      <c r="EG46" s="83">
        <f>SUMIFS(ACTUALS!$O$4:$O$75,ACTUALS!$F$4:$F$75,$BM46,ACTUALS!$E$4:$E$75,EG$3)+SUMIFS(ACTUALS!$N$4:$N$75,ACTUALS!$E$4:$E$75,$BM46,ACTUALS!$F$4:$F$75,EG$3)</f>
        <v>0</v>
      </c>
      <c r="EH46" s="83">
        <f>SUMIFS(ACTUALS!$P$4:$P$75,ACTUALS!$G$4:$G$75,$BM46,ACTUALS!$F$4:$F$75,EH$3)+SUMIFS(ACTUALS!$O$4:$O$75,ACTUALS!$F$4:$F$75,$BM46,ACTUALS!$G$4:$G$75,EH$3)</f>
        <v>0</v>
      </c>
      <c r="EI46" s="83">
        <f>SUMIFS(ACTUALS!$Q$4:$Q$75,ACTUALS!$J$4:$J$75,$BM46,ACTUALS!$G$4:$G$75,EI$3)+SUMIFS(ACTUALS!$P$4:$P$75,ACTUALS!$G$4:$G$75,$BM46,ACTUALS!$J$4:$J$75,EI$3)</f>
        <v>0</v>
      </c>
      <c r="EJ46" s="83">
        <f>SUMIFS(ACTUALS!$R$4:$R$75,ACTUALS!$K$4:$K$75,$BM46,ACTUALS!$J$4:$J$75,EJ$3)+SUMIFS(ACTUALS!$Q$4:$Q$75,ACTUALS!$J$4:$J$75,$BM46,ACTUALS!$K$4:$K$75,EJ$3)</f>
        <v>0</v>
      </c>
      <c r="EK46" s="83">
        <f>SUMIFS(ACTUALS!$S$4:$S$75,ACTUALS!$L$4:$L$75,$BM46,ACTUALS!$K$4:$K$75,EK$3)+SUMIFS(ACTUALS!$R$4:$R$75,ACTUALS!$K$4:$K$75,$BM46,ACTUALS!$L$4:$L$75,EK$3)</f>
        <v>0</v>
      </c>
      <c r="EL46" s="83">
        <f>SUMIFS(ACTUALS!$T$4:$T$75,ACTUALS!$N$4:$N$75,$BM46,ACTUALS!$L$4:$L$75,EL$3)+SUMIFS(ACTUALS!$S$4:$S$75,ACTUALS!$L$4:$L$75,$BM46,ACTUALS!$N$4:$N$75,EL$3)</f>
        <v>0</v>
      </c>
      <c r="EM46" s="83">
        <f>SUMIFS(ACTUALS!$U$4:$U$75,ACTUALS!$O$4:$O$75,$BM46,ACTUALS!$N$4:$N$75,EM$3)+SUMIFS(ACTUALS!$T$4:$T$75,ACTUALS!$N$4:$N$75,$BM46,ACTUALS!$O$4:$O$75,EM$3)</f>
        <v>0</v>
      </c>
      <c r="EN46" s="83">
        <f>SUMIFS(ACTUALS!$V$4:$V$75,ACTUALS!$P$4:$P$75,$BM46,ACTUALS!$O$4:$O$75,EN$3)+SUMIFS(ACTUALS!$U$4:$U$75,ACTUALS!$O$4:$O$75,$BM46,ACTUALS!$P$4:$P$75,EN$3)</f>
        <v>0</v>
      </c>
      <c r="EO46" s="83">
        <f>SUMIFS(ACTUALS!$W$4:$W$75,ACTUALS!$Q$4:$Q$75,$BM46,ACTUALS!$P$4:$P$75,EO$3)+SUMIFS(ACTUALS!$V$4:$V$75,ACTUALS!$P$4:$P$75,$BM46,ACTUALS!$Q$4:$Q$75,EO$3)</f>
        <v>0</v>
      </c>
      <c r="EP46" s="83">
        <f>SUMIFS(ACTUALS!$B$4:$B$75,ACTUALS!$R$4:$R$75,$BM46,ACTUALS!$Q$4:$Q$75,EP$3)+SUMIFS(ACTUALS!$W$4:$W$75,ACTUALS!$Q$4:$Q$75,$BM46,ACTUALS!$R$4:$R$75,EP$3)</f>
        <v>0</v>
      </c>
      <c r="EQ46" s="83">
        <f>SUMIFS(ACTUALS!$C$4:$C$75,ACTUALS!$S$4:$S$75,$BM46,ACTUALS!$R$4:$R$75,EQ$3)+SUMIFS(ACTUALS!$B$4:$B$75,ACTUALS!$R$4:$R$75,$BM46,ACTUALS!$S$4:$S$75,EQ$3)</f>
        <v>0</v>
      </c>
      <c r="ER46" s="83">
        <f>SUMIFS(ACTUALS!$D$4:$D$75,ACTUALS!$T$4:$T$75,$BM46,ACTUALS!$S$4:$S$75,ER$3)+SUMIFS(ACTUALS!$C$4:$C$75,ACTUALS!$S$4:$S$75,$BM46,ACTUALS!$T$4:$T$75,ER$3)</f>
        <v>0</v>
      </c>
      <c r="ES46" s="83">
        <f>SUMIFS(ACTUALS!$E$4:$E$75,ACTUALS!$U$4:$U$75,$BM46,ACTUALS!$T$4:$T$75,ES$3)+SUMIFS(ACTUALS!$D$4:$D$75,ACTUALS!$T$4:$T$75,$BM46,ACTUALS!$U$4:$U$75,ES$3)</f>
        <v>0</v>
      </c>
      <c r="ET46" s="83">
        <f>SUMIFS(ACTUALS!$F$4:$F$75,ACTUALS!$V$4:$V$75,$BM46,ACTUALS!$U$4:$U$75,ET$3)+SUMIFS(ACTUALS!$E$4:$E$75,ACTUALS!$U$4:$U$75,$BM46,ACTUALS!$V$4:$V$75,ET$3)</f>
        <v>0</v>
      </c>
      <c r="EU46" s="83">
        <f>SUMIFS(ACTUALS!$G$4:$G$75,ACTUALS!$W$4:$W$75,$BM46,ACTUALS!$V$4:$V$75,EU$3)+SUMIFS(ACTUALS!$F$4:$F$75,ACTUALS!$V$4:$V$75,$BM46,ACTUALS!$W$4:$W$75,EU$3)</f>
        <v>0</v>
      </c>
      <c r="EV46" s="83">
        <f>SUMIFS(ACTUALS!$U$4:$U$75,ACTUALS!$O$4:$O$75,$BM46,ACTUALS!$N$4:$N$75,EV$3)+SUMIFS(ACTUALS!$T$4:$T$75,ACTUALS!$N$4:$N$75,$BM46,ACTUALS!$O$4:$O$75,EV$3)</f>
        <v>0</v>
      </c>
      <c r="EW46" s="83">
        <f>SUMIFS(ACTUALS!$U$4:$U$75,ACTUALS!$O$4:$O$75,$BM46,ACTUALS!$N$4:$N$75,EW$3)+SUMIFS(ACTUALS!$T$4:$T$75,ACTUALS!$N$4:$N$75,$BM46,ACTUALS!$O$4:$O$75,EW$3)</f>
        <v>0</v>
      </c>
      <c r="EX46" s="83">
        <f>SUMIFS(ACTUALS!$U$4:$U$75,ACTUALS!$O$4:$O$75,$BM46,ACTUALS!$N$4:$N$75,EX$3)+SUMIFS(ACTUALS!$T$4:$T$75,ACTUALS!$N$4:$N$75,$BM46,ACTUALS!$O$4:$O$75,EX$3)</f>
        <v>0</v>
      </c>
      <c r="EY46" s="83">
        <f>SUMIFS(ACTUALS!$U$4:$U$75,ACTUALS!$O$4:$O$75,$BM46,ACTUALS!$N$4:$N$75,EY$3)+SUMIFS(ACTUALS!$T$4:$T$75,ACTUALS!$N$4:$N$75,$BM46,ACTUALS!$O$4:$O$75,EY$3)</f>
        <v>0</v>
      </c>
      <c r="EZ46" s="83">
        <f>SUMIFS(ACTUALS!$U$4:$U$75,ACTUALS!$O$4:$O$75,$BM46,ACTUALS!$N$4:$N$75,EZ$3)+SUMIFS(ACTUALS!$T$4:$T$75,ACTUALS!$N$4:$N$75,$BM46,ACTUALS!$O$4:$O$75,EZ$3)</f>
        <v>0</v>
      </c>
      <c r="FA46" s="83">
        <f>SUMIFS(ACTUALS!$U$4:$U$75,ACTUALS!$O$4:$O$75,$BM46,ACTUALS!$N$4:$N$75,FA$3)+SUMIFS(ACTUALS!$T$4:$T$75,ACTUALS!$N$4:$N$75,$BM46,ACTUALS!$O$4:$O$75,FA$3)</f>
        <v>0</v>
      </c>
      <c r="FB46" s="83">
        <f>SUMIFS(ACTUALS!$U$4:$U$75,ACTUALS!$O$4:$O$75,$BM46,ACTUALS!$N$4:$N$75,FB$3)+SUMIFS(ACTUALS!$T$4:$T$75,ACTUALS!$N$4:$N$75,$BM46,ACTUALS!$O$4:$O$75,FB$3)</f>
        <v>0</v>
      </c>
      <c r="FC46" s="83">
        <f>SUMIFS(ACTUALS!$U$4:$U$75,ACTUALS!$O$4:$O$75,$BM46,ACTUALS!$N$4:$N$75,FC$3)+SUMIFS(ACTUALS!$T$4:$T$75,ACTUALS!$N$4:$N$75,$BM46,ACTUALS!$O$4:$O$75,FC$3)</f>
        <v>0</v>
      </c>
      <c r="FD46" s="83">
        <f>SUMIFS(ACTUALS!$U$4:$U$75,ACTUALS!$O$4:$O$75,$BM46,ACTUALS!$N$4:$N$75,FD$3)+SUMIFS(ACTUALS!$T$4:$T$75,ACTUALS!$N$4:$N$75,$BM46,ACTUALS!$O$4:$O$75,FD$3)</f>
        <v>0</v>
      </c>
      <c r="FE46" s="83">
        <f>SUMIFS(ACTUALS!$U$4:$U$75,ACTUALS!$O$4:$O$75,$BM46,ACTUALS!$N$4:$N$75,FE$3)+SUMIFS(ACTUALS!$T$4:$T$75,ACTUALS!$N$4:$N$75,$BM46,ACTUALS!$O$4:$O$75,FE$3)</f>
        <v>0</v>
      </c>
      <c r="FF46" s="83">
        <f>SUMIFS(ACTUALS!$U$4:$U$75,ACTUALS!$O$4:$O$75,$BM46,ACTUALS!$N$4:$N$75,FF$3)+SUMIFS(ACTUALS!$T$4:$T$75,ACTUALS!$N$4:$N$75,$BM46,ACTUALS!$O$4:$O$75,FF$3)</f>
        <v>0</v>
      </c>
      <c r="FG46" s="83">
        <f>SUMIFS(ACTUALS!$U$4:$U$75,ACTUALS!$O$4:$O$75,$BM46,ACTUALS!$N$4:$N$75,FG$3)+SUMIFS(ACTUALS!$T$4:$T$75,ACTUALS!$N$4:$N$75,$BM46,ACTUALS!$O$4:$O$75,FG$3)</f>
        <v>0</v>
      </c>
      <c r="FH46" s="51"/>
      <c r="FI46" s="51" t="s">
        <v>37</v>
      </c>
      <c r="FJ46" s="83">
        <f>SUMIFS(ACTUALS!$S$4:$S$75,ACTUALS!$O$4:$O$75,$BM46,ACTUALS!$N$4:$N$75,FJ$3)+SUMIFS(ACTUALS!$R$4:$R$75,ACTUALS!$N$4:$N$75,$BM46,ACTUALS!$O$4:$O$75,FJ$3)</f>
        <v>0</v>
      </c>
      <c r="FK46" s="83">
        <f>SUMIFS(ACTUALS!$S$4:$S$75,ACTUALS!$O$4:$O$75,$BM46,ACTUALS!$N$4:$N$75,FK$3)+SUMIFS(ACTUALS!$R$4:$R$75,ACTUALS!$N$4:$N$75,$BM46,ACTUALS!$O$4:$O$75,FK$3)</f>
        <v>0</v>
      </c>
      <c r="FL46" s="83">
        <f>SUMIFS(ACTUALS!$S$4:$S$75,ACTUALS!$O$4:$O$75,$BM46,ACTUALS!$N$4:$N$75,FL$3)+SUMIFS(ACTUALS!$R$4:$R$75,ACTUALS!$N$4:$N$75,$BM46,ACTUALS!$O$4:$O$75,FL$3)</f>
        <v>0</v>
      </c>
      <c r="FM46" s="83">
        <f>SUMIFS(ACTUALS!$S$4:$S$75,ACTUALS!$O$4:$O$75,$BM46,ACTUALS!$N$4:$N$75,FM$3)+SUMIFS(ACTUALS!$R$4:$R$75,ACTUALS!$N$4:$N$75,$BM46,ACTUALS!$O$4:$O$75,FM$3)</f>
        <v>0</v>
      </c>
      <c r="FN46" s="83">
        <f>SUMIFS(ACTUALS!$S$4:$S$75,ACTUALS!$O$4:$O$75,$BM46,ACTUALS!$N$4:$N$75,FN$3)+SUMIFS(ACTUALS!$R$4:$R$75,ACTUALS!$N$4:$N$75,$BM46,ACTUALS!$O$4:$O$75,FN$3)</f>
        <v>0</v>
      </c>
      <c r="FO46" s="83">
        <f>SUMIFS(ACTUALS!$S$4:$S$75,ACTUALS!$O$4:$O$75,$BM46,ACTUALS!$N$4:$N$75,FO$3)+SUMIFS(ACTUALS!$R$4:$R$75,ACTUALS!$N$4:$N$75,$BM46,ACTUALS!$O$4:$O$75,FO$3)</f>
        <v>0</v>
      </c>
      <c r="FP46" s="83">
        <f>SUMIFS(ACTUALS!$T$4:$T$75,ACTUALS!$P$4:$P$75,$BM46,ACTUALS!$O$4:$O$75,FP$3)+SUMIFS(ACTUALS!$S$4:$S$75,ACTUALS!$O$4:$O$75,$BM46,ACTUALS!$P$4:$P$75,FP$3)</f>
        <v>0</v>
      </c>
      <c r="FQ46" s="83">
        <f>SUMIFS(ACTUALS!$U$4:$U$75,ACTUALS!$Q$4:$Q$75,$BM46,ACTUALS!$P$4:$P$75,FQ$3)+SUMIFS(ACTUALS!$T$4:$T$75,ACTUALS!$P$4:$P$75,$BM46,ACTUALS!$Q$4:$Q$75,FQ$3)</f>
        <v>0</v>
      </c>
      <c r="FR46" s="83">
        <f>SUMIFS(ACTUALS!$V$4:$V$75,ACTUALS!$R$4:$R$75,$BM46,ACTUALS!$Q$4:$Q$75,FR$3)+SUMIFS(ACTUALS!$U$4:$U$75,ACTUALS!$Q$4:$Q$75,$BM46,ACTUALS!$R$4:$R$75,FR$3)</f>
        <v>0</v>
      </c>
      <c r="FS46" s="83">
        <f>SUMIFS(ACTUALS!$W$4:$W$75,ACTUALS!$S$4:$S$75,$BM46,ACTUALS!$R$4:$R$75,FS$3)+SUMIFS(ACTUALS!$V$4:$V$75,ACTUALS!$R$4:$R$75,$BM46,ACTUALS!$S$4:$S$75,FS$3)</f>
        <v>0</v>
      </c>
      <c r="FT46" s="83">
        <f>SUMIFS(ACTUALS!$B$4:$B$75,ACTUALS!$T$4:$T$75,$BM46,ACTUALS!$S$4:$S$75,FT$3)+SUMIFS(ACTUALS!$W$4:$W$75,ACTUALS!$S$4:$S$75,$BM46,ACTUALS!$T$4:$T$75,FT$3)</f>
        <v>0</v>
      </c>
      <c r="FU46" s="83">
        <f>SUMIFS(ACTUALS!$C$4:$C$75,ACTUALS!$U$4:$U$75,$BM46,ACTUALS!$T$4:$T$75,FU$3)+SUMIFS(ACTUALS!$B$4:$B$75,ACTUALS!$T$4:$T$75,$BM46,ACTUALS!$U$4:$U$75,FU$3)</f>
        <v>0</v>
      </c>
      <c r="FV46" s="83">
        <f>SUMIFS(ACTUALS!$D$4:$D$75,ACTUALS!$V$4:$V$75,$BM46,ACTUALS!$U$4:$U$75,FV$3)+SUMIFS(ACTUALS!$C$4:$C$75,ACTUALS!$U$4:$U$75,$BM46,ACTUALS!$V$4:$V$75,FV$3)</f>
        <v>0</v>
      </c>
      <c r="FW46" s="83">
        <f>SUMIFS(ACTUALS!$E$4:$E$75,ACTUALS!$W$4:$W$75,$BM46,ACTUALS!$V$4:$V$75,FW$3)+SUMIFS(ACTUALS!$D$4:$D$75,ACTUALS!$V$4:$V$75,$BM46,ACTUALS!$W$4:$W$75,FW$3)</f>
        <v>0</v>
      </c>
      <c r="FX46" s="83">
        <f>SUMIFS(ACTUALS!$F$4:$F$75,ACTUALS!$B$4:$B$75,$BM46,ACTUALS!$W$4:$W$75,FX$3)+SUMIFS(ACTUALS!$E$4:$E$75,ACTUALS!$W$4:$W$75,$BM46,ACTUALS!$B$4:$B$75,FX$3)</f>
        <v>0</v>
      </c>
      <c r="FY46" s="83">
        <f>SUMIFS(ACTUALS!$G$4:$G$75,ACTUALS!$C$4:$C$75,$BM46,ACTUALS!$B$4:$B$75,FY$3)+SUMIFS(ACTUALS!$F$4:$F$75,ACTUALS!$B$4:$B$75,$BM46,ACTUALS!$C$4:$C$75,FY$3)</f>
        <v>0</v>
      </c>
      <c r="FZ46" s="83">
        <f>SUMIFS(ACTUALS!$J$4:$J$75,ACTUALS!$D$4:$D$75,$BM46,ACTUALS!$C$4:$C$75,FZ$3)+SUMIFS(ACTUALS!$G$4:$G$75,ACTUALS!$C$4:$C$75,$BM46,ACTUALS!$D$4:$D$75,FZ$3)</f>
        <v>0</v>
      </c>
      <c r="GA46" s="83">
        <f>SUMIFS(ACTUALS!$K$4:$K$75,ACTUALS!$E$4:$E$75,$BM46,ACTUALS!$D$4:$D$75,GA$3)+SUMIFS(ACTUALS!$J$4:$J$75,ACTUALS!$D$4:$D$75,$BM46,ACTUALS!$E$4:$E$75,GA$3)</f>
        <v>0</v>
      </c>
      <c r="GB46" s="83">
        <f>SUMIFS(ACTUALS!$L$4:$L$75,ACTUALS!$F$4:$F$75,$BM46,ACTUALS!$E$4:$E$75,GB$3)+SUMIFS(ACTUALS!$K$4:$K$75,ACTUALS!$E$4:$E$75,$BM46,ACTUALS!$F$4:$F$75,GB$3)</f>
        <v>0</v>
      </c>
      <c r="GC46" s="83">
        <f>SUMIFS(ACTUALS!$N$4:$N$75,ACTUALS!$G$4:$G$75,$BM46,ACTUALS!$F$4:$F$75,GC$3)+SUMIFS(ACTUALS!$L$4:$L$75,ACTUALS!$F$4:$F$75,$BM46,ACTUALS!$G$4:$G$75,GC$3)</f>
        <v>0</v>
      </c>
      <c r="GD46" s="83">
        <f>SUMIFS(ACTUALS!$O$4:$O$75,ACTUALS!$J$4:$J$75,$BM46,ACTUALS!$G$4:$G$75,GD$3)+SUMIFS(ACTUALS!$N$4:$N$75,ACTUALS!$G$4:$G$75,$BM46,ACTUALS!$J$4:$J$75,GD$3)</f>
        <v>0</v>
      </c>
      <c r="GE46" s="83">
        <f>SUMIFS(ACTUALS!$P$4:$P$75,ACTUALS!$K$4:$K$75,$BM46,ACTUALS!$J$4:$J$75,GE$3)+SUMIFS(ACTUALS!$O$4:$O$75,ACTUALS!$J$4:$J$75,$BM46,ACTUALS!$K$4:$K$75,GE$3)</f>
        <v>0</v>
      </c>
      <c r="GF46" s="83">
        <f>SUMIFS(ACTUALS!$Q$4:$Q$75,ACTUALS!$L$4:$L$75,$BM46,ACTUALS!$K$4:$K$75,GF$3)+SUMIFS(ACTUALS!$P$4:$P$75,ACTUALS!$K$4:$K$75,$BM46,ACTUALS!$L$4:$L$75,GF$3)</f>
        <v>0</v>
      </c>
      <c r="GG46" s="83">
        <f>SUMIFS(ACTUALS!$R$4:$R$75,ACTUALS!$N$4:$N$75,$BM46,ACTUALS!$L$4:$L$75,GG$3)+SUMIFS(ACTUALS!$Q$4:$Q$75,ACTUALS!$L$4:$L$75,$BM46,ACTUALS!$N$4:$N$75,GG$3)</f>
        <v>0</v>
      </c>
      <c r="GH46" s="83">
        <f>SUMIFS(ACTUALS!$S$4:$S$75,ACTUALS!$O$4:$O$75,$BM46,ACTUALS!$N$4:$N$75,GH$3)+SUMIFS(ACTUALS!$R$4:$R$75,ACTUALS!$N$4:$N$75,$BM46,ACTUALS!$O$4:$O$75,GH$3)</f>
        <v>0</v>
      </c>
      <c r="GI46" s="83">
        <f>SUMIFS(ACTUALS!$T$4:$T$75,ACTUALS!$P$4:$P$75,$BM46,ACTUALS!$O$4:$O$75,GI$3)+SUMIFS(ACTUALS!$S$4:$S$75,ACTUALS!$O$4:$O$75,$BM46,ACTUALS!$P$4:$P$75,GI$3)</f>
        <v>0</v>
      </c>
      <c r="GJ46" s="83">
        <f>SUMIFS(ACTUALS!$U$4:$U$75,ACTUALS!$Q$4:$Q$75,$BM46,ACTUALS!$P$4:$P$75,GJ$3)+SUMIFS(ACTUALS!$T$4:$T$75,ACTUALS!$P$4:$P$75,$BM46,ACTUALS!$Q$4:$Q$75,GJ$3)</f>
        <v>0</v>
      </c>
      <c r="GK46" s="83">
        <f>SUMIFS(ACTUALS!$V$4:$V$75,ACTUALS!$R$4:$R$75,$BM46,ACTUALS!$Q$4:$Q$75,GK$3)+SUMIFS(ACTUALS!$U$4:$U$75,ACTUALS!$Q$4:$Q$75,$BM46,ACTUALS!$R$4:$R$75,GK$3)</f>
        <v>0</v>
      </c>
      <c r="GL46" s="83">
        <f>SUMIFS(ACTUALS!$W$4:$W$75,ACTUALS!$S$4:$S$75,$BM46,ACTUALS!$R$4:$R$75,GL$3)+SUMIFS(ACTUALS!$V$4:$V$75,ACTUALS!$R$4:$R$75,$BM46,ACTUALS!$S$4:$S$75,GL$3)</f>
        <v>0</v>
      </c>
      <c r="GM46" s="83">
        <f>SUMIFS(ACTUALS!$B$4:$B$75,ACTUALS!$T$4:$T$75,$BM46,ACTUALS!$S$4:$S$75,GM$3)+SUMIFS(ACTUALS!$W$4:$W$75,ACTUALS!$S$4:$S$75,$BM46,ACTUALS!$T$4:$T$75,GM$3)</f>
        <v>0</v>
      </c>
      <c r="GN46" s="83">
        <f>SUMIFS(ACTUALS!$C$4:$C$75,ACTUALS!$U$4:$U$75,$BM46,ACTUALS!$T$4:$T$75,GN$3)+SUMIFS(ACTUALS!$B$4:$B$75,ACTUALS!$T$4:$T$75,$BM46,ACTUALS!$U$4:$U$75,GN$3)</f>
        <v>0</v>
      </c>
      <c r="GO46" s="83">
        <f>SUMIFS(ACTUALS!$S$4:$S$75,ACTUALS!$O$4:$O$75,$BM46,ACTUALS!$N$4:$N$75,GO$3)+SUMIFS(ACTUALS!$R$4:$R$75,ACTUALS!$N$4:$N$75,$BM46,ACTUALS!$O$4:$O$75,GO$3)</f>
        <v>0</v>
      </c>
      <c r="GP46" s="83">
        <f>SUMIFS(ACTUALS!$S$4:$S$75,ACTUALS!$O$4:$O$75,$BM46,ACTUALS!$N$4:$N$75,GP$3)+SUMIFS(ACTUALS!$R$4:$R$75,ACTUALS!$N$4:$N$75,$BM46,ACTUALS!$O$4:$O$75,GP$3)</f>
        <v>0</v>
      </c>
      <c r="GQ46" s="83">
        <f>SUMIFS(ACTUALS!$S$4:$S$75,ACTUALS!$O$4:$O$75,$BM46,ACTUALS!$N$4:$N$75,GQ$3)+SUMIFS(ACTUALS!$R$4:$R$75,ACTUALS!$N$4:$N$75,$BM46,ACTUALS!$O$4:$O$75,GQ$3)</f>
        <v>0</v>
      </c>
      <c r="GR46" s="83">
        <f>SUMIFS(ACTUALS!$S$4:$S$75,ACTUALS!$O$4:$O$75,$BM46,ACTUALS!$N$4:$N$75,GR$3)+SUMIFS(ACTUALS!$R$4:$R$75,ACTUALS!$N$4:$N$75,$BM46,ACTUALS!$O$4:$O$75,GR$3)</f>
        <v>0</v>
      </c>
      <c r="GS46" s="83">
        <f>SUMIFS(ACTUALS!$S$4:$S$75,ACTUALS!$O$4:$O$75,$BM46,ACTUALS!$N$4:$N$75,GS$3)+SUMIFS(ACTUALS!$R$4:$R$75,ACTUALS!$N$4:$N$75,$BM46,ACTUALS!$O$4:$O$75,GS$3)</f>
        <v>0</v>
      </c>
      <c r="GT46" s="83">
        <f>SUMIFS(ACTUALS!$S$4:$S$75,ACTUALS!$O$4:$O$75,$BM46,ACTUALS!$N$4:$N$75,GT$3)+SUMIFS(ACTUALS!$R$4:$R$75,ACTUALS!$N$4:$N$75,$BM46,ACTUALS!$O$4:$O$75,GT$3)</f>
        <v>0</v>
      </c>
      <c r="GU46" s="83">
        <f>SUMIFS(ACTUALS!$S$4:$S$75,ACTUALS!$O$4:$O$75,$BM46,ACTUALS!$N$4:$N$75,GU$3)+SUMIFS(ACTUALS!$R$4:$R$75,ACTUALS!$N$4:$N$75,$BM46,ACTUALS!$O$4:$O$75,GU$3)</f>
        <v>0</v>
      </c>
      <c r="GV46" s="83">
        <f>SUMIFS(ACTUALS!$S$4:$S$75,ACTUALS!$O$4:$O$75,$BM46,ACTUALS!$N$4:$N$75,GV$3)+SUMIFS(ACTUALS!$R$4:$R$75,ACTUALS!$N$4:$N$75,$BM46,ACTUALS!$O$4:$O$75,GV$3)</f>
        <v>0</v>
      </c>
      <c r="GW46" s="83">
        <f>SUMIFS(ACTUALS!$S$4:$S$75,ACTUALS!$O$4:$O$75,$BM46,ACTUALS!$N$4:$N$75,GW$3)+SUMIFS(ACTUALS!$R$4:$R$75,ACTUALS!$N$4:$N$75,$BM46,ACTUALS!$O$4:$O$75,GW$3)</f>
        <v>0</v>
      </c>
      <c r="GX46" s="83">
        <f>SUMIFS(ACTUALS!$S$4:$S$75,ACTUALS!$O$4:$O$75,$BM46,ACTUALS!$N$4:$N$75,GX$3)+SUMIFS(ACTUALS!$R$4:$R$75,ACTUALS!$N$4:$N$75,$BM46,ACTUALS!$O$4:$O$75,GX$3)</f>
        <v>0</v>
      </c>
      <c r="GY46" s="83">
        <f>SUMIFS(ACTUALS!$S$4:$S$75,ACTUALS!$O$4:$O$75,$BM46,ACTUALS!$N$4:$N$75,GY$3)+SUMIFS(ACTUALS!$R$4:$R$75,ACTUALS!$N$4:$N$75,$BM46,ACTUALS!$O$4:$O$75,GY$3)</f>
        <v>0</v>
      </c>
      <c r="GZ46" s="83">
        <f>SUMIFS(ACTUALS!$S$4:$S$75,ACTUALS!$O$4:$O$75,$BM46,ACTUALS!$N$4:$N$75,GZ$3)+SUMIFS(ACTUALS!$R$4:$R$75,ACTUALS!$N$4:$N$75,$BM46,ACTUALS!$O$4:$O$75,GZ$3)</f>
        <v>0</v>
      </c>
      <c r="HA46" s="83">
        <f>SUMIFS(ACTUALS!$S$4:$S$75,ACTUALS!$O$4:$O$75,$BM46,ACTUALS!$N$4:$N$75,HA$3)+SUMIFS(ACTUALS!$R$4:$R$75,ACTUALS!$N$4:$N$75,$BM46,ACTUALS!$O$4:$O$75,HA$3)</f>
        <v>0</v>
      </c>
      <c r="HB46" s="83">
        <f>SUMIFS(ACTUALS!$S$4:$S$75,ACTUALS!$O$4:$O$75,$BM46,ACTUALS!$N$4:$N$75,HB$3)+SUMIFS(ACTUALS!$R$4:$R$75,ACTUALS!$N$4:$N$75,$BM46,ACTUALS!$O$4:$O$75,HB$3)</f>
        <v>0</v>
      </c>
      <c r="HC46" s="83">
        <f>SUMIFS(ACTUALS!$S$4:$S$75,ACTUALS!$O$4:$O$75,$BM46,ACTUALS!$N$4:$N$75,HC$3)+SUMIFS(ACTUALS!$R$4:$R$75,ACTUALS!$N$4:$N$75,$BM46,ACTUALS!$O$4:$O$75,HC$3)</f>
        <v>0</v>
      </c>
      <c r="HD46" s="83">
        <f>SUMIFS(ACTUALS!$S$4:$S$75,ACTUALS!$O$4:$O$75,$BM46,ACTUALS!$N$4:$N$75,HD$3)+SUMIFS(ACTUALS!$R$4:$R$75,ACTUALS!$N$4:$N$75,$BM46,ACTUALS!$O$4:$O$75,HD$3)</f>
        <v>0</v>
      </c>
      <c r="HE46" s="83">
        <f>SUMIFS(ACTUALS!$S$4:$S$75,ACTUALS!$O$4:$O$75,$BM46,ACTUALS!$N$4:$N$75,HE$3)+SUMIFS(ACTUALS!$R$4:$R$75,ACTUALS!$N$4:$N$75,$BM46,ACTUALS!$O$4:$O$75,HE$3)</f>
        <v>0</v>
      </c>
      <c r="HF46" s="51"/>
      <c r="HG46" s="71"/>
      <c r="HH46" s="71"/>
      <c r="HI46" s="71"/>
      <c r="HJ46" s="71"/>
      <c r="HK46" s="71"/>
      <c r="HL46" s="71"/>
      <c r="HM46" s="71"/>
      <c r="HN46" s="71"/>
      <c r="HO46" s="71"/>
      <c r="HP46" s="71"/>
      <c r="HQ46" s="71"/>
      <c r="HR46" s="71"/>
      <c r="HS46" s="71"/>
      <c r="HT46" s="71"/>
      <c r="HU46" s="71"/>
      <c r="HV46" s="71"/>
      <c r="HW46" s="71"/>
      <c r="HX46" s="71"/>
      <c r="HY46" s="71"/>
      <c r="HZ46" s="71"/>
      <c r="IA46" s="71"/>
      <c r="IB46" s="71"/>
      <c r="IC46" s="71"/>
      <c r="ID46" s="71"/>
      <c r="IE46" s="71"/>
      <c r="IF46" s="71"/>
      <c r="IG46" s="71"/>
      <c r="IH46" s="71"/>
      <c r="II46" s="71"/>
      <c r="IJ46" s="71"/>
      <c r="IK46" s="71"/>
      <c r="IL46" s="71"/>
      <c r="IM46" s="71"/>
      <c r="IN46" s="71"/>
      <c r="IO46" s="71"/>
      <c r="IP46" s="71"/>
      <c r="IQ46" s="71"/>
      <c r="IR46" s="71"/>
      <c r="IS46" s="71"/>
      <c r="IT46" s="71"/>
      <c r="IU46" s="71"/>
      <c r="IV46" s="71"/>
      <c r="IW46" s="71"/>
      <c r="IX46" s="71"/>
      <c r="IY46" s="71"/>
      <c r="IZ46" s="71"/>
      <c r="JA46" s="71"/>
      <c r="JB46" s="71"/>
      <c r="JC46" s="71"/>
      <c r="JD46" s="71"/>
      <c r="JE46" s="71"/>
      <c r="JF46" s="71"/>
      <c r="JG46" s="71"/>
      <c r="JH46" s="71"/>
      <c r="JI46" s="71"/>
      <c r="JJ46" s="71"/>
      <c r="JK46" s="71"/>
      <c r="JL46" s="71"/>
      <c r="JM46" s="71"/>
    </row>
    <row r="47" spans="1:273" s="78" customFormat="1" ht="30" customHeight="1" x14ac:dyDescent="0.25">
      <c r="A47" s="71"/>
      <c r="B47" s="72">
        <f t="shared" si="6"/>
        <v>44</v>
      </c>
      <c r="C47" s="73" t="s">
        <v>105</v>
      </c>
      <c r="D47" s="74">
        <v>46195</v>
      </c>
      <c r="E47" s="73" t="s">
        <v>122</v>
      </c>
      <c r="F47" s="180">
        <v>0.95833333333333337</v>
      </c>
      <c r="G47" s="75">
        <f t="shared" si="0"/>
        <v>46195.958333333336</v>
      </c>
      <c r="H47" s="148" t="s">
        <v>164</v>
      </c>
      <c r="I47" s="149"/>
      <c r="J47" s="150"/>
      <c r="K47" s="151"/>
      <c r="L47" s="73" t="str">
        <f t="shared" si="1"/>
        <v/>
      </c>
      <c r="M47" s="76" t="s">
        <v>729</v>
      </c>
      <c r="N47" s="77" t="str">
        <f t="shared" si="2"/>
        <v>Jordan</v>
      </c>
      <c r="O47" s="78" t="str">
        <f t="shared" si="3"/>
        <v>Algeria</v>
      </c>
      <c r="P47" s="78" t="str">
        <f>IF(ACTUALS!$R47&gt;ACTUALS!$S47,ACTUALS!$N47,IF(ACTUALS!$S47&gt;ACTUALS!$R47,ACTUALS!$O47,""))</f>
        <v/>
      </c>
      <c r="Q47" s="78" t="str">
        <f>IF(ACTUALS!$P47=ACTUALS!$N47,ACTUALS!$O47,IF(ACTUALS!$P47=ACTUALS!$O47,ACTUALS!$N47,""))</f>
        <v/>
      </c>
      <c r="R47" s="79">
        <f t="shared" si="4"/>
        <v>0</v>
      </c>
      <c r="S47" s="80">
        <f t="shared" si="5"/>
        <v>0</v>
      </c>
      <c r="T47" s="78">
        <f>IF(OR(ACTUALS!$R47="",ACTUALS!$S47=""),"",ACTUALS!$R47-ACTUALS!$S47)</f>
        <v>0</v>
      </c>
      <c r="U47" s="78">
        <f>IF(OR(ACTUALS!$R47="",ACTUALS!$S47=""),"",ACTUALS!$S47-ACTUALS!$R47)</f>
        <v>0</v>
      </c>
      <c r="V47" s="78" t="str">
        <f>IF(ACTUALS!$K47="","",IF(ACTUALS!$L47="Draw",1,IF(ACTUALS!$L47=ACTUALS!$N47,3,0)))</f>
        <v/>
      </c>
      <c r="W47" s="78" t="str">
        <f>IF(ACTUALS!$K47="","",IF(ACTUALS!$L47="Draw",1,IF(ACTUALS!$L47=ACTUALS!$O47,3,0)))</f>
        <v/>
      </c>
      <c r="AG47" s="81"/>
      <c r="AH47" s="63"/>
      <c r="AI47" s="267" t="s">
        <v>75</v>
      </c>
      <c r="AJ47" s="267"/>
      <c r="AK47" s="84" t="s">
        <v>63</v>
      </c>
      <c r="AL47" s="85" t="s">
        <v>76</v>
      </c>
      <c r="AM47" s="84" t="s">
        <v>15</v>
      </c>
      <c r="AN47" s="51"/>
      <c r="AO47" s="94"/>
      <c r="AP47" s="94"/>
      <c r="AQ47" s="51"/>
      <c r="AR47" s="51"/>
      <c r="AS47" s="51" t="s">
        <v>103</v>
      </c>
      <c r="AT47" s="51" t="s">
        <v>104</v>
      </c>
      <c r="AU47" s="51">
        <f>COUNTIF(ACTUALS!$P$4:$P$75,AT47)</f>
        <v>0</v>
      </c>
      <c r="AV47" s="51">
        <f>COUNTIFS(ACTUALS!$O$4:$O$75,AT47,ACTUALS!$L$4:$L$75,"Draw")+COUNTIFS(ACTUALS!$N$4:$N$75,AT47,ACTUALS!$L$4:$L$75,"Draw")</f>
        <v>0</v>
      </c>
      <c r="AW47" s="51">
        <f>COUNTIF(ACTUALS!$Q$4:$Q$75,AT47)</f>
        <v>0</v>
      </c>
      <c r="AX47" s="51">
        <f>AV47+(3*AU47)</f>
        <v>0</v>
      </c>
      <c r="AY47" s="51">
        <f>SUMIFS(ACTUALS!$R$4:$R$75,ACTUALS!$N$4:$N$75,AT47)+SUMIFS(ACTUALS!$S$4:$S$75,ACTUALS!$O$4:$O$75,AT47)</f>
        <v>0</v>
      </c>
      <c r="AZ47" s="51">
        <f>SUMIFS(ACTUALS!$S$4:$S$75,ACTUALS!$N$4:$N$75,AT47)+SUMIFS(ACTUALS!$R$4:$R$75,ACTUALS!$O$4:$O$75,AT47)</f>
        <v>0</v>
      </c>
      <c r="BA47" s="51">
        <f>AY47-AZ47</f>
        <v>0</v>
      </c>
      <c r="BB47" s="51">
        <f ca="1">RANK(BK47,BK44:BK47,1)</f>
        <v>1</v>
      </c>
      <c r="BC47" s="51" t="str">
        <f>IFERROR(VLOOKUP(AT47,AO:AP,2,FALSE),"")</f>
        <v/>
      </c>
      <c r="BD47" s="51" t="str">
        <f ca="1">IF(BC47="",BB47&amp;AS47,BC47&amp;AS47)</f>
        <v>1I</v>
      </c>
      <c r="BE47" s="51">
        <f>RANK(AX47,AX44:AX47)+(RANK(BA47,BA44:BA47)/10)+(RANK(AY47,AY44:AY47)/100)</f>
        <v>1.1100000000000001</v>
      </c>
      <c r="BF47" s="51">
        <f>RANK(BE47,BE44:BE47,1)</f>
        <v>1</v>
      </c>
      <c r="BG47" s="51" cm="1">
        <f t="array" aca="1" ref="BG47" ca="1">SUMPRODUCT((OFFSET($BN$3:$DI$3,MATCH($AT47,$BM$4:$BM$51,0),0))*((IF($BF45=$BF47,$BN$3:$DI$3=$AT45,0))+(IF($BF44=$BF47,$BN$3:$DI$3=$AT44,0))+(IF($BF46=$BF47,$BN$3:$DI$3=$AT46,0))))</f>
        <v>0</v>
      </c>
      <c r="BH47" s="51" cm="1">
        <f t="array" aca="1" ref="BH47" ca="1">SUMPRODUCT((OFFSET($DL$3:$FG$3,MATCH($AT47,$DK$4:$DK$51,0),0))*((IF($BF45=$BF47,$DL$3:$FG$3=$AT45,0))+(IF($BF44=$BF47,$DL$3:$FG$3=$AT44,0))+(IF($BF46=$BF47,$DL$3:$FG$3=$AT46,0))))</f>
        <v>0</v>
      </c>
      <c r="BI47" s="51" cm="1">
        <f t="array" aca="1" ref="BI47" ca="1">SUMPRODUCT((OFFSET($FJ$3:$HE$3,MATCH($AT47,$FI$4:$FI$51,0),0))*((IF($BF45=$BF47,$FJ$3:$HE$3=$AT45,0))+(IF($BF44=$BF47,$FJ$3:$HE$3=$AT44,0))+(IF($BF46=$BF47,$FJ$3:$HE$3=$AT46,0))))</f>
        <v>0</v>
      </c>
      <c r="BJ47" s="51">
        <f ca="1">(BG47/1000)+(BH47/10000)+(BI47/100000)+(ROW(BI50)/10000000)</f>
        <v>5.0000000000000004E-6</v>
      </c>
      <c r="BK47" s="51">
        <f ca="1">+BE47-BJ47</f>
        <v>1.1099950000000001</v>
      </c>
      <c r="BL47" s="51"/>
      <c r="BM47" s="96" t="s">
        <v>42</v>
      </c>
      <c r="BN47" s="83">
        <f>SUMIFS(ACTUALS!$W$4:$W$75,ACTUALS!$O$4:$O$75,$BM47,ACTUALS!$N$4:$N$75,BN$3)+SUMIFS(ACTUALS!$V$4:$V$75,ACTUALS!$N$4:$N$75,$BM47,ACTUALS!$O$4:$O$75,BN$3)</f>
        <v>0</v>
      </c>
      <c r="BO47" s="83">
        <f>SUMIFS(ACTUALS!$W$4:$W$75,ACTUALS!$O$4:$O$75,$BM47,ACTUALS!$N$4:$N$75,BO$3)+SUMIFS(ACTUALS!$V$4:$V$75,ACTUALS!$N$4:$N$75,$BM47,ACTUALS!$O$4:$O$75,BO$3)</f>
        <v>0</v>
      </c>
      <c r="BP47" s="83">
        <f>SUMIFS(ACTUALS!$W$4:$W$75,ACTUALS!$O$4:$O$75,$BM47,ACTUALS!$N$4:$N$75,BP$3)+SUMIFS(ACTUALS!$V$4:$V$75,ACTUALS!$N$4:$N$75,$BM47,ACTUALS!$O$4:$O$75,BP$3)</f>
        <v>0</v>
      </c>
      <c r="BQ47" s="83">
        <f>SUMIFS(ACTUALS!$W$4:$W$75,ACTUALS!$O$4:$O$75,$BM47,ACTUALS!$N$4:$N$75,BQ$3)+SUMIFS(ACTUALS!$V$4:$V$75,ACTUALS!$N$4:$N$75,$BM47,ACTUALS!$O$4:$O$75,BQ$3)</f>
        <v>0</v>
      </c>
      <c r="BR47" s="83">
        <f>SUMIFS(ACTUALS!$W$4:$W$75,ACTUALS!$O$4:$O$75,$BM47,ACTUALS!$N$4:$N$75,BR$3)+SUMIFS(ACTUALS!$V$4:$V$75,ACTUALS!$N$4:$N$75,$BM47,ACTUALS!$O$4:$O$75,BR$3)</f>
        <v>0</v>
      </c>
      <c r="BS47" s="83">
        <f>SUMIFS(ACTUALS!$W$4:$W$75,ACTUALS!$O$4:$O$75,$BM47,ACTUALS!$N$4:$N$75,BS$3)+SUMIFS(ACTUALS!$V$4:$V$75,ACTUALS!$N$4:$N$75,$BM47,ACTUALS!$O$4:$O$75,BS$3)</f>
        <v>0</v>
      </c>
      <c r="BT47" s="83">
        <f>SUMIFS(ACTUALS!$W$4:$W$75,ACTUALS!$O$4:$O$75,$BM47,ACTUALS!$N$4:$N$75,BT$3)+SUMIFS(ACTUALS!$V$4:$V$75,ACTUALS!$N$4:$N$75,$BM47,ACTUALS!$O$4:$O$75,BT$3)</f>
        <v>0</v>
      </c>
      <c r="BU47" s="83">
        <f>SUMIFS(ACTUALS!$W$4:$W$75,ACTUALS!$O$4:$O$75,$BM47,ACTUALS!$N$4:$N$75,BU$3)+SUMIFS(ACTUALS!$V$4:$V$75,ACTUALS!$N$4:$N$75,$BM47,ACTUALS!$O$4:$O$75,BU$3)</f>
        <v>0</v>
      </c>
      <c r="BV47" s="83">
        <f>SUMIFS(ACTUALS!$W$4:$W$75,ACTUALS!$O$4:$O$75,$BM47,ACTUALS!$N$4:$N$75,BV$3)+SUMIFS(ACTUALS!$V$4:$V$75,ACTUALS!$N$4:$N$75,$BM47,ACTUALS!$O$4:$O$75,BV$3)</f>
        <v>0</v>
      </c>
      <c r="BW47" s="83">
        <f>SUMIFS(ACTUALS!$W$4:$W$75,ACTUALS!$O$4:$O$75,$BM47,ACTUALS!$N$4:$N$75,BW$3)+SUMIFS(ACTUALS!$V$4:$V$75,ACTUALS!$N$4:$N$75,$BM47,ACTUALS!$O$4:$O$75,BW$3)</f>
        <v>0</v>
      </c>
      <c r="BX47" s="83">
        <f>SUMIFS(ACTUALS!$W$4:$W$75,ACTUALS!$O$4:$O$75,$BM47,ACTUALS!$N$4:$N$75,BX$3)+SUMIFS(ACTUALS!$V$4:$V$75,ACTUALS!$N$4:$N$75,$BM47,ACTUALS!$O$4:$O$75,BX$3)</f>
        <v>0</v>
      </c>
      <c r="BY47" s="83">
        <f>SUMIFS(ACTUALS!$W$4:$W$75,ACTUALS!$O$4:$O$75,$BM47,ACTUALS!$N$4:$N$75,BY$3)+SUMIFS(ACTUALS!$V$4:$V$75,ACTUALS!$N$4:$N$75,$BM47,ACTUALS!$O$4:$O$75,BY$3)</f>
        <v>0</v>
      </c>
      <c r="BZ47" s="83">
        <f>SUMIFS(ACTUALS!$W$4:$W$75,ACTUALS!$O$4:$O$75,$BM47,ACTUALS!$N$4:$N$75,BZ$3)+SUMIFS(ACTUALS!$V$4:$V$75,ACTUALS!$N$4:$N$75,$BM47,ACTUALS!$O$4:$O$75,BZ$3)</f>
        <v>0</v>
      </c>
      <c r="CA47" s="83">
        <f>SUMIFS(ACTUALS!$W$4:$W$75,ACTUALS!$O$4:$O$75,$BM47,ACTUALS!$N$4:$N$75,CA$3)+SUMIFS(ACTUALS!$V$4:$V$75,ACTUALS!$N$4:$N$75,$BM47,ACTUALS!$O$4:$O$75,CA$3)</f>
        <v>0</v>
      </c>
      <c r="CB47" s="83">
        <f>SUMIFS(ACTUALS!$W$4:$W$75,ACTUALS!$O$4:$O$75,$BM47,ACTUALS!$N$4:$N$75,CB$3)+SUMIFS(ACTUALS!$V$4:$V$75,ACTUALS!$N$4:$N$75,$BM47,ACTUALS!$O$4:$O$75,CB$3)</f>
        <v>0</v>
      </c>
      <c r="CC47" s="83">
        <f>SUMIFS(ACTUALS!$W$4:$W$75,ACTUALS!$O$4:$O$75,$BM47,ACTUALS!$N$4:$N$75,CC$3)+SUMIFS(ACTUALS!$V$4:$V$75,ACTUALS!$N$4:$N$75,$BM47,ACTUALS!$O$4:$O$75,CC$3)</f>
        <v>0</v>
      </c>
      <c r="CD47" s="83">
        <f>SUMIFS(ACTUALS!$W$4:$W$75,ACTUALS!$O$4:$O$75,$BM47,ACTUALS!$N$4:$N$75,CD$3)+SUMIFS(ACTUALS!$V$4:$V$75,ACTUALS!$N$4:$N$75,$BM47,ACTUALS!$O$4:$O$75,CD$3)</f>
        <v>0</v>
      </c>
      <c r="CE47" s="83">
        <f>SUMIFS(ACTUALS!$W$4:$W$75,ACTUALS!$O$4:$O$75,$BM47,ACTUALS!$N$4:$N$75,CE$3)+SUMIFS(ACTUALS!$V$4:$V$75,ACTUALS!$N$4:$N$75,$BM47,ACTUALS!$O$4:$O$75,CE$3)</f>
        <v>0</v>
      </c>
      <c r="CF47" s="83">
        <f>SUMIFS(ACTUALS!$W$4:$W$75,ACTUALS!$O$4:$O$75,$BM47,ACTUALS!$N$4:$N$75,CF$3)+SUMIFS(ACTUALS!$V$4:$V$75,ACTUALS!$N$4:$N$75,$BM47,ACTUALS!$O$4:$O$75,CF$3)</f>
        <v>0</v>
      </c>
      <c r="CG47" s="83">
        <f>SUMIFS(ACTUALS!$W$4:$W$75,ACTUALS!$O$4:$O$75,$BM47,ACTUALS!$N$4:$N$75,CG$3)+SUMIFS(ACTUALS!$V$4:$V$75,ACTUALS!$N$4:$N$75,$BM47,ACTUALS!$O$4:$O$75,CG$3)</f>
        <v>0</v>
      </c>
      <c r="CH47" s="83">
        <f>SUMIFS(ACTUALS!$W$4:$W$75,ACTUALS!$O$4:$O$75,$BM47,ACTUALS!$N$4:$N$75,CH$3)+SUMIFS(ACTUALS!$V$4:$V$75,ACTUALS!$N$4:$N$75,$BM47,ACTUALS!$O$4:$O$75,CH$3)</f>
        <v>0</v>
      </c>
      <c r="CI47" s="83">
        <f>SUMIFS(ACTUALS!$W$4:$W$75,ACTUALS!$O$4:$O$75,$BM47,ACTUALS!$N$4:$N$75,CI$3)+SUMIFS(ACTUALS!$V$4:$V$75,ACTUALS!$N$4:$N$75,$BM47,ACTUALS!$O$4:$O$75,CI$3)</f>
        <v>0</v>
      </c>
      <c r="CJ47" s="83">
        <f>SUMIFS(ACTUALS!$B$4:$B$75,ACTUALS!$P$4:$P$75,$BM47,ACTUALS!$O$4:$O$75,CJ$3)+SUMIFS(ACTUALS!$W$4:$W$75,ACTUALS!$O$4:$O$75,$BM47,ACTUALS!$P$4:$P$75,CJ$3)</f>
        <v>0</v>
      </c>
      <c r="CK47" s="83">
        <f>SUMIFS(ACTUALS!$C$4:$C$75,ACTUALS!$Q$4:$Q$75,$BM47,ACTUALS!$P$4:$P$75,CK$3)+SUMIFS(ACTUALS!$B$4:$B$75,ACTUALS!$P$4:$P$75,$BM47,ACTUALS!$Q$4:$Q$75,CK$3)</f>
        <v>0</v>
      </c>
      <c r="CL47" s="83">
        <f>SUMIFS(ACTUALS!$D$4:$D$75,ACTUALS!$R$4:$R$75,$BM47,ACTUALS!$Q$4:$Q$75,CL$3)+SUMIFS(ACTUALS!$C$4:$C$75,ACTUALS!$Q$4:$Q$75,$BM47,ACTUALS!$R$4:$R$75,CL$3)</f>
        <v>0</v>
      </c>
      <c r="CM47" s="83">
        <f>SUMIFS(ACTUALS!$E$4:$E$75,ACTUALS!$S$4:$S$75,$BM47,ACTUALS!$R$4:$R$75,CM$3)+SUMIFS(ACTUALS!$D$4:$D$75,ACTUALS!$R$4:$R$75,$BM47,ACTUALS!$S$4:$S$75,CM$3)</f>
        <v>0</v>
      </c>
      <c r="CN47" s="83">
        <f>SUMIFS(ACTUALS!$F$4:$F$75,ACTUALS!$T$4:$T$75,$BM47,ACTUALS!$S$4:$S$75,CN$3)+SUMIFS(ACTUALS!$E$4:$E$75,ACTUALS!$S$4:$S$75,$BM47,ACTUALS!$T$4:$T$75,CN$3)</f>
        <v>0</v>
      </c>
      <c r="CO47" s="83">
        <f>SUMIFS(ACTUALS!$G$4:$G$75,ACTUALS!$U$4:$U$75,$BM47,ACTUALS!$T$4:$T$75,CO$3)+SUMIFS(ACTUALS!$F$4:$F$75,ACTUALS!$T$4:$T$75,$BM47,ACTUALS!$U$4:$U$75,CO$3)</f>
        <v>0</v>
      </c>
      <c r="CP47" s="83">
        <f>SUMIFS(ACTUALS!$J$4:$J$75,ACTUALS!$V$4:$V$75,$BM47,ACTUALS!$U$4:$U$75,CP$3)+SUMIFS(ACTUALS!$G$4:$G$75,ACTUALS!$U$4:$U$75,$BM47,ACTUALS!$V$4:$V$75,CP$3)</f>
        <v>0</v>
      </c>
      <c r="CQ47" s="83">
        <f>SUMIFS(ACTUALS!$K$4:$K$75,ACTUALS!$W$4:$W$75,$BM47,ACTUALS!$V$4:$V$75,CQ$3)+SUMIFS(ACTUALS!$J$4:$J$75,ACTUALS!$V$4:$V$75,$BM47,ACTUALS!$W$4:$W$75,CQ$3)</f>
        <v>0</v>
      </c>
      <c r="CR47" s="83">
        <f>SUMIFS(ACTUALS!$L$4:$L$75,ACTUALS!$B$4:$B$75,$BM47,ACTUALS!$W$4:$W$75,CR$3)+SUMIFS(ACTUALS!$K$4:$K$75,ACTUALS!$W$4:$W$75,$BM47,ACTUALS!$B$4:$B$75,CR$3)</f>
        <v>0</v>
      </c>
      <c r="CS47" s="83">
        <f>SUMIFS(ACTUALS!$N$4:$N$75,ACTUALS!$C$4:$C$75,$BM47,ACTUALS!$B$4:$B$75,CS$3)+SUMIFS(ACTUALS!$L$4:$L$75,ACTUALS!$B$4:$B$75,$BM47,ACTUALS!$C$4:$C$75,CS$3)</f>
        <v>0</v>
      </c>
      <c r="CT47" s="83">
        <f>SUMIFS(ACTUALS!$O$4:$O$75,ACTUALS!$D$4:$D$75,$BM47,ACTUALS!$C$4:$C$75,CT$3)+SUMIFS(ACTUALS!$N$4:$N$75,ACTUALS!$C$4:$C$75,$BM47,ACTUALS!$D$4:$D$75,CT$3)</f>
        <v>0</v>
      </c>
      <c r="CU47" s="83">
        <f>SUMIFS(ACTUALS!$P$4:$P$75,ACTUALS!$E$4:$E$75,$BM47,ACTUALS!$D$4:$D$75,CU$3)+SUMIFS(ACTUALS!$O$4:$O$75,ACTUALS!$D$4:$D$75,$BM47,ACTUALS!$E$4:$E$75,CU$3)</f>
        <v>0</v>
      </c>
      <c r="CV47" s="83">
        <f>SUMIFS(ACTUALS!$Q$4:$Q$75,ACTUALS!$F$4:$F$75,$BM47,ACTUALS!$E$4:$E$75,CV$3)+SUMIFS(ACTUALS!$P$4:$P$75,ACTUALS!$E$4:$E$75,$BM47,ACTUALS!$F$4:$F$75,CV$3)</f>
        <v>0</v>
      </c>
      <c r="CW47" s="83">
        <f>SUMIFS(ACTUALS!$R$4:$R$75,ACTUALS!$G$4:$G$75,$BM47,ACTUALS!$F$4:$F$75,CW$3)+SUMIFS(ACTUALS!$Q$4:$Q$75,ACTUALS!$F$4:$F$75,$BM47,ACTUALS!$G$4:$G$75,CW$3)</f>
        <v>0</v>
      </c>
      <c r="CX47" s="83">
        <f>SUMIFS(ACTUALS!$S$4:$S$75,ACTUALS!$J$4:$J$75,$BM47,ACTUALS!$G$4:$G$75,CX$3)+SUMIFS(ACTUALS!$R$4:$R$75,ACTUALS!$G$4:$G$75,$BM47,ACTUALS!$J$4:$J$75,CX$3)</f>
        <v>0</v>
      </c>
      <c r="CY47" s="83">
        <f>SUMIFS(ACTUALS!$T$4:$T$75,ACTUALS!$K$4:$K$75,$BM47,ACTUALS!$J$4:$J$75,CY$3)+SUMIFS(ACTUALS!$S$4:$S$75,ACTUALS!$J$4:$J$75,$BM47,ACTUALS!$K$4:$K$75,CY$3)</f>
        <v>0</v>
      </c>
      <c r="CZ47" s="83">
        <f>SUMIFS(ACTUALS!$U$4:$U$75,ACTUALS!$L$4:$L$75,$BM47,ACTUALS!$K$4:$K$75,CZ$3)+SUMIFS(ACTUALS!$T$4:$T$75,ACTUALS!$K$4:$K$75,$BM47,ACTUALS!$L$4:$L$75,CZ$3)</f>
        <v>0</v>
      </c>
      <c r="DA47" s="83">
        <f>SUMIFS(ACTUALS!$V$4:$V$75,ACTUALS!$N$4:$N$75,$BM47,ACTUALS!$L$4:$L$75,DA$3)+SUMIFS(ACTUALS!$U$4:$U$75,ACTUALS!$L$4:$L$75,$BM47,ACTUALS!$N$4:$N$75,DA$3)</f>
        <v>0</v>
      </c>
      <c r="DB47" s="83">
        <f>SUMIFS(ACTUALS!$W$4:$W$75,ACTUALS!$O$4:$O$75,$BM47,ACTUALS!$N$4:$N$75,DB$3)+SUMIFS(ACTUALS!$V$4:$V$75,ACTUALS!$N$4:$N$75,$BM47,ACTUALS!$O$4:$O$75,DB$3)</f>
        <v>0</v>
      </c>
      <c r="DC47" s="83">
        <f>SUMIFS(ACTUALS!$B$4:$B$75,ACTUALS!$P$4:$P$75,$BM47,ACTUALS!$O$4:$O$75,DC$3)+SUMIFS(ACTUALS!$W$4:$W$75,ACTUALS!$O$4:$O$75,$BM47,ACTUALS!$P$4:$P$75,DC$3)</f>
        <v>0</v>
      </c>
      <c r="DD47" s="83">
        <f>SUMIFS(ACTUALS!$C$4:$C$75,ACTUALS!$Q$4:$Q$75,$BM47,ACTUALS!$P$4:$P$75,DD$3)+SUMIFS(ACTUALS!$B$4:$B$75,ACTUALS!$P$4:$P$75,$BM47,ACTUALS!$Q$4:$Q$75,DD$3)</f>
        <v>0</v>
      </c>
      <c r="DE47" s="83">
        <f>SUMIFS(ACTUALS!$D$4:$D$75,ACTUALS!$R$4:$R$75,$BM47,ACTUALS!$Q$4:$Q$75,DE$3)+SUMIFS(ACTUALS!$C$4:$C$75,ACTUALS!$Q$4:$Q$75,$BM47,ACTUALS!$R$4:$R$75,DE$3)</f>
        <v>0</v>
      </c>
      <c r="DF47" s="83">
        <f>SUMIFS(ACTUALS!$E$4:$E$75,ACTUALS!$S$4:$S$75,$BM47,ACTUALS!$R$4:$R$75,DF$3)+SUMIFS(ACTUALS!$D$4:$D$75,ACTUALS!$R$4:$R$75,$BM47,ACTUALS!$S$4:$S$75,DF$3)</f>
        <v>0</v>
      </c>
      <c r="DG47" s="83">
        <f>SUMIFS(ACTUALS!$W$4:$W$75,ACTUALS!$O$4:$O$75,$BM47,ACTUALS!$N$4:$N$75,DG$3)+SUMIFS(ACTUALS!$V$4:$V$75,ACTUALS!$N$4:$N$75,$BM47,ACTUALS!$O$4:$O$75,DG$3)</f>
        <v>0</v>
      </c>
      <c r="DH47" s="83">
        <f>SUMIFS(ACTUALS!$W$4:$W$75,ACTUALS!$O$4:$O$75,$BM47,ACTUALS!$N$4:$N$75,DH$3)+SUMIFS(ACTUALS!$V$4:$V$75,ACTUALS!$N$4:$N$75,$BM47,ACTUALS!$O$4:$O$75,DH$3)</f>
        <v>0</v>
      </c>
      <c r="DI47" s="83">
        <f>SUMIFS(ACTUALS!$W$4:$W$75,ACTUALS!$O$4:$O$75,$BM47,ACTUALS!$N$4:$N$75,DI$3)+SUMIFS(ACTUALS!$V$4:$V$75,ACTUALS!$N$4:$N$75,$BM47,ACTUALS!$O$4:$O$75,DI$3)</f>
        <v>0</v>
      </c>
      <c r="DJ47" s="51"/>
      <c r="DK47" s="51" t="s">
        <v>42</v>
      </c>
      <c r="DL47" s="83">
        <f>SUMIFS(ACTUALS!$U$4:$U$75,ACTUALS!$O$4:$O$75,$BM47,ACTUALS!$N$4:$N$75,DL$3)+SUMIFS(ACTUALS!$T$4:$T$75,ACTUALS!$N$4:$N$75,$BM47,ACTUALS!$O$4:$O$75,DL$3)</f>
        <v>0</v>
      </c>
      <c r="DM47" s="83">
        <f>SUMIFS(ACTUALS!$U$4:$U$75,ACTUALS!$O$4:$O$75,$BM47,ACTUALS!$N$4:$N$75,DM$3)+SUMIFS(ACTUALS!$T$4:$T$75,ACTUALS!$N$4:$N$75,$BM47,ACTUALS!$O$4:$O$75,DM$3)</f>
        <v>0</v>
      </c>
      <c r="DN47" s="83">
        <f>SUMIFS(ACTUALS!$U$4:$U$75,ACTUALS!$O$4:$O$75,$BM47,ACTUALS!$N$4:$N$75,DN$3)+SUMIFS(ACTUALS!$T$4:$T$75,ACTUALS!$N$4:$N$75,$BM47,ACTUALS!$O$4:$O$75,DN$3)</f>
        <v>0</v>
      </c>
      <c r="DO47" s="83">
        <f>SUMIFS(ACTUALS!$U$4:$U$75,ACTUALS!$O$4:$O$75,$BM47,ACTUALS!$N$4:$N$75,DO$3)+SUMIFS(ACTUALS!$T$4:$T$75,ACTUALS!$N$4:$N$75,$BM47,ACTUALS!$O$4:$O$75,DO$3)</f>
        <v>0</v>
      </c>
      <c r="DP47" s="83">
        <f>SUMIFS(ACTUALS!$U$4:$U$75,ACTUALS!$O$4:$O$75,$BM47,ACTUALS!$N$4:$N$75,DP$3)+SUMIFS(ACTUALS!$T$4:$T$75,ACTUALS!$N$4:$N$75,$BM47,ACTUALS!$O$4:$O$75,DP$3)</f>
        <v>0</v>
      </c>
      <c r="DQ47" s="83">
        <f>SUMIFS(ACTUALS!$U$4:$U$75,ACTUALS!$O$4:$O$75,$BM47,ACTUALS!$N$4:$N$75,DQ$3)+SUMIFS(ACTUALS!$T$4:$T$75,ACTUALS!$N$4:$N$75,$BM47,ACTUALS!$O$4:$O$75,DQ$3)</f>
        <v>0</v>
      </c>
      <c r="DR47" s="83">
        <f>SUMIFS(ACTUALS!$U$4:$U$75,ACTUALS!$O$4:$O$75,$BM47,ACTUALS!$N$4:$N$75,DR$3)+SUMIFS(ACTUALS!$T$4:$T$75,ACTUALS!$N$4:$N$75,$BM47,ACTUALS!$O$4:$O$75,DR$3)</f>
        <v>0</v>
      </c>
      <c r="DS47" s="83">
        <f>SUMIFS(ACTUALS!$U$4:$U$75,ACTUALS!$O$4:$O$75,$BM47,ACTUALS!$N$4:$N$75,DS$3)+SUMIFS(ACTUALS!$T$4:$T$75,ACTUALS!$N$4:$N$75,$BM47,ACTUALS!$O$4:$O$75,DS$3)</f>
        <v>0</v>
      </c>
      <c r="DT47" s="83">
        <f>SUMIFS(ACTUALS!$U$4:$U$75,ACTUALS!$O$4:$O$75,$BM47,ACTUALS!$N$4:$N$75,DT$3)+SUMIFS(ACTUALS!$T$4:$T$75,ACTUALS!$N$4:$N$75,$BM47,ACTUALS!$O$4:$O$75,DT$3)</f>
        <v>0</v>
      </c>
      <c r="DU47" s="83">
        <f>SUMIFS(ACTUALS!$V$4:$V$75,ACTUALS!$P$4:$P$75,$BM47,ACTUALS!$O$4:$O$75,DU$3)+SUMIFS(ACTUALS!$U$4:$U$75,ACTUALS!$O$4:$O$75,$BM47,ACTUALS!$P$4:$P$75,DU$3)</f>
        <v>0</v>
      </c>
      <c r="DV47" s="83">
        <f>SUMIFS(ACTUALS!$W$4:$W$75,ACTUALS!$Q$4:$Q$75,$BM47,ACTUALS!$P$4:$P$75,DV$3)+SUMIFS(ACTUALS!$V$4:$V$75,ACTUALS!$P$4:$P$75,$BM47,ACTUALS!$Q$4:$Q$75,DV$3)</f>
        <v>0</v>
      </c>
      <c r="DW47" s="83">
        <f>SUMIFS(ACTUALS!$B$4:$B$75,ACTUALS!$R$4:$R$75,$BM47,ACTUALS!$Q$4:$Q$75,DW$3)+SUMIFS(ACTUALS!$W$4:$W$75,ACTUALS!$Q$4:$Q$75,$BM47,ACTUALS!$R$4:$R$75,DW$3)</f>
        <v>0</v>
      </c>
      <c r="DX47" s="83">
        <f>SUMIFS(ACTUALS!$C$4:$C$75,ACTUALS!$S$4:$S$75,$BM47,ACTUALS!$R$4:$R$75,DX$3)+SUMIFS(ACTUALS!$B$4:$B$75,ACTUALS!$R$4:$R$75,$BM47,ACTUALS!$S$4:$S$75,DX$3)</f>
        <v>0</v>
      </c>
      <c r="DY47" s="83">
        <f>SUMIFS(ACTUALS!$D$4:$D$75,ACTUALS!$T$4:$T$75,$BM47,ACTUALS!$S$4:$S$75,DY$3)+SUMIFS(ACTUALS!$C$4:$C$75,ACTUALS!$S$4:$S$75,$BM47,ACTUALS!$T$4:$T$75,DY$3)</f>
        <v>0</v>
      </c>
      <c r="DZ47" s="83">
        <f>SUMIFS(ACTUALS!$E$4:$E$75,ACTUALS!$U$4:$U$75,$BM47,ACTUALS!$T$4:$T$75,DZ$3)+SUMIFS(ACTUALS!$D$4:$D$75,ACTUALS!$T$4:$T$75,$BM47,ACTUALS!$U$4:$U$75,DZ$3)</f>
        <v>0</v>
      </c>
      <c r="EA47" s="83">
        <f>SUMIFS(ACTUALS!$F$4:$F$75,ACTUALS!$V$4:$V$75,$BM47,ACTUALS!$U$4:$U$75,EA$3)+SUMIFS(ACTUALS!$E$4:$E$75,ACTUALS!$U$4:$U$75,$BM47,ACTUALS!$V$4:$V$75,EA$3)</f>
        <v>0</v>
      </c>
      <c r="EB47" s="83">
        <f>SUMIFS(ACTUALS!$G$4:$G$75,ACTUALS!$W$4:$W$75,$BM47,ACTUALS!$V$4:$V$75,EB$3)+SUMIFS(ACTUALS!$F$4:$F$75,ACTUALS!$V$4:$V$75,$BM47,ACTUALS!$W$4:$W$75,EB$3)</f>
        <v>0</v>
      </c>
      <c r="EC47" s="83">
        <f>SUMIFS(ACTUALS!$J$4:$J$75,ACTUALS!$B$4:$B$75,$BM47,ACTUALS!$W$4:$W$75,EC$3)+SUMIFS(ACTUALS!$G$4:$G$75,ACTUALS!$W$4:$W$75,$BM47,ACTUALS!$B$4:$B$75,EC$3)</f>
        <v>0</v>
      </c>
      <c r="ED47" s="83">
        <f>SUMIFS(ACTUALS!$K$4:$K$75,ACTUALS!$C$4:$C$75,$BM47,ACTUALS!$B$4:$B$75,ED$3)+SUMIFS(ACTUALS!$J$4:$J$75,ACTUALS!$B$4:$B$75,$BM47,ACTUALS!$C$4:$C$75,ED$3)</f>
        <v>0</v>
      </c>
      <c r="EE47" s="83">
        <f>SUMIFS(ACTUALS!$L$4:$L$75,ACTUALS!$D$4:$D$75,$BM47,ACTUALS!$C$4:$C$75,EE$3)+SUMIFS(ACTUALS!$K$4:$K$75,ACTUALS!$C$4:$C$75,$BM47,ACTUALS!$D$4:$D$75,EE$3)</f>
        <v>0</v>
      </c>
      <c r="EF47" s="83">
        <f>SUMIFS(ACTUALS!$N$4:$N$75,ACTUALS!$E$4:$E$75,$BM47,ACTUALS!$D$4:$D$75,EF$3)+SUMIFS(ACTUALS!$L$4:$L$75,ACTUALS!$D$4:$D$75,$BM47,ACTUALS!$E$4:$E$75,EF$3)</f>
        <v>0</v>
      </c>
      <c r="EG47" s="83">
        <f>SUMIFS(ACTUALS!$O$4:$O$75,ACTUALS!$F$4:$F$75,$BM47,ACTUALS!$E$4:$E$75,EG$3)+SUMIFS(ACTUALS!$N$4:$N$75,ACTUALS!$E$4:$E$75,$BM47,ACTUALS!$F$4:$F$75,EG$3)</f>
        <v>0</v>
      </c>
      <c r="EH47" s="83">
        <f>SUMIFS(ACTUALS!$P$4:$P$75,ACTUALS!$G$4:$G$75,$BM47,ACTUALS!$F$4:$F$75,EH$3)+SUMIFS(ACTUALS!$O$4:$O$75,ACTUALS!$F$4:$F$75,$BM47,ACTUALS!$G$4:$G$75,EH$3)</f>
        <v>0</v>
      </c>
      <c r="EI47" s="83">
        <f>SUMIFS(ACTUALS!$Q$4:$Q$75,ACTUALS!$J$4:$J$75,$BM47,ACTUALS!$G$4:$G$75,EI$3)+SUMIFS(ACTUALS!$P$4:$P$75,ACTUALS!$G$4:$G$75,$BM47,ACTUALS!$J$4:$J$75,EI$3)</f>
        <v>0</v>
      </c>
      <c r="EJ47" s="83">
        <f>SUMIFS(ACTUALS!$R$4:$R$75,ACTUALS!$K$4:$K$75,$BM47,ACTUALS!$J$4:$J$75,EJ$3)+SUMIFS(ACTUALS!$Q$4:$Q$75,ACTUALS!$J$4:$J$75,$BM47,ACTUALS!$K$4:$K$75,EJ$3)</f>
        <v>0</v>
      </c>
      <c r="EK47" s="83">
        <f>SUMIFS(ACTUALS!$S$4:$S$75,ACTUALS!$L$4:$L$75,$BM47,ACTUALS!$K$4:$K$75,EK$3)+SUMIFS(ACTUALS!$R$4:$R$75,ACTUALS!$K$4:$K$75,$BM47,ACTUALS!$L$4:$L$75,EK$3)</f>
        <v>0</v>
      </c>
      <c r="EL47" s="83">
        <f>SUMIFS(ACTUALS!$T$4:$T$75,ACTUALS!$N$4:$N$75,$BM47,ACTUALS!$L$4:$L$75,EL$3)+SUMIFS(ACTUALS!$S$4:$S$75,ACTUALS!$L$4:$L$75,$BM47,ACTUALS!$N$4:$N$75,EL$3)</f>
        <v>0</v>
      </c>
      <c r="EM47" s="83">
        <f>SUMIFS(ACTUALS!$U$4:$U$75,ACTUALS!$O$4:$O$75,$BM47,ACTUALS!$N$4:$N$75,EM$3)+SUMIFS(ACTUALS!$T$4:$T$75,ACTUALS!$N$4:$N$75,$BM47,ACTUALS!$O$4:$O$75,EM$3)</f>
        <v>0</v>
      </c>
      <c r="EN47" s="83">
        <f>SUMIFS(ACTUALS!$V$4:$V$75,ACTUALS!$P$4:$P$75,$BM47,ACTUALS!$O$4:$O$75,EN$3)+SUMIFS(ACTUALS!$U$4:$U$75,ACTUALS!$O$4:$O$75,$BM47,ACTUALS!$P$4:$P$75,EN$3)</f>
        <v>0</v>
      </c>
      <c r="EO47" s="83">
        <f>SUMIFS(ACTUALS!$W$4:$W$75,ACTUALS!$Q$4:$Q$75,$BM47,ACTUALS!$P$4:$P$75,EO$3)+SUMIFS(ACTUALS!$V$4:$V$75,ACTUALS!$P$4:$P$75,$BM47,ACTUALS!$Q$4:$Q$75,EO$3)</f>
        <v>0</v>
      </c>
      <c r="EP47" s="83">
        <f>SUMIFS(ACTUALS!$B$4:$B$75,ACTUALS!$R$4:$R$75,$BM47,ACTUALS!$Q$4:$Q$75,EP$3)+SUMIFS(ACTUALS!$W$4:$W$75,ACTUALS!$Q$4:$Q$75,$BM47,ACTUALS!$R$4:$R$75,EP$3)</f>
        <v>0</v>
      </c>
      <c r="EQ47" s="83">
        <f>SUMIFS(ACTUALS!$C$4:$C$75,ACTUALS!$S$4:$S$75,$BM47,ACTUALS!$R$4:$R$75,EQ$3)+SUMIFS(ACTUALS!$B$4:$B$75,ACTUALS!$R$4:$R$75,$BM47,ACTUALS!$S$4:$S$75,EQ$3)</f>
        <v>0</v>
      </c>
      <c r="ER47" s="83">
        <f>SUMIFS(ACTUALS!$D$4:$D$75,ACTUALS!$T$4:$T$75,$BM47,ACTUALS!$S$4:$S$75,ER$3)+SUMIFS(ACTUALS!$C$4:$C$75,ACTUALS!$S$4:$S$75,$BM47,ACTUALS!$T$4:$T$75,ER$3)</f>
        <v>0</v>
      </c>
      <c r="ES47" s="83">
        <f>SUMIFS(ACTUALS!$E$4:$E$75,ACTUALS!$U$4:$U$75,$BM47,ACTUALS!$T$4:$T$75,ES$3)+SUMIFS(ACTUALS!$D$4:$D$75,ACTUALS!$T$4:$T$75,$BM47,ACTUALS!$U$4:$U$75,ES$3)</f>
        <v>0</v>
      </c>
      <c r="ET47" s="83">
        <f>SUMIFS(ACTUALS!$F$4:$F$75,ACTUALS!$V$4:$V$75,$BM47,ACTUALS!$U$4:$U$75,ET$3)+SUMIFS(ACTUALS!$E$4:$E$75,ACTUALS!$U$4:$U$75,$BM47,ACTUALS!$V$4:$V$75,ET$3)</f>
        <v>0</v>
      </c>
      <c r="EU47" s="83">
        <f>SUMIFS(ACTUALS!$G$4:$G$75,ACTUALS!$W$4:$W$75,$BM47,ACTUALS!$V$4:$V$75,EU$3)+SUMIFS(ACTUALS!$F$4:$F$75,ACTUALS!$V$4:$V$75,$BM47,ACTUALS!$W$4:$W$75,EU$3)</f>
        <v>0</v>
      </c>
      <c r="EV47" s="83">
        <f>SUMIFS(ACTUALS!$U$4:$U$75,ACTUALS!$O$4:$O$75,$BM47,ACTUALS!$N$4:$N$75,EV$3)+SUMIFS(ACTUALS!$T$4:$T$75,ACTUALS!$N$4:$N$75,$BM47,ACTUALS!$O$4:$O$75,EV$3)</f>
        <v>0</v>
      </c>
      <c r="EW47" s="83">
        <f>SUMIFS(ACTUALS!$U$4:$U$75,ACTUALS!$O$4:$O$75,$BM47,ACTUALS!$N$4:$N$75,EW$3)+SUMIFS(ACTUALS!$T$4:$T$75,ACTUALS!$N$4:$N$75,$BM47,ACTUALS!$O$4:$O$75,EW$3)</f>
        <v>0</v>
      </c>
      <c r="EX47" s="83">
        <f>SUMIFS(ACTUALS!$U$4:$U$75,ACTUALS!$O$4:$O$75,$BM47,ACTUALS!$N$4:$N$75,EX$3)+SUMIFS(ACTUALS!$T$4:$T$75,ACTUALS!$N$4:$N$75,$BM47,ACTUALS!$O$4:$O$75,EX$3)</f>
        <v>0</v>
      </c>
      <c r="EY47" s="83">
        <f>SUMIFS(ACTUALS!$U$4:$U$75,ACTUALS!$O$4:$O$75,$BM47,ACTUALS!$N$4:$N$75,EY$3)+SUMIFS(ACTUALS!$T$4:$T$75,ACTUALS!$N$4:$N$75,$BM47,ACTUALS!$O$4:$O$75,EY$3)</f>
        <v>0</v>
      </c>
      <c r="EZ47" s="83">
        <f>SUMIFS(ACTUALS!$U$4:$U$75,ACTUALS!$O$4:$O$75,$BM47,ACTUALS!$N$4:$N$75,EZ$3)+SUMIFS(ACTUALS!$T$4:$T$75,ACTUALS!$N$4:$N$75,$BM47,ACTUALS!$O$4:$O$75,EZ$3)</f>
        <v>0</v>
      </c>
      <c r="FA47" s="83">
        <f>SUMIFS(ACTUALS!$U$4:$U$75,ACTUALS!$O$4:$O$75,$BM47,ACTUALS!$N$4:$N$75,FA$3)+SUMIFS(ACTUALS!$T$4:$T$75,ACTUALS!$N$4:$N$75,$BM47,ACTUALS!$O$4:$O$75,FA$3)</f>
        <v>0</v>
      </c>
      <c r="FB47" s="83">
        <f>SUMIFS(ACTUALS!$U$4:$U$75,ACTUALS!$O$4:$O$75,$BM47,ACTUALS!$N$4:$N$75,FB$3)+SUMIFS(ACTUALS!$T$4:$T$75,ACTUALS!$N$4:$N$75,$BM47,ACTUALS!$O$4:$O$75,FB$3)</f>
        <v>0</v>
      </c>
      <c r="FC47" s="83">
        <f>SUMIFS(ACTUALS!$U$4:$U$75,ACTUALS!$O$4:$O$75,$BM47,ACTUALS!$N$4:$N$75,FC$3)+SUMIFS(ACTUALS!$T$4:$T$75,ACTUALS!$N$4:$N$75,$BM47,ACTUALS!$O$4:$O$75,FC$3)</f>
        <v>0</v>
      </c>
      <c r="FD47" s="83">
        <f>SUMIFS(ACTUALS!$U$4:$U$75,ACTUALS!$O$4:$O$75,$BM47,ACTUALS!$N$4:$N$75,FD$3)+SUMIFS(ACTUALS!$T$4:$T$75,ACTUALS!$N$4:$N$75,$BM47,ACTUALS!$O$4:$O$75,FD$3)</f>
        <v>0</v>
      </c>
      <c r="FE47" s="83">
        <f>SUMIFS(ACTUALS!$U$4:$U$75,ACTUALS!$O$4:$O$75,$BM47,ACTUALS!$N$4:$N$75,FE$3)+SUMIFS(ACTUALS!$T$4:$T$75,ACTUALS!$N$4:$N$75,$BM47,ACTUALS!$O$4:$O$75,FE$3)</f>
        <v>0</v>
      </c>
      <c r="FF47" s="83">
        <f>SUMIFS(ACTUALS!$U$4:$U$75,ACTUALS!$O$4:$O$75,$BM47,ACTUALS!$N$4:$N$75,FF$3)+SUMIFS(ACTUALS!$T$4:$T$75,ACTUALS!$N$4:$N$75,$BM47,ACTUALS!$O$4:$O$75,FF$3)</f>
        <v>0</v>
      </c>
      <c r="FG47" s="83">
        <f>SUMIFS(ACTUALS!$U$4:$U$75,ACTUALS!$O$4:$O$75,$BM47,ACTUALS!$N$4:$N$75,FG$3)+SUMIFS(ACTUALS!$T$4:$T$75,ACTUALS!$N$4:$N$75,$BM47,ACTUALS!$O$4:$O$75,FG$3)</f>
        <v>0</v>
      </c>
      <c r="FH47" s="51"/>
      <c r="FI47" s="51" t="s">
        <v>42</v>
      </c>
      <c r="FJ47" s="83">
        <f>SUMIFS(ACTUALS!$S$4:$S$75,ACTUALS!$O$4:$O$75,$BM47,ACTUALS!$N$4:$N$75,FJ$3)+SUMIFS(ACTUALS!$R$4:$R$75,ACTUALS!$N$4:$N$75,$BM47,ACTUALS!$O$4:$O$75,FJ$3)</f>
        <v>0</v>
      </c>
      <c r="FK47" s="83">
        <f>SUMIFS(ACTUALS!$S$4:$S$75,ACTUALS!$O$4:$O$75,$BM47,ACTUALS!$N$4:$N$75,FK$3)+SUMIFS(ACTUALS!$R$4:$R$75,ACTUALS!$N$4:$N$75,$BM47,ACTUALS!$O$4:$O$75,FK$3)</f>
        <v>0</v>
      </c>
      <c r="FL47" s="83">
        <f>SUMIFS(ACTUALS!$S$4:$S$75,ACTUALS!$O$4:$O$75,$BM47,ACTUALS!$N$4:$N$75,FL$3)+SUMIFS(ACTUALS!$R$4:$R$75,ACTUALS!$N$4:$N$75,$BM47,ACTUALS!$O$4:$O$75,FL$3)</f>
        <v>0</v>
      </c>
      <c r="FM47" s="83">
        <f>SUMIFS(ACTUALS!$S$4:$S$75,ACTUALS!$O$4:$O$75,$BM47,ACTUALS!$N$4:$N$75,FM$3)+SUMIFS(ACTUALS!$R$4:$R$75,ACTUALS!$N$4:$N$75,$BM47,ACTUALS!$O$4:$O$75,FM$3)</f>
        <v>0</v>
      </c>
      <c r="FN47" s="83">
        <f>SUMIFS(ACTUALS!$S$4:$S$75,ACTUALS!$O$4:$O$75,$BM47,ACTUALS!$N$4:$N$75,FN$3)+SUMIFS(ACTUALS!$R$4:$R$75,ACTUALS!$N$4:$N$75,$BM47,ACTUALS!$O$4:$O$75,FN$3)</f>
        <v>0</v>
      </c>
      <c r="FO47" s="83">
        <f>SUMIFS(ACTUALS!$S$4:$S$75,ACTUALS!$O$4:$O$75,$BM47,ACTUALS!$N$4:$N$75,FO$3)+SUMIFS(ACTUALS!$R$4:$R$75,ACTUALS!$N$4:$N$75,$BM47,ACTUALS!$O$4:$O$75,FO$3)</f>
        <v>0</v>
      </c>
      <c r="FP47" s="83">
        <f>SUMIFS(ACTUALS!$T$4:$T$75,ACTUALS!$P$4:$P$75,$BM47,ACTUALS!$O$4:$O$75,FP$3)+SUMIFS(ACTUALS!$S$4:$S$75,ACTUALS!$O$4:$O$75,$BM47,ACTUALS!$P$4:$P$75,FP$3)</f>
        <v>0</v>
      </c>
      <c r="FQ47" s="83">
        <f>SUMIFS(ACTUALS!$U$4:$U$75,ACTUALS!$Q$4:$Q$75,$BM47,ACTUALS!$P$4:$P$75,FQ$3)+SUMIFS(ACTUALS!$T$4:$T$75,ACTUALS!$P$4:$P$75,$BM47,ACTUALS!$Q$4:$Q$75,FQ$3)</f>
        <v>0</v>
      </c>
      <c r="FR47" s="83">
        <f>SUMIFS(ACTUALS!$V$4:$V$75,ACTUALS!$R$4:$R$75,$BM47,ACTUALS!$Q$4:$Q$75,FR$3)+SUMIFS(ACTUALS!$U$4:$U$75,ACTUALS!$Q$4:$Q$75,$BM47,ACTUALS!$R$4:$R$75,FR$3)</f>
        <v>0</v>
      </c>
      <c r="FS47" s="83">
        <f>SUMIFS(ACTUALS!$W$4:$W$75,ACTUALS!$S$4:$S$75,$BM47,ACTUALS!$R$4:$R$75,FS$3)+SUMIFS(ACTUALS!$V$4:$V$75,ACTUALS!$R$4:$R$75,$BM47,ACTUALS!$S$4:$S$75,FS$3)</f>
        <v>0</v>
      </c>
      <c r="FT47" s="83">
        <f>SUMIFS(ACTUALS!$B$4:$B$75,ACTUALS!$T$4:$T$75,$BM47,ACTUALS!$S$4:$S$75,FT$3)+SUMIFS(ACTUALS!$W$4:$W$75,ACTUALS!$S$4:$S$75,$BM47,ACTUALS!$T$4:$T$75,FT$3)</f>
        <v>0</v>
      </c>
      <c r="FU47" s="83">
        <f>SUMIFS(ACTUALS!$C$4:$C$75,ACTUALS!$U$4:$U$75,$BM47,ACTUALS!$T$4:$T$75,FU$3)+SUMIFS(ACTUALS!$B$4:$B$75,ACTUALS!$T$4:$T$75,$BM47,ACTUALS!$U$4:$U$75,FU$3)</f>
        <v>0</v>
      </c>
      <c r="FV47" s="83">
        <f>SUMIFS(ACTUALS!$D$4:$D$75,ACTUALS!$V$4:$V$75,$BM47,ACTUALS!$U$4:$U$75,FV$3)+SUMIFS(ACTUALS!$C$4:$C$75,ACTUALS!$U$4:$U$75,$BM47,ACTUALS!$V$4:$V$75,FV$3)</f>
        <v>0</v>
      </c>
      <c r="FW47" s="83">
        <f>SUMIFS(ACTUALS!$E$4:$E$75,ACTUALS!$W$4:$W$75,$BM47,ACTUALS!$V$4:$V$75,FW$3)+SUMIFS(ACTUALS!$D$4:$D$75,ACTUALS!$V$4:$V$75,$BM47,ACTUALS!$W$4:$W$75,FW$3)</f>
        <v>0</v>
      </c>
      <c r="FX47" s="83">
        <f>SUMIFS(ACTUALS!$F$4:$F$75,ACTUALS!$B$4:$B$75,$BM47,ACTUALS!$W$4:$W$75,FX$3)+SUMIFS(ACTUALS!$E$4:$E$75,ACTUALS!$W$4:$W$75,$BM47,ACTUALS!$B$4:$B$75,FX$3)</f>
        <v>0</v>
      </c>
      <c r="FY47" s="83">
        <f>SUMIFS(ACTUALS!$G$4:$G$75,ACTUALS!$C$4:$C$75,$BM47,ACTUALS!$B$4:$B$75,FY$3)+SUMIFS(ACTUALS!$F$4:$F$75,ACTUALS!$B$4:$B$75,$BM47,ACTUALS!$C$4:$C$75,FY$3)</f>
        <v>0</v>
      </c>
      <c r="FZ47" s="83">
        <f>SUMIFS(ACTUALS!$J$4:$J$75,ACTUALS!$D$4:$D$75,$BM47,ACTUALS!$C$4:$C$75,FZ$3)+SUMIFS(ACTUALS!$G$4:$G$75,ACTUALS!$C$4:$C$75,$BM47,ACTUALS!$D$4:$D$75,FZ$3)</f>
        <v>0</v>
      </c>
      <c r="GA47" s="83">
        <f>SUMIFS(ACTUALS!$K$4:$K$75,ACTUALS!$E$4:$E$75,$BM47,ACTUALS!$D$4:$D$75,GA$3)+SUMIFS(ACTUALS!$J$4:$J$75,ACTUALS!$D$4:$D$75,$BM47,ACTUALS!$E$4:$E$75,GA$3)</f>
        <v>0</v>
      </c>
      <c r="GB47" s="83">
        <f>SUMIFS(ACTUALS!$L$4:$L$75,ACTUALS!$F$4:$F$75,$BM47,ACTUALS!$E$4:$E$75,GB$3)+SUMIFS(ACTUALS!$K$4:$K$75,ACTUALS!$E$4:$E$75,$BM47,ACTUALS!$F$4:$F$75,GB$3)</f>
        <v>0</v>
      </c>
      <c r="GC47" s="83">
        <f>SUMIFS(ACTUALS!$N$4:$N$75,ACTUALS!$G$4:$G$75,$BM47,ACTUALS!$F$4:$F$75,GC$3)+SUMIFS(ACTUALS!$L$4:$L$75,ACTUALS!$F$4:$F$75,$BM47,ACTUALS!$G$4:$G$75,GC$3)</f>
        <v>0</v>
      </c>
      <c r="GD47" s="83">
        <f>SUMIFS(ACTUALS!$O$4:$O$75,ACTUALS!$J$4:$J$75,$BM47,ACTUALS!$G$4:$G$75,GD$3)+SUMIFS(ACTUALS!$N$4:$N$75,ACTUALS!$G$4:$G$75,$BM47,ACTUALS!$J$4:$J$75,GD$3)</f>
        <v>0</v>
      </c>
      <c r="GE47" s="83">
        <f>SUMIFS(ACTUALS!$P$4:$P$75,ACTUALS!$K$4:$K$75,$BM47,ACTUALS!$J$4:$J$75,GE$3)+SUMIFS(ACTUALS!$O$4:$O$75,ACTUALS!$J$4:$J$75,$BM47,ACTUALS!$K$4:$K$75,GE$3)</f>
        <v>0</v>
      </c>
      <c r="GF47" s="83">
        <f>SUMIFS(ACTUALS!$Q$4:$Q$75,ACTUALS!$L$4:$L$75,$BM47,ACTUALS!$K$4:$K$75,GF$3)+SUMIFS(ACTUALS!$P$4:$P$75,ACTUALS!$K$4:$K$75,$BM47,ACTUALS!$L$4:$L$75,GF$3)</f>
        <v>0</v>
      </c>
      <c r="GG47" s="83">
        <f>SUMIFS(ACTUALS!$R$4:$R$75,ACTUALS!$N$4:$N$75,$BM47,ACTUALS!$L$4:$L$75,GG$3)+SUMIFS(ACTUALS!$Q$4:$Q$75,ACTUALS!$L$4:$L$75,$BM47,ACTUALS!$N$4:$N$75,GG$3)</f>
        <v>0</v>
      </c>
      <c r="GH47" s="83">
        <f>SUMIFS(ACTUALS!$S$4:$S$75,ACTUALS!$O$4:$O$75,$BM47,ACTUALS!$N$4:$N$75,GH$3)+SUMIFS(ACTUALS!$R$4:$R$75,ACTUALS!$N$4:$N$75,$BM47,ACTUALS!$O$4:$O$75,GH$3)</f>
        <v>0</v>
      </c>
      <c r="GI47" s="83">
        <f>SUMIFS(ACTUALS!$T$4:$T$75,ACTUALS!$P$4:$P$75,$BM47,ACTUALS!$O$4:$O$75,GI$3)+SUMIFS(ACTUALS!$S$4:$S$75,ACTUALS!$O$4:$O$75,$BM47,ACTUALS!$P$4:$P$75,GI$3)</f>
        <v>0</v>
      </c>
      <c r="GJ47" s="83">
        <f>SUMIFS(ACTUALS!$U$4:$U$75,ACTUALS!$Q$4:$Q$75,$BM47,ACTUALS!$P$4:$P$75,GJ$3)+SUMIFS(ACTUALS!$T$4:$T$75,ACTUALS!$P$4:$P$75,$BM47,ACTUALS!$Q$4:$Q$75,GJ$3)</f>
        <v>0</v>
      </c>
      <c r="GK47" s="83">
        <f>SUMIFS(ACTUALS!$V$4:$V$75,ACTUALS!$R$4:$R$75,$BM47,ACTUALS!$Q$4:$Q$75,GK$3)+SUMIFS(ACTUALS!$U$4:$U$75,ACTUALS!$Q$4:$Q$75,$BM47,ACTUALS!$R$4:$R$75,GK$3)</f>
        <v>0</v>
      </c>
      <c r="GL47" s="83">
        <f>SUMIFS(ACTUALS!$W$4:$W$75,ACTUALS!$S$4:$S$75,$BM47,ACTUALS!$R$4:$R$75,GL$3)+SUMIFS(ACTUALS!$V$4:$V$75,ACTUALS!$R$4:$R$75,$BM47,ACTUALS!$S$4:$S$75,GL$3)</f>
        <v>0</v>
      </c>
      <c r="GM47" s="83">
        <f>SUMIFS(ACTUALS!$B$4:$B$75,ACTUALS!$T$4:$T$75,$BM47,ACTUALS!$S$4:$S$75,GM$3)+SUMIFS(ACTUALS!$W$4:$W$75,ACTUALS!$S$4:$S$75,$BM47,ACTUALS!$T$4:$T$75,GM$3)</f>
        <v>0</v>
      </c>
      <c r="GN47" s="83">
        <f>SUMIFS(ACTUALS!$C$4:$C$75,ACTUALS!$U$4:$U$75,$BM47,ACTUALS!$T$4:$T$75,GN$3)+SUMIFS(ACTUALS!$B$4:$B$75,ACTUALS!$T$4:$T$75,$BM47,ACTUALS!$U$4:$U$75,GN$3)</f>
        <v>0</v>
      </c>
      <c r="GO47" s="83">
        <f>SUMIFS(ACTUALS!$S$4:$S$75,ACTUALS!$O$4:$O$75,$BM47,ACTUALS!$N$4:$N$75,GO$3)+SUMIFS(ACTUALS!$R$4:$R$75,ACTUALS!$N$4:$N$75,$BM47,ACTUALS!$O$4:$O$75,GO$3)</f>
        <v>0</v>
      </c>
      <c r="GP47" s="83">
        <f>SUMIFS(ACTUALS!$S$4:$S$75,ACTUALS!$O$4:$O$75,$BM47,ACTUALS!$N$4:$N$75,GP$3)+SUMIFS(ACTUALS!$R$4:$R$75,ACTUALS!$N$4:$N$75,$BM47,ACTUALS!$O$4:$O$75,GP$3)</f>
        <v>0</v>
      </c>
      <c r="GQ47" s="83">
        <f>SUMIFS(ACTUALS!$S$4:$S$75,ACTUALS!$O$4:$O$75,$BM47,ACTUALS!$N$4:$N$75,GQ$3)+SUMIFS(ACTUALS!$R$4:$R$75,ACTUALS!$N$4:$N$75,$BM47,ACTUALS!$O$4:$O$75,GQ$3)</f>
        <v>0</v>
      </c>
      <c r="GR47" s="83">
        <f>SUMIFS(ACTUALS!$S$4:$S$75,ACTUALS!$O$4:$O$75,$BM47,ACTUALS!$N$4:$N$75,GR$3)+SUMIFS(ACTUALS!$R$4:$R$75,ACTUALS!$N$4:$N$75,$BM47,ACTUALS!$O$4:$O$75,GR$3)</f>
        <v>0</v>
      </c>
      <c r="GS47" s="83">
        <f>SUMIFS(ACTUALS!$S$4:$S$75,ACTUALS!$O$4:$O$75,$BM47,ACTUALS!$N$4:$N$75,GS$3)+SUMIFS(ACTUALS!$R$4:$R$75,ACTUALS!$N$4:$N$75,$BM47,ACTUALS!$O$4:$O$75,GS$3)</f>
        <v>0</v>
      </c>
      <c r="GT47" s="83">
        <f>SUMIFS(ACTUALS!$S$4:$S$75,ACTUALS!$O$4:$O$75,$BM47,ACTUALS!$N$4:$N$75,GT$3)+SUMIFS(ACTUALS!$R$4:$R$75,ACTUALS!$N$4:$N$75,$BM47,ACTUALS!$O$4:$O$75,GT$3)</f>
        <v>0</v>
      </c>
      <c r="GU47" s="83">
        <f>SUMIFS(ACTUALS!$S$4:$S$75,ACTUALS!$O$4:$O$75,$BM47,ACTUALS!$N$4:$N$75,GU$3)+SUMIFS(ACTUALS!$R$4:$R$75,ACTUALS!$N$4:$N$75,$BM47,ACTUALS!$O$4:$O$75,GU$3)</f>
        <v>0</v>
      </c>
      <c r="GV47" s="83">
        <f>SUMIFS(ACTUALS!$S$4:$S$75,ACTUALS!$O$4:$O$75,$BM47,ACTUALS!$N$4:$N$75,GV$3)+SUMIFS(ACTUALS!$R$4:$R$75,ACTUALS!$N$4:$N$75,$BM47,ACTUALS!$O$4:$O$75,GV$3)</f>
        <v>0</v>
      </c>
      <c r="GW47" s="83">
        <f>SUMIFS(ACTUALS!$S$4:$S$75,ACTUALS!$O$4:$O$75,$BM47,ACTUALS!$N$4:$N$75,GW$3)+SUMIFS(ACTUALS!$R$4:$R$75,ACTUALS!$N$4:$N$75,$BM47,ACTUALS!$O$4:$O$75,GW$3)</f>
        <v>0</v>
      </c>
      <c r="GX47" s="83">
        <f>SUMIFS(ACTUALS!$S$4:$S$75,ACTUALS!$O$4:$O$75,$BM47,ACTUALS!$N$4:$N$75,GX$3)+SUMIFS(ACTUALS!$R$4:$R$75,ACTUALS!$N$4:$N$75,$BM47,ACTUALS!$O$4:$O$75,GX$3)</f>
        <v>0</v>
      </c>
      <c r="GY47" s="83">
        <f>SUMIFS(ACTUALS!$S$4:$S$75,ACTUALS!$O$4:$O$75,$BM47,ACTUALS!$N$4:$N$75,GY$3)+SUMIFS(ACTUALS!$R$4:$R$75,ACTUALS!$N$4:$N$75,$BM47,ACTUALS!$O$4:$O$75,GY$3)</f>
        <v>0</v>
      </c>
      <c r="GZ47" s="83">
        <f>SUMIFS(ACTUALS!$S$4:$S$75,ACTUALS!$O$4:$O$75,$BM47,ACTUALS!$N$4:$N$75,GZ$3)+SUMIFS(ACTUALS!$R$4:$R$75,ACTUALS!$N$4:$N$75,$BM47,ACTUALS!$O$4:$O$75,GZ$3)</f>
        <v>0</v>
      </c>
      <c r="HA47" s="83">
        <f>SUMIFS(ACTUALS!$S$4:$S$75,ACTUALS!$O$4:$O$75,$BM47,ACTUALS!$N$4:$N$75,HA$3)+SUMIFS(ACTUALS!$R$4:$R$75,ACTUALS!$N$4:$N$75,$BM47,ACTUALS!$O$4:$O$75,HA$3)</f>
        <v>0</v>
      </c>
      <c r="HB47" s="83">
        <f>SUMIFS(ACTUALS!$S$4:$S$75,ACTUALS!$O$4:$O$75,$BM47,ACTUALS!$N$4:$N$75,HB$3)+SUMIFS(ACTUALS!$R$4:$R$75,ACTUALS!$N$4:$N$75,$BM47,ACTUALS!$O$4:$O$75,HB$3)</f>
        <v>0</v>
      </c>
      <c r="HC47" s="83">
        <f>SUMIFS(ACTUALS!$S$4:$S$75,ACTUALS!$O$4:$O$75,$BM47,ACTUALS!$N$4:$N$75,HC$3)+SUMIFS(ACTUALS!$R$4:$R$75,ACTUALS!$N$4:$N$75,$BM47,ACTUALS!$O$4:$O$75,HC$3)</f>
        <v>0</v>
      </c>
      <c r="HD47" s="83">
        <f>SUMIFS(ACTUALS!$S$4:$S$75,ACTUALS!$O$4:$O$75,$BM47,ACTUALS!$N$4:$N$75,HD$3)+SUMIFS(ACTUALS!$R$4:$R$75,ACTUALS!$N$4:$N$75,$BM47,ACTUALS!$O$4:$O$75,HD$3)</f>
        <v>0</v>
      </c>
      <c r="HE47" s="83">
        <f>SUMIFS(ACTUALS!$S$4:$S$75,ACTUALS!$O$4:$O$75,$BM47,ACTUALS!$N$4:$N$75,HE$3)+SUMIFS(ACTUALS!$R$4:$R$75,ACTUALS!$N$4:$N$75,$BM47,ACTUALS!$O$4:$O$75,HE$3)</f>
        <v>0</v>
      </c>
      <c r="HF47" s="51"/>
      <c r="HG47" s="71"/>
      <c r="HH47" s="71"/>
      <c r="HI47" s="71"/>
      <c r="HJ47" s="71"/>
      <c r="HK47" s="71"/>
      <c r="HL47" s="71"/>
      <c r="HM47" s="71"/>
      <c r="HN47" s="71"/>
      <c r="HO47" s="71"/>
      <c r="HP47" s="71"/>
      <c r="HQ47" s="71"/>
      <c r="HR47" s="71"/>
      <c r="HS47" s="71"/>
      <c r="HT47" s="71"/>
      <c r="HU47" s="71"/>
      <c r="HV47" s="71"/>
      <c r="HW47" s="71"/>
      <c r="HX47" s="71"/>
      <c r="HY47" s="71"/>
      <c r="HZ47" s="71"/>
      <c r="IA47" s="71"/>
      <c r="IB47" s="71"/>
      <c r="IC47" s="71"/>
      <c r="ID47" s="71"/>
      <c r="IE47" s="71"/>
      <c r="IF47" s="71"/>
      <c r="IG47" s="71"/>
      <c r="IH47" s="71"/>
      <c r="II47" s="71"/>
      <c r="IJ47" s="71"/>
      <c r="IK47" s="71"/>
      <c r="IL47" s="71"/>
      <c r="IM47" s="71"/>
      <c r="IN47" s="71"/>
      <c r="IO47" s="71"/>
      <c r="IP47" s="71"/>
      <c r="IQ47" s="71"/>
      <c r="IR47" s="71"/>
      <c r="IS47" s="71"/>
      <c r="IT47" s="71"/>
      <c r="IU47" s="71"/>
      <c r="IV47" s="71"/>
      <c r="IW47" s="71"/>
      <c r="IX47" s="71"/>
      <c r="IY47" s="71"/>
      <c r="IZ47" s="71"/>
      <c r="JA47" s="71"/>
      <c r="JB47" s="71"/>
      <c r="JC47" s="71"/>
      <c r="JD47" s="71"/>
      <c r="JE47" s="71"/>
      <c r="JF47" s="71"/>
      <c r="JG47" s="71"/>
      <c r="JH47" s="71"/>
      <c r="JI47" s="71"/>
      <c r="JJ47" s="71"/>
      <c r="JK47" s="71"/>
      <c r="JL47" s="71"/>
      <c r="JM47" s="71"/>
    </row>
    <row r="48" spans="1:273" s="78" customFormat="1" ht="30" customHeight="1" x14ac:dyDescent="0.25">
      <c r="A48" s="71"/>
      <c r="B48" s="72">
        <f t="shared" si="6"/>
        <v>45</v>
      </c>
      <c r="C48" s="73" t="s">
        <v>109</v>
      </c>
      <c r="D48" s="74">
        <v>46196</v>
      </c>
      <c r="E48" s="73" t="s">
        <v>127</v>
      </c>
      <c r="F48" s="180">
        <v>0.54166666666666663</v>
      </c>
      <c r="G48" s="75">
        <f t="shared" si="0"/>
        <v>46196.541666666664</v>
      </c>
      <c r="H48" s="148" t="s">
        <v>165</v>
      </c>
      <c r="I48" s="149"/>
      <c r="J48" s="150"/>
      <c r="K48" s="151"/>
      <c r="L48" s="73" t="str">
        <f t="shared" si="1"/>
        <v/>
      </c>
      <c r="M48" s="76" t="s">
        <v>722</v>
      </c>
      <c r="N48" s="77" t="str">
        <f t="shared" si="2"/>
        <v>Portugal</v>
      </c>
      <c r="O48" s="78" t="str">
        <f t="shared" si="3"/>
        <v>Uzbekistan</v>
      </c>
      <c r="P48" s="78" t="str">
        <f>IF(ACTUALS!$R48&gt;ACTUALS!$S48,ACTUALS!$N48,IF(ACTUALS!$S48&gt;ACTUALS!$R48,ACTUALS!$O48,""))</f>
        <v/>
      </c>
      <c r="Q48" s="78" t="str">
        <f>IF(ACTUALS!$P48=ACTUALS!$N48,ACTUALS!$O48,IF(ACTUALS!$P48=ACTUALS!$O48,ACTUALS!$N48,""))</f>
        <v/>
      </c>
      <c r="R48" s="79">
        <f t="shared" si="4"/>
        <v>0</v>
      </c>
      <c r="S48" s="80">
        <f t="shared" si="5"/>
        <v>0</v>
      </c>
      <c r="T48" s="78">
        <f>IF(OR(ACTUALS!$R48="",ACTUALS!$S48=""),"",ACTUALS!$R48-ACTUALS!$S48)</f>
        <v>0</v>
      </c>
      <c r="U48" s="78">
        <f>IF(OR(ACTUALS!$R48="",ACTUALS!$S48=""),"",ACTUALS!$S48-ACTUALS!$R48)</f>
        <v>0</v>
      </c>
      <c r="V48" s="78" t="str">
        <f>IF(ACTUALS!$K48="","",IF(ACTUALS!$L48="Draw",1,IF(ACTUALS!$L48=ACTUALS!$N48,3,0)))</f>
        <v/>
      </c>
      <c r="W48" s="78" t="str">
        <f>IF(ACTUALS!$K48="","",IF(ACTUALS!$L48="Draw",1,IF(ACTUALS!$L48=ACTUALS!$O48,3,0)))</f>
        <v/>
      </c>
      <c r="AG48" s="78" t="s">
        <v>18</v>
      </c>
      <c r="AH48" s="51"/>
      <c r="AI48" s="86">
        <v>1</v>
      </c>
      <c r="AJ48" s="86" t="str">
        <f ca="1">IFERROR(INDEX(AT:AT,MATCH("1"&amp;AG48,BD:BD,0),1),"")</f>
        <v>Uruguay</v>
      </c>
      <c r="AK48" s="86" t="str">
        <f ca="1">IF(AJ48="","",VLOOKUP(AJ48,AT:AY,2,FALSE)&amp;"-"&amp;VLOOKUP(AJ48,AT:AY,3,FALSE)&amp;"-"&amp;VLOOKUP(AJ48,AT:AY,4,FALSE))</f>
        <v>0-0-0</v>
      </c>
      <c r="AL48" s="86">
        <f ca="1">IF(AJ48="","",VLOOKUP(AJ48,AT:BA,8,FALSE))</f>
        <v>0</v>
      </c>
      <c r="AM48" s="86">
        <f ca="1">IF(AJ48="","",VLOOKUP(AJ48,AT:BD,5,FALSE))</f>
        <v>0</v>
      </c>
      <c r="AN48" s="51"/>
      <c r="AO48" s="94"/>
      <c r="AP48" s="94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96" t="s">
        <v>43</v>
      </c>
      <c r="BN48" s="83">
        <f>SUMIFS(ACTUALS!$W$4:$W$75,ACTUALS!$O$4:$O$75,$BM48,ACTUALS!$N$4:$N$75,BN$3)+SUMIFS(ACTUALS!$V$4:$V$75,ACTUALS!$N$4:$N$75,$BM48,ACTUALS!$O$4:$O$75,BN$3)</f>
        <v>0</v>
      </c>
      <c r="BO48" s="83">
        <f>SUMIFS(ACTUALS!$W$4:$W$75,ACTUALS!$O$4:$O$75,$BM48,ACTUALS!$N$4:$N$75,BO$3)+SUMIFS(ACTUALS!$V$4:$V$75,ACTUALS!$N$4:$N$75,$BM48,ACTUALS!$O$4:$O$75,BO$3)</f>
        <v>0</v>
      </c>
      <c r="BP48" s="83">
        <f>SUMIFS(ACTUALS!$W$4:$W$75,ACTUALS!$O$4:$O$75,$BM48,ACTUALS!$N$4:$N$75,BP$3)+SUMIFS(ACTUALS!$V$4:$V$75,ACTUALS!$N$4:$N$75,$BM48,ACTUALS!$O$4:$O$75,BP$3)</f>
        <v>0</v>
      </c>
      <c r="BQ48" s="83">
        <f>SUMIFS(ACTUALS!$W$4:$W$75,ACTUALS!$O$4:$O$75,$BM48,ACTUALS!$N$4:$N$75,BQ$3)+SUMIFS(ACTUALS!$V$4:$V$75,ACTUALS!$N$4:$N$75,$BM48,ACTUALS!$O$4:$O$75,BQ$3)</f>
        <v>0</v>
      </c>
      <c r="BR48" s="83">
        <f>SUMIFS(ACTUALS!$W$4:$W$75,ACTUALS!$O$4:$O$75,$BM48,ACTUALS!$N$4:$N$75,BR$3)+SUMIFS(ACTUALS!$V$4:$V$75,ACTUALS!$N$4:$N$75,$BM48,ACTUALS!$O$4:$O$75,BR$3)</f>
        <v>0</v>
      </c>
      <c r="BS48" s="83">
        <f>SUMIFS(ACTUALS!$W$4:$W$75,ACTUALS!$O$4:$O$75,$BM48,ACTUALS!$N$4:$N$75,BS$3)+SUMIFS(ACTUALS!$V$4:$V$75,ACTUALS!$N$4:$N$75,$BM48,ACTUALS!$O$4:$O$75,BS$3)</f>
        <v>0</v>
      </c>
      <c r="BT48" s="83">
        <f>SUMIFS(ACTUALS!$W$4:$W$75,ACTUALS!$O$4:$O$75,$BM48,ACTUALS!$N$4:$N$75,BT$3)+SUMIFS(ACTUALS!$V$4:$V$75,ACTUALS!$N$4:$N$75,$BM48,ACTUALS!$O$4:$O$75,BT$3)</f>
        <v>0</v>
      </c>
      <c r="BU48" s="83">
        <f>SUMIFS(ACTUALS!$W$4:$W$75,ACTUALS!$O$4:$O$75,$BM48,ACTUALS!$N$4:$N$75,BU$3)+SUMIFS(ACTUALS!$V$4:$V$75,ACTUALS!$N$4:$N$75,$BM48,ACTUALS!$O$4:$O$75,BU$3)</f>
        <v>0</v>
      </c>
      <c r="BV48" s="83">
        <f>SUMIFS(ACTUALS!$W$4:$W$75,ACTUALS!$O$4:$O$75,$BM48,ACTUALS!$N$4:$N$75,BV$3)+SUMIFS(ACTUALS!$V$4:$V$75,ACTUALS!$N$4:$N$75,$BM48,ACTUALS!$O$4:$O$75,BV$3)</f>
        <v>0</v>
      </c>
      <c r="BW48" s="83">
        <f>SUMIFS(ACTUALS!$W$4:$W$75,ACTUALS!$O$4:$O$75,$BM48,ACTUALS!$N$4:$N$75,BW$3)+SUMIFS(ACTUALS!$V$4:$V$75,ACTUALS!$N$4:$N$75,$BM48,ACTUALS!$O$4:$O$75,BW$3)</f>
        <v>0</v>
      </c>
      <c r="BX48" s="83">
        <f>SUMIFS(ACTUALS!$W$4:$W$75,ACTUALS!$O$4:$O$75,$BM48,ACTUALS!$N$4:$N$75,BX$3)+SUMIFS(ACTUALS!$V$4:$V$75,ACTUALS!$N$4:$N$75,$BM48,ACTUALS!$O$4:$O$75,BX$3)</f>
        <v>0</v>
      </c>
      <c r="BY48" s="83">
        <f>SUMIFS(ACTUALS!$W$4:$W$75,ACTUALS!$O$4:$O$75,$BM48,ACTUALS!$N$4:$N$75,BY$3)+SUMIFS(ACTUALS!$V$4:$V$75,ACTUALS!$N$4:$N$75,$BM48,ACTUALS!$O$4:$O$75,BY$3)</f>
        <v>0</v>
      </c>
      <c r="BZ48" s="83">
        <f>SUMIFS(ACTUALS!$W$4:$W$75,ACTUALS!$O$4:$O$75,$BM48,ACTUALS!$N$4:$N$75,BZ$3)+SUMIFS(ACTUALS!$V$4:$V$75,ACTUALS!$N$4:$N$75,$BM48,ACTUALS!$O$4:$O$75,BZ$3)</f>
        <v>0</v>
      </c>
      <c r="CA48" s="83">
        <f>SUMIFS(ACTUALS!$W$4:$W$75,ACTUALS!$O$4:$O$75,$BM48,ACTUALS!$N$4:$N$75,CA$3)+SUMIFS(ACTUALS!$V$4:$V$75,ACTUALS!$N$4:$N$75,$BM48,ACTUALS!$O$4:$O$75,CA$3)</f>
        <v>0</v>
      </c>
      <c r="CB48" s="83">
        <f>SUMIFS(ACTUALS!$W$4:$W$75,ACTUALS!$O$4:$O$75,$BM48,ACTUALS!$N$4:$N$75,CB$3)+SUMIFS(ACTUALS!$V$4:$V$75,ACTUALS!$N$4:$N$75,$BM48,ACTUALS!$O$4:$O$75,CB$3)</f>
        <v>0</v>
      </c>
      <c r="CC48" s="83">
        <f>SUMIFS(ACTUALS!$W$4:$W$75,ACTUALS!$O$4:$O$75,$BM48,ACTUALS!$N$4:$N$75,CC$3)+SUMIFS(ACTUALS!$V$4:$V$75,ACTUALS!$N$4:$N$75,$BM48,ACTUALS!$O$4:$O$75,CC$3)</f>
        <v>0</v>
      </c>
      <c r="CD48" s="83">
        <f>SUMIFS(ACTUALS!$W$4:$W$75,ACTUALS!$O$4:$O$75,$BM48,ACTUALS!$N$4:$N$75,CD$3)+SUMIFS(ACTUALS!$V$4:$V$75,ACTUALS!$N$4:$N$75,$BM48,ACTUALS!$O$4:$O$75,CD$3)</f>
        <v>0</v>
      </c>
      <c r="CE48" s="83">
        <f>SUMIFS(ACTUALS!$W$4:$W$75,ACTUALS!$O$4:$O$75,$BM48,ACTUALS!$N$4:$N$75,CE$3)+SUMIFS(ACTUALS!$V$4:$V$75,ACTUALS!$N$4:$N$75,$BM48,ACTUALS!$O$4:$O$75,CE$3)</f>
        <v>0</v>
      </c>
      <c r="CF48" s="83">
        <f>SUMIFS(ACTUALS!$W$4:$W$75,ACTUALS!$O$4:$O$75,$BM48,ACTUALS!$N$4:$N$75,CF$3)+SUMIFS(ACTUALS!$V$4:$V$75,ACTUALS!$N$4:$N$75,$BM48,ACTUALS!$O$4:$O$75,CF$3)</f>
        <v>0</v>
      </c>
      <c r="CG48" s="83">
        <f>SUMIFS(ACTUALS!$W$4:$W$75,ACTUALS!$O$4:$O$75,$BM48,ACTUALS!$N$4:$N$75,CG$3)+SUMIFS(ACTUALS!$V$4:$V$75,ACTUALS!$N$4:$N$75,$BM48,ACTUALS!$O$4:$O$75,CG$3)</f>
        <v>0</v>
      </c>
      <c r="CH48" s="83">
        <f>SUMIFS(ACTUALS!$W$4:$W$75,ACTUALS!$O$4:$O$75,$BM48,ACTUALS!$N$4:$N$75,CH$3)+SUMIFS(ACTUALS!$V$4:$V$75,ACTUALS!$N$4:$N$75,$BM48,ACTUALS!$O$4:$O$75,CH$3)</f>
        <v>0</v>
      </c>
      <c r="CI48" s="83">
        <f>SUMIFS(ACTUALS!$W$4:$W$75,ACTUALS!$O$4:$O$75,$BM48,ACTUALS!$N$4:$N$75,CI$3)+SUMIFS(ACTUALS!$V$4:$V$75,ACTUALS!$N$4:$N$75,$BM48,ACTUALS!$O$4:$O$75,CI$3)</f>
        <v>0</v>
      </c>
      <c r="CJ48" s="83">
        <f>SUMIFS(ACTUALS!$B$4:$B$75,ACTUALS!$P$4:$P$75,$BM48,ACTUALS!$O$4:$O$75,CJ$3)+SUMIFS(ACTUALS!$W$4:$W$75,ACTUALS!$O$4:$O$75,$BM48,ACTUALS!$P$4:$P$75,CJ$3)</f>
        <v>0</v>
      </c>
      <c r="CK48" s="83">
        <f>SUMIFS(ACTUALS!$C$4:$C$75,ACTUALS!$Q$4:$Q$75,$BM48,ACTUALS!$P$4:$P$75,CK$3)+SUMIFS(ACTUALS!$B$4:$B$75,ACTUALS!$P$4:$P$75,$BM48,ACTUALS!$Q$4:$Q$75,CK$3)</f>
        <v>0</v>
      </c>
      <c r="CL48" s="83">
        <f>SUMIFS(ACTUALS!$D$4:$D$75,ACTUALS!$R$4:$R$75,$BM48,ACTUALS!$Q$4:$Q$75,CL$3)+SUMIFS(ACTUALS!$C$4:$C$75,ACTUALS!$Q$4:$Q$75,$BM48,ACTUALS!$R$4:$R$75,CL$3)</f>
        <v>0</v>
      </c>
      <c r="CM48" s="83">
        <f>SUMIFS(ACTUALS!$E$4:$E$75,ACTUALS!$S$4:$S$75,$BM48,ACTUALS!$R$4:$R$75,CM$3)+SUMIFS(ACTUALS!$D$4:$D$75,ACTUALS!$R$4:$R$75,$BM48,ACTUALS!$S$4:$S$75,CM$3)</f>
        <v>0</v>
      </c>
      <c r="CN48" s="83">
        <f>SUMIFS(ACTUALS!$F$4:$F$75,ACTUALS!$T$4:$T$75,$BM48,ACTUALS!$S$4:$S$75,CN$3)+SUMIFS(ACTUALS!$E$4:$E$75,ACTUALS!$S$4:$S$75,$BM48,ACTUALS!$T$4:$T$75,CN$3)</f>
        <v>0</v>
      </c>
      <c r="CO48" s="83">
        <f>SUMIFS(ACTUALS!$G$4:$G$75,ACTUALS!$U$4:$U$75,$BM48,ACTUALS!$T$4:$T$75,CO$3)+SUMIFS(ACTUALS!$F$4:$F$75,ACTUALS!$T$4:$T$75,$BM48,ACTUALS!$U$4:$U$75,CO$3)</f>
        <v>0</v>
      </c>
      <c r="CP48" s="83">
        <f>SUMIFS(ACTUALS!$J$4:$J$75,ACTUALS!$V$4:$V$75,$BM48,ACTUALS!$U$4:$U$75,CP$3)+SUMIFS(ACTUALS!$G$4:$G$75,ACTUALS!$U$4:$U$75,$BM48,ACTUALS!$V$4:$V$75,CP$3)</f>
        <v>0</v>
      </c>
      <c r="CQ48" s="83">
        <f>SUMIFS(ACTUALS!$K$4:$K$75,ACTUALS!$W$4:$W$75,$BM48,ACTUALS!$V$4:$V$75,CQ$3)+SUMIFS(ACTUALS!$J$4:$J$75,ACTUALS!$V$4:$V$75,$BM48,ACTUALS!$W$4:$W$75,CQ$3)</f>
        <v>0</v>
      </c>
      <c r="CR48" s="83">
        <f>SUMIFS(ACTUALS!$L$4:$L$75,ACTUALS!$B$4:$B$75,$BM48,ACTUALS!$W$4:$W$75,CR$3)+SUMIFS(ACTUALS!$K$4:$K$75,ACTUALS!$W$4:$W$75,$BM48,ACTUALS!$B$4:$B$75,CR$3)</f>
        <v>0</v>
      </c>
      <c r="CS48" s="83">
        <f>SUMIFS(ACTUALS!$N$4:$N$75,ACTUALS!$C$4:$C$75,$BM48,ACTUALS!$B$4:$B$75,CS$3)+SUMIFS(ACTUALS!$L$4:$L$75,ACTUALS!$B$4:$B$75,$BM48,ACTUALS!$C$4:$C$75,CS$3)</f>
        <v>0</v>
      </c>
      <c r="CT48" s="83">
        <f>SUMIFS(ACTUALS!$O$4:$O$75,ACTUALS!$D$4:$D$75,$BM48,ACTUALS!$C$4:$C$75,CT$3)+SUMIFS(ACTUALS!$N$4:$N$75,ACTUALS!$C$4:$C$75,$BM48,ACTUALS!$D$4:$D$75,CT$3)</f>
        <v>0</v>
      </c>
      <c r="CU48" s="83">
        <f>SUMIFS(ACTUALS!$P$4:$P$75,ACTUALS!$E$4:$E$75,$BM48,ACTUALS!$D$4:$D$75,CU$3)+SUMIFS(ACTUALS!$O$4:$O$75,ACTUALS!$D$4:$D$75,$BM48,ACTUALS!$E$4:$E$75,CU$3)</f>
        <v>0</v>
      </c>
      <c r="CV48" s="83">
        <f>SUMIFS(ACTUALS!$Q$4:$Q$75,ACTUALS!$F$4:$F$75,$BM48,ACTUALS!$E$4:$E$75,CV$3)+SUMIFS(ACTUALS!$P$4:$P$75,ACTUALS!$E$4:$E$75,$BM48,ACTUALS!$F$4:$F$75,CV$3)</f>
        <v>0</v>
      </c>
      <c r="CW48" s="83">
        <f>SUMIFS(ACTUALS!$R$4:$R$75,ACTUALS!$G$4:$G$75,$BM48,ACTUALS!$F$4:$F$75,CW$3)+SUMIFS(ACTUALS!$Q$4:$Q$75,ACTUALS!$F$4:$F$75,$BM48,ACTUALS!$G$4:$G$75,CW$3)</f>
        <v>0</v>
      </c>
      <c r="CX48" s="83">
        <f>SUMIFS(ACTUALS!$S$4:$S$75,ACTUALS!$J$4:$J$75,$BM48,ACTUALS!$G$4:$G$75,CX$3)+SUMIFS(ACTUALS!$R$4:$R$75,ACTUALS!$G$4:$G$75,$BM48,ACTUALS!$J$4:$J$75,CX$3)</f>
        <v>0</v>
      </c>
      <c r="CY48" s="83">
        <f>SUMIFS(ACTUALS!$T$4:$T$75,ACTUALS!$K$4:$K$75,$BM48,ACTUALS!$J$4:$J$75,CY$3)+SUMIFS(ACTUALS!$S$4:$S$75,ACTUALS!$J$4:$J$75,$BM48,ACTUALS!$K$4:$K$75,CY$3)</f>
        <v>0</v>
      </c>
      <c r="CZ48" s="83">
        <f>SUMIFS(ACTUALS!$U$4:$U$75,ACTUALS!$L$4:$L$75,$BM48,ACTUALS!$K$4:$K$75,CZ$3)+SUMIFS(ACTUALS!$T$4:$T$75,ACTUALS!$K$4:$K$75,$BM48,ACTUALS!$L$4:$L$75,CZ$3)</f>
        <v>0</v>
      </c>
      <c r="DA48" s="83">
        <f>SUMIFS(ACTUALS!$V$4:$V$75,ACTUALS!$N$4:$N$75,$BM48,ACTUALS!$L$4:$L$75,DA$3)+SUMIFS(ACTUALS!$U$4:$U$75,ACTUALS!$L$4:$L$75,$BM48,ACTUALS!$N$4:$N$75,DA$3)</f>
        <v>0</v>
      </c>
      <c r="DB48" s="83">
        <f>SUMIFS(ACTUALS!$W$4:$W$75,ACTUALS!$O$4:$O$75,$BM48,ACTUALS!$N$4:$N$75,DB$3)+SUMIFS(ACTUALS!$V$4:$V$75,ACTUALS!$N$4:$N$75,$BM48,ACTUALS!$O$4:$O$75,DB$3)</f>
        <v>0</v>
      </c>
      <c r="DC48" s="83">
        <f>SUMIFS(ACTUALS!$B$4:$B$75,ACTUALS!$P$4:$P$75,$BM48,ACTUALS!$O$4:$O$75,DC$3)+SUMIFS(ACTUALS!$W$4:$W$75,ACTUALS!$O$4:$O$75,$BM48,ACTUALS!$P$4:$P$75,DC$3)</f>
        <v>0</v>
      </c>
      <c r="DD48" s="83">
        <f>SUMIFS(ACTUALS!$C$4:$C$75,ACTUALS!$Q$4:$Q$75,$BM48,ACTUALS!$P$4:$P$75,DD$3)+SUMIFS(ACTUALS!$B$4:$B$75,ACTUALS!$P$4:$P$75,$BM48,ACTUALS!$Q$4:$Q$75,DD$3)</f>
        <v>0</v>
      </c>
      <c r="DE48" s="83">
        <f>SUMIFS(ACTUALS!$D$4:$D$75,ACTUALS!$R$4:$R$75,$BM48,ACTUALS!$Q$4:$Q$75,DE$3)+SUMIFS(ACTUALS!$C$4:$C$75,ACTUALS!$Q$4:$Q$75,$BM48,ACTUALS!$R$4:$R$75,DE$3)</f>
        <v>0</v>
      </c>
      <c r="DF48" s="83">
        <f>SUMIFS(ACTUALS!$E$4:$E$75,ACTUALS!$S$4:$S$75,$BM48,ACTUALS!$R$4:$R$75,DF$3)+SUMIFS(ACTUALS!$D$4:$D$75,ACTUALS!$R$4:$R$75,$BM48,ACTUALS!$S$4:$S$75,DF$3)</f>
        <v>0</v>
      </c>
      <c r="DG48" s="83">
        <f>SUMIFS(ACTUALS!$W$4:$W$75,ACTUALS!$O$4:$O$75,$BM48,ACTUALS!$N$4:$N$75,DG$3)+SUMIFS(ACTUALS!$V$4:$V$75,ACTUALS!$N$4:$N$75,$BM48,ACTUALS!$O$4:$O$75,DG$3)</f>
        <v>0</v>
      </c>
      <c r="DH48" s="83">
        <f>SUMIFS(ACTUALS!$W$4:$W$75,ACTUALS!$O$4:$O$75,$BM48,ACTUALS!$N$4:$N$75,DH$3)+SUMIFS(ACTUALS!$V$4:$V$75,ACTUALS!$N$4:$N$75,$BM48,ACTUALS!$O$4:$O$75,DH$3)</f>
        <v>0</v>
      </c>
      <c r="DI48" s="83">
        <f>SUMIFS(ACTUALS!$W$4:$W$75,ACTUALS!$O$4:$O$75,$BM48,ACTUALS!$N$4:$N$75,DI$3)+SUMIFS(ACTUALS!$V$4:$V$75,ACTUALS!$N$4:$N$75,$BM48,ACTUALS!$O$4:$O$75,DI$3)</f>
        <v>0</v>
      </c>
      <c r="DJ48" s="51"/>
      <c r="DK48" s="51" t="s">
        <v>43</v>
      </c>
      <c r="DL48" s="83">
        <f>SUMIFS(ACTUALS!$U$4:$U$75,ACTUALS!$O$4:$O$75,$BM48,ACTUALS!$N$4:$N$75,DL$3)+SUMIFS(ACTUALS!$T$4:$T$75,ACTUALS!$N$4:$N$75,$BM48,ACTUALS!$O$4:$O$75,DL$3)</f>
        <v>0</v>
      </c>
      <c r="DM48" s="83">
        <f>SUMIFS(ACTUALS!$U$4:$U$75,ACTUALS!$O$4:$O$75,$BM48,ACTUALS!$N$4:$N$75,DM$3)+SUMIFS(ACTUALS!$T$4:$T$75,ACTUALS!$N$4:$N$75,$BM48,ACTUALS!$O$4:$O$75,DM$3)</f>
        <v>0</v>
      </c>
      <c r="DN48" s="83">
        <f>SUMIFS(ACTUALS!$U$4:$U$75,ACTUALS!$O$4:$O$75,$BM48,ACTUALS!$N$4:$N$75,DN$3)+SUMIFS(ACTUALS!$T$4:$T$75,ACTUALS!$N$4:$N$75,$BM48,ACTUALS!$O$4:$O$75,DN$3)</f>
        <v>0</v>
      </c>
      <c r="DO48" s="83">
        <f>SUMIFS(ACTUALS!$U$4:$U$75,ACTUALS!$O$4:$O$75,$BM48,ACTUALS!$N$4:$N$75,DO$3)+SUMIFS(ACTUALS!$T$4:$T$75,ACTUALS!$N$4:$N$75,$BM48,ACTUALS!$O$4:$O$75,DO$3)</f>
        <v>0</v>
      </c>
      <c r="DP48" s="83">
        <f>SUMIFS(ACTUALS!$U$4:$U$75,ACTUALS!$O$4:$O$75,$BM48,ACTUALS!$N$4:$N$75,DP$3)+SUMIFS(ACTUALS!$T$4:$T$75,ACTUALS!$N$4:$N$75,$BM48,ACTUALS!$O$4:$O$75,DP$3)</f>
        <v>0</v>
      </c>
      <c r="DQ48" s="83">
        <f>SUMIFS(ACTUALS!$U$4:$U$75,ACTUALS!$O$4:$O$75,$BM48,ACTUALS!$N$4:$N$75,DQ$3)+SUMIFS(ACTUALS!$T$4:$T$75,ACTUALS!$N$4:$N$75,$BM48,ACTUALS!$O$4:$O$75,DQ$3)</f>
        <v>0</v>
      </c>
      <c r="DR48" s="83">
        <f>SUMIFS(ACTUALS!$U$4:$U$75,ACTUALS!$O$4:$O$75,$BM48,ACTUALS!$N$4:$N$75,DR$3)+SUMIFS(ACTUALS!$T$4:$T$75,ACTUALS!$N$4:$N$75,$BM48,ACTUALS!$O$4:$O$75,DR$3)</f>
        <v>0</v>
      </c>
      <c r="DS48" s="83">
        <f>SUMIFS(ACTUALS!$U$4:$U$75,ACTUALS!$O$4:$O$75,$BM48,ACTUALS!$N$4:$N$75,DS$3)+SUMIFS(ACTUALS!$T$4:$T$75,ACTUALS!$N$4:$N$75,$BM48,ACTUALS!$O$4:$O$75,DS$3)</f>
        <v>0</v>
      </c>
      <c r="DT48" s="83">
        <f>SUMIFS(ACTUALS!$U$4:$U$75,ACTUALS!$O$4:$O$75,$BM48,ACTUALS!$N$4:$N$75,DT$3)+SUMIFS(ACTUALS!$T$4:$T$75,ACTUALS!$N$4:$N$75,$BM48,ACTUALS!$O$4:$O$75,DT$3)</f>
        <v>0</v>
      </c>
      <c r="DU48" s="83">
        <f>SUMIFS(ACTUALS!$V$4:$V$75,ACTUALS!$P$4:$P$75,$BM48,ACTUALS!$O$4:$O$75,DU$3)+SUMIFS(ACTUALS!$U$4:$U$75,ACTUALS!$O$4:$O$75,$BM48,ACTUALS!$P$4:$P$75,DU$3)</f>
        <v>0</v>
      </c>
      <c r="DV48" s="83">
        <f>SUMIFS(ACTUALS!$W$4:$W$75,ACTUALS!$Q$4:$Q$75,$BM48,ACTUALS!$P$4:$P$75,DV$3)+SUMIFS(ACTUALS!$V$4:$V$75,ACTUALS!$P$4:$P$75,$BM48,ACTUALS!$Q$4:$Q$75,DV$3)</f>
        <v>0</v>
      </c>
      <c r="DW48" s="83">
        <f>SUMIFS(ACTUALS!$B$4:$B$75,ACTUALS!$R$4:$R$75,$BM48,ACTUALS!$Q$4:$Q$75,DW$3)+SUMIFS(ACTUALS!$W$4:$W$75,ACTUALS!$Q$4:$Q$75,$BM48,ACTUALS!$R$4:$R$75,DW$3)</f>
        <v>0</v>
      </c>
      <c r="DX48" s="83">
        <f>SUMIFS(ACTUALS!$C$4:$C$75,ACTUALS!$S$4:$S$75,$BM48,ACTUALS!$R$4:$R$75,DX$3)+SUMIFS(ACTUALS!$B$4:$B$75,ACTUALS!$R$4:$R$75,$BM48,ACTUALS!$S$4:$S$75,DX$3)</f>
        <v>0</v>
      </c>
      <c r="DY48" s="83">
        <f>SUMIFS(ACTUALS!$D$4:$D$75,ACTUALS!$T$4:$T$75,$BM48,ACTUALS!$S$4:$S$75,DY$3)+SUMIFS(ACTUALS!$C$4:$C$75,ACTUALS!$S$4:$S$75,$BM48,ACTUALS!$T$4:$T$75,DY$3)</f>
        <v>0</v>
      </c>
      <c r="DZ48" s="83">
        <f>SUMIFS(ACTUALS!$E$4:$E$75,ACTUALS!$U$4:$U$75,$BM48,ACTUALS!$T$4:$T$75,DZ$3)+SUMIFS(ACTUALS!$D$4:$D$75,ACTUALS!$T$4:$T$75,$BM48,ACTUALS!$U$4:$U$75,DZ$3)</f>
        <v>0</v>
      </c>
      <c r="EA48" s="83">
        <f>SUMIFS(ACTUALS!$F$4:$F$75,ACTUALS!$V$4:$V$75,$BM48,ACTUALS!$U$4:$U$75,EA$3)+SUMIFS(ACTUALS!$E$4:$E$75,ACTUALS!$U$4:$U$75,$BM48,ACTUALS!$V$4:$V$75,EA$3)</f>
        <v>0</v>
      </c>
      <c r="EB48" s="83">
        <f>SUMIFS(ACTUALS!$G$4:$G$75,ACTUALS!$W$4:$W$75,$BM48,ACTUALS!$V$4:$V$75,EB$3)+SUMIFS(ACTUALS!$F$4:$F$75,ACTUALS!$V$4:$V$75,$BM48,ACTUALS!$W$4:$W$75,EB$3)</f>
        <v>0</v>
      </c>
      <c r="EC48" s="83">
        <f>SUMIFS(ACTUALS!$J$4:$J$75,ACTUALS!$B$4:$B$75,$BM48,ACTUALS!$W$4:$W$75,EC$3)+SUMIFS(ACTUALS!$G$4:$G$75,ACTUALS!$W$4:$W$75,$BM48,ACTUALS!$B$4:$B$75,EC$3)</f>
        <v>0</v>
      </c>
      <c r="ED48" s="83">
        <f>SUMIFS(ACTUALS!$K$4:$K$75,ACTUALS!$C$4:$C$75,$BM48,ACTUALS!$B$4:$B$75,ED$3)+SUMIFS(ACTUALS!$J$4:$J$75,ACTUALS!$B$4:$B$75,$BM48,ACTUALS!$C$4:$C$75,ED$3)</f>
        <v>0</v>
      </c>
      <c r="EE48" s="83">
        <f>SUMIFS(ACTUALS!$L$4:$L$75,ACTUALS!$D$4:$D$75,$BM48,ACTUALS!$C$4:$C$75,EE$3)+SUMIFS(ACTUALS!$K$4:$K$75,ACTUALS!$C$4:$C$75,$BM48,ACTUALS!$D$4:$D$75,EE$3)</f>
        <v>0</v>
      </c>
      <c r="EF48" s="83">
        <f>SUMIFS(ACTUALS!$N$4:$N$75,ACTUALS!$E$4:$E$75,$BM48,ACTUALS!$D$4:$D$75,EF$3)+SUMIFS(ACTUALS!$L$4:$L$75,ACTUALS!$D$4:$D$75,$BM48,ACTUALS!$E$4:$E$75,EF$3)</f>
        <v>0</v>
      </c>
      <c r="EG48" s="83">
        <f>SUMIFS(ACTUALS!$O$4:$O$75,ACTUALS!$F$4:$F$75,$BM48,ACTUALS!$E$4:$E$75,EG$3)+SUMIFS(ACTUALS!$N$4:$N$75,ACTUALS!$E$4:$E$75,$BM48,ACTUALS!$F$4:$F$75,EG$3)</f>
        <v>0</v>
      </c>
      <c r="EH48" s="83">
        <f>SUMIFS(ACTUALS!$P$4:$P$75,ACTUALS!$G$4:$G$75,$BM48,ACTUALS!$F$4:$F$75,EH$3)+SUMIFS(ACTUALS!$O$4:$O$75,ACTUALS!$F$4:$F$75,$BM48,ACTUALS!$G$4:$G$75,EH$3)</f>
        <v>0</v>
      </c>
      <c r="EI48" s="83">
        <f>SUMIFS(ACTUALS!$Q$4:$Q$75,ACTUALS!$J$4:$J$75,$BM48,ACTUALS!$G$4:$G$75,EI$3)+SUMIFS(ACTUALS!$P$4:$P$75,ACTUALS!$G$4:$G$75,$BM48,ACTUALS!$J$4:$J$75,EI$3)</f>
        <v>0</v>
      </c>
      <c r="EJ48" s="83">
        <f>SUMIFS(ACTUALS!$R$4:$R$75,ACTUALS!$K$4:$K$75,$BM48,ACTUALS!$J$4:$J$75,EJ$3)+SUMIFS(ACTUALS!$Q$4:$Q$75,ACTUALS!$J$4:$J$75,$BM48,ACTUALS!$K$4:$K$75,EJ$3)</f>
        <v>0</v>
      </c>
      <c r="EK48" s="83">
        <f>SUMIFS(ACTUALS!$S$4:$S$75,ACTUALS!$L$4:$L$75,$BM48,ACTUALS!$K$4:$K$75,EK$3)+SUMIFS(ACTUALS!$R$4:$R$75,ACTUALS!$K$4:$K$75,$BM48,ACTUALS!$L$4:$L$75,EK$3)</f>
        <v>0</v>
      </c>
      <c r="EL48" s="83">
        <f>SUMIFS(ACTUALS!$T$4:$T$75,ACTUALS!$N$4:$N$75,$BM48,ACTUALS!$L$4:$L$75,EL$3)+SUMIFS(ACTUALS!$S$4:$S$75,ACTUALS!$L$4:$L$75,$BM48,ACTUALS!$N$4:$N$75,EL$3)</f>
        <v>0</v>
      </c>
      <c r="EM48" s="83">
        <f>SUMIFS(ACTUALS!$U$4:$U$75,ACTUALS!$O$4:$O$75,$BM48,ACTUALS!$N$4:$N$75,EM$3)+SUMIFS(ACTUALS!$T$4:$T$75,ACTUALS!$N$4:$N$75,$BM48,ACTUALS!$O$4:$O$75,EM$3)</f>
        <v>0</v>
      </c>
      <c r="EN48" s="83">
        <f>SUMIFS(ACTUALS!$V$4:$V$75,ACTUALS!$P$4:$P$75,$BM48,ACTUALS!$O$4:$O$75,EN$3)+SUMIFS(ACTUALS!$U$4:$U$75,ACTUALS!$O$4:$O$75,$BM48,ACTUALS!$P$4:$P$75,EN$3)</f>
        <v>0</v>
      </c>
      <c r="EO48" s="83">
        <f>SUMIFS(ACTUALS!$W$4:$W$75,ACTUALS!$Q$4:$Q$75,$BM48,ACTUALS!$P$4:$P$75,EO$3)+SUMIFS(ACTUALS!$V$4:$V$75,ACTUALS!$P$4:$P$75,$BM48,ACTUALS!$Q$4:$Q$75,EO$3)</f>
        <v>0</v>
      </c>
      <c r="EP48" s="83">
        <f>SUMIFS(ACTUALS!$B$4:$B$75,ACTUALS!$R$4:$R$75,$BM48,ACTUALS!$Q$4:$Q$75,EP$3)+SUMIFS(ACTUALS!$W$4:$W$75,ACTUALS!$Q$4:$Q$75,$BM48,ACTUALS!$R$4:$R$75,EP$3)</f>
        <v>0</v>
      </c>
      <c r="EQ48" s="83">
        <f>SUMIFS(ACTUALS!$C$4:$C$75,ACTUALS!$S$4:$S$75,$BM48,ACTUALS!$R$4:$R$75,EQ$3)+SUMIFS(ACTUALS!$B$4:$B$75,ACTUALS!$R$4:$R$75,$BM48,ACTUALS!$S$4:$S$75,EQ$3)</f>
        <v>0</v>
      </c>
      <c r="ER48" s="83">
        <f>SUMIFS(ACTUALS!$D$4:$D$75,ACTUALS!$T$4:$T$75,$BM48,ACTUALS!$S$4:$S$75,ER$3)+SUMIFS(ACTUALS!$C$4:$C$75,ACTUALS!$S$4:$S$75,$BM48,ACTUALS!$T$4:$T$75,ER$3)</f>
        <v>0</v>
      </c>
      <c r="ES48" s="83">
        <f>SUMIFS(ACTUALS!$E$4:$E$75,ACTUALS!$U$4:$U$75,$BM48,ACTUALS!$T$4:$T$75,ES$3)+SUMIFS(ACTUALS!$D$4:$D$75,ACTUALS!$T$4:$T$75,$BM48,ACTUALS!$U$4:$U$75,ES$3)</f>
        <v>0</v>
      </c>
      <c r="ET48" s="83">
        <f>SUMIFS(ACTUALS!$F$4:$F$75,ACTUALS!$V$4:$V$75,$BM48,ACTUALS!$U$4:$U$75,ET$3)+SUMIFS(ACTUALS!$E$4:$E$75,ACTUALS!$U$4:$U$75,$BM48,ACTUALS!$V$4:$V$75,ET$3)</f>
        <v>0</v>
      </c>
      <c r="EU48" s="83">
        <f>SUMIFS(ACTUALS!$G$4:$G$75,ACTUALS!$W$4:$W$75,$BM48,ACTUALS!$V$4:$V$75,EU$3)+SUMIFS(ACTUALS!$F$4:$F$75,ACTUALS!$V$4:$V$75,$BM48,ACTUALS!$W$4:$W$75,EU$3)</f>
        <v>0</v>
      </c>
      <c r="EV48" s="83">
        <f>SUMIFS(ACTUALS!$U$4:$U$75,ACTUALS!$O$4:$O$75,$BM48,ACTUALS!$N$4:$N$75,EV$3)+SUMIFS(ACTUALS!$T$4:$T$75,ACTUALS!$N$4:$N$75,$BM48,ACTUALS!$O$4:$O$75,EV$3)</f>
        <v>0</v>
      </c>
      <c r="EW48" s="83">
        <f>SUMIFS(ACTUALS!$U$4:$U$75,ACTUALS!$O$4:$O$75,$BM48,ACTUALS!$N$4:$N$75,EW$3)+SUMIFS(ACTUALS!$T$4:$T$75,ACTUALS!$N$4:$N$75,$BM48,ACTUALS!$O$4:$O$75,EW$3)</f>
        <v>0</v>
      </c>
      <c r="EX48" s="83">
        <f>SUMIFS(ACTUALS!$U$4:$U$75,ACTUALS!$O$4:$O$75,$BM48,ACTUALS!$N$4:$N$75,EX$3)+SUMIFS(ACTUALS!$T$4:$T$75,ACTUALS!$N$4:$N$75,$BM48,ACTUALS!$O$4:$O$75,EX$3)</f>
        <v>0</v>
      </c>
      <c r="EY48" s="83">
        <f>SUMIFS(ACTUALS!$U$4:$U$75,ACTUALS!$O$4:$O$75,$BM48,ACTUALS!$N$4:$N$75,EY$3)+SUMIFS(ACTUALS!$T$4:$T$75,ACTUALS!$N$4:$N$75,$BM48,ACTUALS!$O$4:$O$75,EY$3)</f>
        <v>0</v>
      </c>
      <c r="EZ48" s="83">
        <f>SUMIFS(ACTUALS!$U$4:$U$75,ACTUALS!$O$4:$O$75,$BM48,ACTUALS!$N$4:$N$75,EZ$3)+SUMIFS(ACTUALS!$T$4:$T$75,ACTUALS!$N$4:$N$75,$BM48,ACTUALS!$O$4:$O$75,EZ$3)</f>
        <v>0</v>
      </c>
      <c r="FA48" s="83">
        <f>SUMIFS(ACTUALS!$U$4:$U$75,ACTUALS!$O$4:$O$75,$BM48,ACTUALS!$N$4:$N$75,FA$3)+SUMIFS(ACTUALS!$T$4:$T$75,ACTUALS!$N$4:$N$75,$BM48,ACTUALS!$O$4:$O$75,FA$3)</f>
        <v>0</v>
      </c>
      <c r="FB48" s="83">
        <f>SUMIFS(ACTUALS!$U$4:$U$75,ACTUALS!$O$4:$O$75,$BM48,ACTUALS!$N$4:$N$75,FB$3)+SUMIFS(ACTUALS!$T$4:$T$75,ACTUALS!$N$4:$N$75,$BM48,ACTUALS!$O$4:$O$75,FB$3)</f>
        <v>0</v>
      </c>
      <c r="FC48" s="83">
        <f>SUMIFS(ACTUALS!$U$4:$U$75,ACTUALS!$O$4:$O$75,$BM48,ACTUALS!$N$4:$N$75,FC$3)+SUMIFS(ACTUALS!$T$4:$T$75,ACTUALS!$N$4:$N$75,$BM48,ACTUALS!$O$4:$O$75,FC$3)</f>
        <v>0</v>
      </c>
      <c r="FD48" s="83">
        <f>SUMIFS(ACTUALS!$U$4:$U$75,ACTUALS!$O$4:$O$75,$BM48,ACTUALS!$N$4:$N$75,FD$3)+SUMIFS(ACTUALS!$T$4:$T$75,ACTUALS!$N$4:$N$75,$BM48,ACTUALS!$O$4:$O$75,FD$3)</f>
        <v>0</v>
      </c>
      <c r="FE48" s="83">
        <f>SUMIFS(ACTUALS!$U$4:$U$75,ACTUALS!$O$4:$O$75,$BM48,ACTUALS!$N$4:$N$75,FE$3)+SUMIFS(ACTUALS!$T$4:$T$75,ACTUALS!$N$4:$N$75,$BM48,ACTUALS!$O$4:$O$75,FE$3)</f>
        <v>0</v>
      </c>
      <c r="FF48" s="83">
        <f>SUMIFS(ACTUALS!$U$4:$U$75,ACTUALS!$O$4:$O$75,$BM48,ACTUALS!$N$4:$N$75,FF$3)+SUMIFS(ACTUALS!$T$4:$T$75,ACTUALS!$N$4:$N$75,$BM48,ACTUALS!$O$4:$O$75,FF$3)</f>
        <v>0</v>
      </c>
      <c r="FG48" s="83">
        <f>SUMIFS(ACTUALS!$U$4:$U$75,ACTUALS!$O$4:$O$75,$BM48,ACTUALS!$N$4:$N$75,FG$3)+SUMIFS(ACTUALS!$T$4:$T$75,ACTUALS!$N$4:$N$75,$BM48,ACTUALS!$O$4:$O$75,FG$3)</f>
        <v>0</v>
      </c>
      <c r="FH48" s="51"/>
      <c r="FI48" s="51" t="s">
        <v>43</v>
      </c>
      <c r="FJ48" s="83">
        <f>SUMIFS(ACTUALS!$S$4:$S$75,ACTUALS!$O$4:$O$75,$BM48,ACTUALS!$N$4:$N$75,FJ$3)+SUMIFS(ACTUALS!$R$4:$R$75,ACTUALS!$N$4:$N$75,$BM48,ACTUALS!$O$4:$O$75,FJ$3)</f>
        <v>0</v>
      </c>
      <c r="FK48" s="83">
        <f>SUMIFS(ACTUALS!$S$4:$S$75,ACTUALS!$O$4:$O$75,$BM48,ACTUALS!$N$4:$N$75,FK$3)+SUMIFS(ACTUALS!$R$4:$R$75,ACTUALS!$N$4:$N$75,$BM48,ACTUALS!$O$4:$O$75,FK$3)</f>
        <v>0</v>
      </c>
      <c r="FL48" s="83">
        <f>SUMIFS(ACTUALS!$S$4:$S$75,ACTUALS!$O$4:$O$75,$BM48,ACTUALS!$N$4:$N$75,FL$3)+SUMIFS(ACTUALS!$R$4:$R$75,ACTUALS!$N$4:$N$75,$BM48,ACTUALS!$O$4:$O$75,FL$3)</f>
        <v>0</v>
      </c>
      <c r="FM48" s="83">
        <f>SUMIFS(ACTUALS!$S$4:$S$75,ACTUALS!$O$4:$O$75,$BM48,ACTUALS!$N$4:$N$75,FM$3)+SUMIFS(ACTUALS!$R$4:$R$75,ACTUALS!$N$4:$N$75,$BM48,ACTUALS!$O$4:$O$75,FM$3)</f>
        <v>0</v>
      </c>
      <c r="FN48" s="83">
        <f>SUMIFS(ACTUALS!$S$4:$S$75,ACTUALS!$O$4:$O$75,$BM48,ACTUALS!$N$4:$N$75,FN$3)+SUMIFS(ACTUALS!$R$4:$R$75,ACTUALS!$N$4:$N$75,$BM48,ACTUALS!$O$4:$O$75,FN$3)</f>
        <v>0</v>
      </c>
      <c r="FO48" s="83">
        <f>SUMIFS(ACTUALS!$S$4:$S$75,ACTUALS!$O$4:$O$75,$BM48,ACTUALS!$N$4:$N$75,FO$3)+SUMIFS(ACTUALS!$R$4:$R$75,ACTUALS!$N$4:$N$75,$BM48,ACTUALS!$O$4:$O$75,FO$3)</f>
        <v>0</v>
      </c>
      <c r="FP48" s="83">
        <f>SUMIFS(ACTUALS!$T$4:$T$75,ACTUALS!$P$4:$P$75,$BM48,ACTUALS!$O$4:$O$75,FP$3)+SUMIFS(ACTUALS!$S$4:$S$75,ACTUALS!$O$4:$O$75,$BM48,ACTUALS!$P$4:$P$75,FP$3)</f>
        <v>0</v>
      </c>
      <c r="FQ48" s="83">
        <f>SUMIFS(ACTUALS!$U$4:$U$75,ACTUALS!$Q$4:$Q$75,$BM48,ACTUALS!$P$4:$P$75,FQ$3)+SUMIFS(ACTUALS!$T$4:$T$75,ACTUALS!$P$4:$P$75,$BM48,ACTUALS!$Q$4:$Q$75,FQ$3)</f>
        <v>0</v>
      </c>
      <c r="FR48" s="83">
        <f>SUMIFS(ACTUALS!$V$4:$V$75,ACTUALS!$R$4:$R$75,$BM48,ACTUALS!$Q$4:$Q$75,FR$3)+SUMIFS(ACTUALS!$U$4:$U$75,ACTUALS!$Q$4:$Q$75,$BM48,ACTUALS!$R$4:$R$75,FR$3)</f>
        <v>0</v>
      </c>
      <c r="FS48" s="83">
        <f>SUMIFS(ACTUALS!$W$4:$W$75,ACTUALS!$S$4:$S$75,$BM48,ACTUALS!$R$4:$R$75,FS$3)+SUMIFS(ACTUALS!$V$4:$V$75,ACTUALS!$R$4:$R$75,$BM48,ACTUALS!$S$4:$S$75,FS$3)</f>
        <v>0</v>
      </c>
      <c r="FT48" s="83">
        <f>SUMIFS(ACTUALS!$B$4:$B$75,ACTUALS!$T$4:$T$75,$BM48,ACTUALS!$S$4:$S$75,FT$3)+SUMIFS(ACTUALS!$W$4:$W$75,ACTUALS!$S$4:$S$75,$BM48,ACTUALS!$T$4:$T$75,FT$3)</f>
        <v>0</v>
      </c>
      <c r="FU48" s="83">
        <f>SUMIFS(ACTUALS!$C$4:$C$75,ACTUALS!$U$4:$U$75,$BM48,ACTUALS!$T$4:$T$75,FU$3)+SUMIFS(ACTUALS!$B$4:$B$75,ACTUALS!$T$4:$T$75,$BM48,ACTUALS!$U$4:$U$75,FU$3)</f>
        <v>0</v>
      </c>
      <c r="FV48" s="83">
        <f>SUMIFS(ACTUALS!$D$4:$D$75,ACTUALS!$V$4:$V$75,$BM48,ACTUALS!$U$4:$U$75,FV$3)+SUMIFS(ACTUALS!$C$4:$C$75,ACTUALS!$U$4:$U$75,$BM48,ACTUALS!$V$4:$V$75,FV$3)</f>
        <v>0</v>
      </c>
      <c r="FW48" s="83">
        <f>SUMIFS(ACTUALS!$E$4:$E$75,ACTUALS!$W$4:$W$75,$BM48,ACTUALS!$V$4:$V$75,FW$3)+SUMIFS(ACTUALS!$D$4:$D$75,ACTUALS!$V$4:$V$75,$BM48,ACTUALS!$W$4:$W$75,FW$3)</f>
        <v>0</v>
      </c>
      <c r="FX48" s="83">
        <f>SUMIFS(ACTUALS!$F$4:$F$75,ACTUALS!$B$4:$B$75,$BM48,ACTUALS!$W$4:$W$75,FX$3)+SUMIFS(ACTUALS!$E$4:$E$75,ACTUALS!$W$4:$W$75,$BM48,ACTUALS!$B$4:$B$75,FX$3)</f>
        <v>0</v>
      </c>
      <c r="FY48" s="83">
        <f>SUMIFS(ACTUALS!$G$4:$G$75,ACTUALS!$C$4:$C$75,$BM48,ACTUALS!$B$4:$B$75,FY$3)+SUMIFS(ACTUALS!$F$4:$F$75,ACTUALS!$B$4:$B$75,$BM48,ACTUALS!$C$4:$C$75,FY$3)</f>
        <v>0</v>
      </c>
      <c r="FZ48" s="83">
        <f>SUMIFS(ACTUALS!$J$4:$J$75,ACTUALS!$D$4:$D$75,$BM48,ACTUALS!$C$4:$C$75,FZ$3)+SUMIFS(ACTUALS!$G$4:$G$75,ACTUALS!$C$4:$C$75,$BM48,ACTUALS!$D$4:$D$75,FZ$3)</f>
        <v>0</v>
      </c>
      <c r="GA48" s="83">
        <f>SUMIFS(ACTUALS!$K$4:$K$75,ACTUALS!$E$4:$E$75,$BM48,ACTUALS!$D$4:$D$75,GA$3)+SUMIFS(ACTUALS!$J$4:$J$75,ACTUALS!$D$4:$D$75,$BM48,ACTUALS!$E$4:$E$75,GA$3)</f>
        <v>0</v>
      </c>
      <c r="GB48" s="83">
        <f>SUMIFS(ACTUALS!$L$4:$L$75,ACTUALS!$F$4:$F$75,$BM48,ACTUALS!$E$4:$E$75,GB$3)+SUMIFS(ACTUALS!$K$4:$K$75,ACTUALS!$E$4:$E$75,$BM48,ACTUALS!$F$4:$F$75,GB$3)</f>
        <v>0</v>
      </c>
      <c r="GC48" s="83">
        <f>SUMIFS(ACTUALS!$N$4:$N$75,ACTUALS!$G$4:$G$75,$BM48,ACTUALS!$F$4:$F$75,GC$3)+SUMIFS(ACTUALS!$L$4:$L$75,ACTUALS!$F$4:$F$75,$BM48,ACTUALS!$G$4:$G$75,GC$3)</f>
        <v>0</v>
      </c>
      <c r="GD48" s="83">
        <f>SUMIFS(ACTUALS!$O$4:$O$75,ACTUALS!$J$4:$J$75,$BM48,ACTUALS!$G$4:$G$75,GD$3)+SUMIFS(ACTUALS!$N$4:$N$75,ACTUALS!$G$4:$G$75,$BM48,ACTUALS!$J$4:$J$75,GD$3)</f>
        <v>0</v>
      </c>
      <c r="GE48" s="83">
        <f>SUMIFS(ACTUALS!$P$4:$P$75,ACTUALS!$K$4:$K$75,$BM48,ACTUALS!$J$4:$J$75,GE$3)+SUMIFS(ACTUALS!$O$4:$O$75,ACTUALS!$J$4:$J$75,$BM48,ACTUALS!$K$4:$K$75,GE$3)</f>
        <v>0</v>
      </c>
      <c r="GF48" s="83">
        <f>SUMIFS(ACTUALS!$Q$4:$Q$75,ACTUALS!$L$4:$L$75,$BM48,ACTUALS!$K$4:$K$75,GF$3)+SUMIFS(ACTUALS!$P$4:$P$75,ACTUALS!$K$4:$K$75,$BM48,ACTUALS!$L$4:$L$75,GF$3)</f>
        <v>0</v>
      </c>
      <c r="GG48" s="83">
        <f>SUMIFS(ACTUALS!$R$4:$R$75,ACTUALS!$N$4:$N$75,$BM48,ACTUALS!$L$4:$L$75,GG$3)+SUMIFS(ACTUALS!$Q$4:$Q$75,ACTUALS!$L$4:$L$75,$BM48,ACTUALS!$N$4:$N$75,GG$3)</f>
        <v>0</v>
      </c>
      <c r="GH48" s="83">
        <f>SUMIFS(ACTUALS!$S$4:$S$75,ACTUALS!$O$4:$O$75,$BM48,ACTUALS!$N$4:$N$75,GH$3)+SUMIFS(ACTUALS!$R$4:$R$75,ACTUALS!$N$4:$N$75,$BM48,ACTUALS!$O$4:$O$75,GH$3)</f>
        <v>0</v>
      </c>
      <c r="GI48" s="83">
        <f>SUMIFS(ACTUALS!$T$4:$T$75,ACTUALS!$P$4:$P$75,$BM48,ACTUALS!$O$4:$O$75,GI$3)+SUMIFS(ACTUALS!$S$4:$S$75,ACTUALS!$O$4:$O$75,$BM48,ACTUALS!$P$4:$P$75,GI$3)</f>
        <v>0</v>
      </c>
      <c r="GJ48" s="83">
        <f>SUMIFS(ACTUALS!$U$4:$U$75,ACTUALS!$Q$4:$Q$75,$BM48,ACTUALS!$P$4:$P$75,GJ$3)+SUMIFS(ACTUALS!$T$4:$T$75,ACTUALS!$P$4:$P$75,$BM48,ACTUALS!$Q$4:$Q$75,GJ$3)</f>
        <v>0</v>
      </c>
      <c r="GK48" s="83">
        <f>SUMIFS(ACTUALS!$V$4:$V$75,ACTUALS!$R$4:$R$75,$BM48,ACTUALS!$Q$4:$Q$75,GK$3)+SUMIFS(ACTUALS!$U$4:$U$75,ACTUALS!$Q$4:$Q$75,$BM48,ACTUALS!$R$4:$R$75,GK$3)</f>
        <v>0</v>
      </c>
      <c r="GL48" s="83">
        <f>SUMIFS(ACTUALS!$W$4:$W$75,ACTUALS!$S$4:$S$75,$BM48,ACTUALS!$R$4:$R$75,GL$3)+SUMIFS(ACTUALS!$V$4:$V$75,ACTUALS!$R$4:$R$75,$BM48,ACTUALS!$S$4:$S$75,GL$3)</f>
        <v>0</v>
      </c>
      <c r="GM48" s="83">
        <f>SUMIFS(ACTUALS!$B$4:$B$75,ACTUALS!$T$4:$T$75,$BM48,ACTUALS!$S$4:$S$75,GM$3)+SUMIFS(ACTUALS!$W$4:$W$75,ACTUALS!$S$4:$S$75,$BM48,ACTUALS!$T$4:$T$75,GM$3)</f>
        <v>0</v>
      </c>
      <c r="GN48" s="83">
        <f>SUMIFS(ACTUALS!$C$4:$C$75,ACTUALS!$U$4:$U$75,$BM48,ACTUALS!$T$4:$T$75,GN$3)+SUMIFS(ACTUALS!$B$4:$B$75,ACTUALS!$T$4:$T$75,$BM48,ACTUALS!$U$4:$U$75,GN$3)</f>
        <v>0</v>
      </c>
      <c r="GO48" s="83">
        <f>SUMIFS(ACTUALS!$S$4:$S$75,ACTUALS!$O$4:$O$75,$BM48,ACTUALS!$N$4:$N$75,GO$3)+SUMIFS(ACTUALS!$R$4:$R$75,ACTUALS!$N$4:$N$75,$BM48,ACTUALS!$O$4:$O$75,GO$3)</f>
        <v>0</v>
      </c>
      <c r="GP48" s="83">
        <f>SUMIFS(ACTUALS!$S$4:$S$75,ACTUALS!$O$4:$O$75,$BM48,ACTUALS!$N$4:$N$75,GP$3)+SUMIFS(ACTUALS!$R$4:$R$75,ACTUALS!$N$4:$N$75,$BM48,ACTUALS!$O$4:$O$75,GP$3)</f>
        <v>0</v>
      </c>
      <c r="GQ48" s="83">
        <f>SUMIFS(ACTUALS!$S$4:$S$75,ACTUALS!$O$4:$O$75,$BM48,ACTUALS!$N$4:$N$75,GQ$3)+SUMIFS(ACTUALS!$R$4:$R$75,ACTUALS!$N$4:$N$75,$BM48,ACTUALS!$O$4:$O$75,GQ$3)</f>
        <v>0</v>
      </c>
      <c r="GR48" s="83">
        <f>SUMIFS(ACTUALS!$S$4:$S$75,ACTUALS!$O$4:$O$75,$BM48,ACTUALS!$N$4:$N$75,GR$3)+SUMIFS(ACTUALS!$R$4:$R$75,ACTUALS!$N$4:$N$75,$BM48,ACTUALS!$O$4:$O$75,GR$3)</f>
        <v>0</v>
      </c>
      <c r="GS48" s="83">
        <f>SUMIFS(ACTUALS!$S$4:$S$75,ACTUALS!$O$4:$O$75,$BM48,ACTUALS!$N$4:$N$75,GS$3)+SUMIFS(ACTUALS!$R$4:$R$75,ACTUALS!$N$4:$N$75,$BM48,ACTUALS!$O$4:$O$75,GS$3)</f>
        <v>0</v>
      </c>
      <c r="GT48" s="83">
        <f>SUMIFS(ACTUALS!$S$4:$S$75,ACTUALS!$O$4:$O$75,$BM48,ACTUALS!$N$4:$N$75,GT$3)+SUMIFS(ACTUALS!$R$4:$R$75,ACTUALS!$N$4:$N$75,$BM48,ACTUALS!$O$4:$O$75,GT$3)</f>
        <v>0</v>
      </c>
      <c r="GU48" s="83">
        <f>SUMIFS(ACTUALS!$S$4:$S$75,ACTUALS!$O$4:$O$75,$BM48,ACTUALS!$N$4:$N$75,GU$3)+SUMIFS(ACTUALS!$R$4:$R$75,ACTUALS!$N$4:$N$75,$BM48,ACTUALS!$O$4:$O$75,GU$3)</f>
        <v>0</v>
      </c>
      <c r="GV48" s="83">
        <f>SUMIFS(ACTUALS!$S$4:$S$75,ACTUALS!$O$4:$O$75,$BM48,ACTUALS!$N$4:$N$75,GV$3)+SUMIFS(ACTUALS!$R$4:$R$75,ACTUALS!$N$4:$N$75,$BM48,ACTUALS!$O$4:$O$75,GV$3)</f>
        <v>0</v>
      </c>
      <c r="GW48" s="83">
        <f>SUMIFS(ACTUALS!$S$4:$S$75,ACTUALS!$O$4:$O$75,$BM48,ACTUALS!$N$4:$N$75,GW$3)+SUMIFS(ACTUALS!$R$4:$R$75,ACTUALS!$N$4:$N$75,$BM48,ACTUALS!$O$4:$O$75,GW$3)</f>
        <v>0</v>
      </c>
      <c r="GX48" s="83">
        <f>SUMIFS(ACTUALS!$S$4:$S$75,ACTUALS!$O$4:$O$75,$BM48,ACTUALS!$N$4:$N$75,GX$3)+SUMIFS(ACTUALS!$R$4:$R$75,ACTUALS!$N$4:$N$75,$BM48,ACTUALS!$O$4:$O$75,GX$3)</f>
        <v>0</v>
      </c>
      <c r="GY48" s="83">
        <f>SUMIFS(ACTUALS!$S$4:$S$75,ACTUALS!$O$4:$O$75,$BM48,ACTUALS!$N$4:$N$75,GY$3)+SUMIFS(ACTUALS!$R$4:$R$75,ACTUALS!$N$4:$N$75,$BM48,ACTUALS!$O$4:$O$75,GY$3)</f>
        <v>0</v>
      </c>
      <c r="GZ48" s="83">
        <f>SUMIFS(ACTUALS!$S$4:$S$75,ACTUALS!$O$4:$O$75,$BM48,ACTUALS!$N$4:$N$75,GZ$3)+SUMIFS(ACTUALS!$R$4:$R$75,ACTUALS!$N$4:$N$75,$BM48,ACTUALS!$O$4:$O$75,GZ$3)</f>
        <v>0</v>
      </c>
      <c r="HA48" s="83">
        <f>SUMIFS(ACTUALS!$S$4:$S$75,ACTUALS!$O$4:$O$75,$BM48,ACTUALS!$N$4:$N$75,HA$3)+SUMIFS(ACTUALS!$R$4:$R$75,ACTUALS!$N$4:$N$75,$BM48,ACTUALS!$O$4:$O$75,HA$3)</f>
        <v>0</v>
      </c>
      <c r="HB48" s="83">
        <f>SUMIFS(ACTUALS!$S$4:$S$75,ACTUALS!$O$4:$O$75,$BM48,ACTUALS!$N$4:$N$75,HB$3)+SUMIFS(ACTUALS!$R$4:$R$75,ACTUALS!$N$4:$N$75,$BM48,ACTUALS!$O$4:$O$75,HB$3)</f>
        <v>0</v>
      </c>
      <c r="HC48" s="83">
        <f>SUMIFS(ACTUALS!$S$4:$S$75,ACTUALS!$O$4:$O$75,$BM48,ACTUALS!$N$4:$N$75,HC$3)+SUMIFS(ACTUALS!$R$4:$R$75,ACTUALS!$N$4:$N$75,$BM48,ACTUALS!$O$4:$O$75,HC$3)</f>
        <v>0</v>
      </c>
      <c r="HD48" s="83">
        <f>SUMIFS(ACTUALS!$S$4:$S$75,ACTUALS!$O$4:$O$75,$BM48,ACTUALS!$N$4:$N$75,HD$3)+SUMIFS(ACTUALS!$R$4:$R$75,ACTUALS!$N$4:$N$75,$BM48,ACTUALS!$O$4:$O$75,HD$3)</f>
        <v>0</v>
      </c>
      <c r="HE48" s="83">
        <f>SUMIFS(ACTUALS!$S$4:$S$75,ACTUALS!$O$4:$O$75,$BM48,ACTUALS!$N$4:$N$75,HE$3)+SUMIFS(ACTUALS!$R$4:$R$75,ACTUALS!$N$4:$N$75,$BM48,ACTUALS!$O$4:$O$75,HE$3)</f>
        <v>0</v>
      </c>
      <c r="HF48" s="51"/>
      <c r="HG48" s="71"/>
      <c r="HH48" s="71"/>
      <c r="HI48" s="71"/>
      <c r="HJ48" s="71"/>
      <c r="HK48" s="71"/>
      <c r="HL48" s="71"/>
      <c r="HM48" s="71"/>
      <c r="HN48" s="71"/>
      <c r="HO48" s="71"/>
      <c r="HP48" s="71"/>
      <c r="HQ48" s="71"/>
      <c r="HR48" s="71"/>
      <c r="HS48" s="71"/>
      <c r="HT48" s="71"/>
      <c r="HU48" s="71"/>
      <c r="HV48" s="71"/>
      <c r="HW48" s="71"/>
      <c r="HX48" s="71"/>
      <c r="HY48" s="71"/>
      <c r="HZ48" s="71"/>
      <c r="IA48" s="71"/>
      <c r="IB48" s="71"/>
      <c r="IC48" s="71"/>
      <c r="ID48" s="71"/>
      <c r="IE48" s="71"/>
      <c r="IF48" s="71"/>
      <c r="IG48" s="71"/>
      <c r="IH48" s="71"/>
      <c r="II48" s="71"/>
      <c r="IJ48" s="71"/>
      <c r="IK48" s="71"/>
      <c r="IL48" s="71"/>
      <c r="IM48" s="71"/>
      <c r="IN48" s="71"/>
      <c r="IO48" s="71"/>
      <c r="IP48" s="71"/>
      <c r="IQ48" s="71"/>
      <c r="IR48" s="71"/>
      <c r="IS48" s="71"/>
      <c r="IT48" s="71"/>
      <c r="IU48" s="71"/>
      <c r="IV48" s="71"/>
      <c r="IW48" s="71"/>
      <c r="IX48" s="71"/>
      <c r="IY48" s="71"/>
      <c r="IZ48" s="71"/>
      <c r="JA48" s="71"/>
      <c r="JB48" s="71"/>
      <c r="JC48" s="71"/>
      <c r="JD48" s="71"/>
      <c r="JE48" s="71"/>
      <c r="JF48" s="71"/>
      <c r="JG48" s="71"/>
      <c r="JH48" s="71"/>
      <c r="JI48" s="71"/>
      <c r="JJ48" s="71"/>
      <c r="JK48" s="71"/>
      <c r="JL48" s="71"/>
      <c r="JM48" s="71"/>
    </row>
    <row r="49" spans="1:273" s="78" customFormat="1" ht="30" customHeight="1" x14ac:dyDescent="0.25">
      <c r="A49" s="71"/>
      <c r="B49" s="72">
        <f t="shared" si="6"/>
        <v>46</v>
      </c>
      <c r="C49" s="73" t="s">
        <v>14</v>
      </c>
      <c r="D49" s="74">
        <v>46196</v>
      </c>
      <c r="E49" s="73" t="s">
        <v>120</v>
      </c>
      <c r="F49" s="180">
        <v>0.66666666666666663</v>
      </c>
      <c r="G49" s="75">
        <f t="shared" si="0"/>
        <v>46196.666666666664</v>
      </c>
      <c r="H49" s="148" t="s">
        <v>166</v>
      </c>
      <c r="I49" s="149"/>
      <c r="J49" s="150"/>
      <c r="K49" s="151"/>
      <c r="L49" s="73" t="str">
        <f t="shared" si="1"/>
        <v/>
      </c>
      <c r="M49" s="76" t="s">
        <v>720</v>
      </c>
      <c r="N49" s="77" t="str">
        <f t="shared" si="2"/>
        <v>England</v>
      </c>
      <c r="O49" s="78" t="str">
        <f t="shared" si="3"/>
        <v>Ghana</v>
      </c>
      <c r="P49" s="78" t="str">
        <f>IF(ACTUALS!$R49&gt;ACTUALS!$S49,ACTUALS!$N49,IF(ACTUALS!$S49&gt;ACTUALS!$R49,ACTUALS!$O49,""))</f>
        <v/>
      </c>
      <c r="Q49" s="78" t="str">
        <f>IF(ACTUALS!$P49=ACTUALS!$N49,ACTUALS!$O49,IF(ACTUALS!$P49=ACTUALS!$O49,ACTUALS!$N49,""))</f>
        <v/>
      </c>
      <c r="R49" s="79">
        <f t="shared" si="4"/>
        <v>0</v>
      </c>
      <c r="S49" s="80">
        <f t="shared" si="5"/>
        <v>0</v>
      </c>
      <c r="T49" s="78">
        <f>IF(OR(ACTUALS!$R49="",ACTUALS!$S49=""),"",ACTUALS!$R49-ACTUALS!$S49)</f>
        <v>0</v>
      </c>
      <c r="U49" s="78">
        <f>IF(OR(ACTUALS!$R49="",ACTUALS!$S49=""),"",ACTUALS!$S49-ACTUALS!$R49)</f>
        <v>0</v>
      </c>
      <c r="V49" s="78" t="str">
        <f>IF(ACTUALS!$K49="","",IF(ACTUALS!$L49="Draw",1,IF(ACTUALS!$L49=ACTUALS!$N49,3,0)))</f>
        <v/>
      </c>
      <c r="W49" s="78" t="str">
        <f>IF(ACTUALS!$K49="","",IF(ACTUALS!$L49="Draw",1,IF(ACTUALS!$L49=ACTUALS!$O49,3,0)))</f>
        <v/>
      </c>
      <c r="AG49" s="78" t="s">
        <v>18</v>
      </c>
      <c r="AH49" s="51"/>
      <c r="AI49" s="93">
        <v>2</v>
      </c>
      <c r="AJ49" s="93" t="str">
        <f ca="1">IFERROR(INDEX(AT:AT,MATCH("2"&amp;AG49,BD:BD,0),1),"")</f>
        <v>Saudi Arabia</v>
      </c>
      <c r="AK49" s="93" t="str">
        <f ca="1">IF(AJ49="","",VLOOKUP(AJ49,AT:AY,2,FALSE)&amp;"-"&amp;VLOOKUP(AJ49,AT:AY,3,FALSE)&amp;"-"&amp;VLOOKUP(AJ49,AT:AY,4,FALSE))</f>
        <v>0-0-0</v>
      </c>
      <c r="AL49" s="93">
        <f ca="1">IF(AJ49="","",VLOOKUP(AJ49,AT:BA,8,FALSE))</f>
        <v>0</v>
      </c>
      <c r="AM49" s="93">
        <f ca="1">IF(AJ49="","",VLOOKUP(AJ49,AT:BD,5,FALSE))</f>
        <v>0</v>
      </c>
      <c r="AN49" s="51"/>
      <c r="AO49" s="94"/>
      <c r="AP49" s="94"/>
      <c r="AQ49" s="51"/>
      <c r="AR49" s="51"/>
      <c r="AS49" s="51" t="s">
        <v>105</v>
      </c>
      <c r="AT49" s="51" t="s">
        <v>32</v>
      </c>
      <c r="AU49" s="51">
        <f>COUNTIF(ACTUALS!$P$4:$P$75,AT49)</f>
        <v>0</v>
      </c>
      <c r="AV49" s="51">
        <f>COUNTIFS(ACTUALS!$O$4:$O$75,AT49,ACTUALS!$L$4:$L$75,"Draw")+COUNTIFS(ACTUALS!$N$4:$N$75,AT49,ACTUALS!$L$4:$L$75,"Draw")</f>
        <v>0</v>
      </c>
      <c r="AW49" s="51">
        <f>COUNTIF(ACTUALS!$Q$4:$Q$75,AT49)</f>
        <v>0</v>
      </c>
      <c r="AX49" s="51">
        <f>AV49+(3*AU49)</f>
        <v>0</v>
      </c>
      <c r="AY49" s="51">
        <f>SUMIFS(ACTUALS!$R$4:$R$75,ACTUALS!$N$4:$N$75,AT49)+SUMIFS(ACTUALS!$S$4:$S$75,ACTUALS!$O$4:$O$75,AT49)</f>
        <v>0</v>
      </c>
      <c r="AZ49" s="51">
        <f>SUMIFS(ACTUALS!$S$4:$S$75,ACTUALS!$N$4:$N$75,AT49)+SUMIFS(ACTUALS!$R$4:$R$75,ACTUALS!$O$4:$O$75,AT49)</f>
        <v>0</v>
      </c>
      <c r="BA49" s="51">
        <f>AY49-AZ49</f>
        <v>0</v>
      </c>
      <c r="BB49" s="51">
        <f ca="1">RANK(BK49,BK49:BK52,1)</f>
        <v>4</v>
      </c>
      <c r="BC49" s="51" t="str">
        <f>IFERROR(VLOOKUP(AT49,AO:AP,2,FALSE),"")</f>
        <v/>
      </c>
      <c r="BD49" s="51" t="str">
        <f ca="1">IF(BC49="",BB49&amp;AS49,BC49&amp;AS49)</f>
        <v>4J</v>
      </c>
      <c r="BE49" s="51">
        <f>RANK(AX49,AX49:AX52)+(RANK(BA49,BA49:BA52)/10)+(RANK(AY49,AY49:AY52)/100)</f>
        <v>1.1100000000000001</v>
      </c>
      <c r="BF49" s="51">
        <f>RANK(BE49,BE49:BE52,1)</f>
        <v>1</v>
      </c>
      <c r="BG49" s="51" cm="1">
        <f t="array" aca="1" ref="BG49" ca="1">SUMPRODUCT((OFFSET($BN$3:$DI$3,MATCH($AT49,$BM$4:$BM$51,0),0))*((IF($BF51=$BF49,$BN$3:$DI$3=$AT51,0))+(IF($BF52=$BF49,$BN$3:$DI$3=$AT52,0))+(IF($BF50=$BF49,$BN$3:$DI$3=$AT50,0))))</f>
        <v>0</v>
      </c>
      <c r="BH49" s="51" cm="1">
        <f t="array" aca="1" ref="BH49" ca="1">SUMPRODUCT((OFFSET($DL$3:$FG$3,MATCH($AT49,$DK$4:$DK$51,0),0))*((IF($BF51=$BF49,$DL$3:$FG$3=$AT51,0))+(IF($BF52=$BF49,$DL$3:$FG$3=$AT52,0))+(IF($BF50=$BF49,$DL$3:$FG$3=$AT50,0))))</f>
        <v>0</v>
      </c>
      <c r="BI49" s="51" cm="1">
        <f t="array" aca="1" ref="BI49" ca="1">SUMPRODUCT((OFFSET($FJ$3:$HE$3,MATCH($AT49,$FI$4:$FI$51,0),0))*((IF($BF51=$BF49,$FJ$3:$HE$3=$AT51,0))+(IF($BF52=$BF49,$FJ$3:$HE$3=$AT52,0))+(IF($BF50=$BF49,$FJ$3:$HE$3=$AT50,0))))</f>
        <v>0</v>
      </c>
      <c r="BJ49" s="51">
        <f ca="1">(BG49/1000)+(BH49/10000)+(BI49/100000)+(ROW(BI52)/10000000)</f>
        <v>5.2000000000000002E-6</v>
      </c>
      <c r="BK49" s="51">
        <f ca="1">+BE49-BJ49</f>
        <v>1.1099948000000002</v>
      </c>
      <c r="BL49" s="51"/>
      <c r="BM49" s="96" t="s">
        <v>41</v>
      </c>
      <c r="BN49" s="83">
        <f>SUMIFS(ACTUALS!$W$4:$W$75,ACTUALS!$O$4:$O$75,$BM49,ACTUALS!$N$4:$N$75,BN$3)+SUMIFS(ACTUALS!$V$4:$V$75,ACTUALS!$N$4:$N$75,$BM49,ACTUALS!$O$4:$O$75,BN$3)</f>
        <v>0</v>
      </c>
      <c r="BO49" s="83">
        <f>SUMIFS(ACTUALS!$W$4:$W$75,ACTUALS!$O$4:$O$75,$BM49,ACTUALS!$N$4:$N$75,BO$3)+SUMIFS(ACTUALS!$V$4:$V$75,ACTUALS!$N$4:$N$75,$BM49,ACTUALS!$O$4:$O$75,BO$3)</f>
        <v>0</v>
      </c>
      <c r="BP49" s="83">
        <f>SUMIFS(ACTUALS!$W$4:$W$75,ACTUALS!$O$4:$O$75,$BM49,ACTUALS!$N$4:$N$75,BP$3)+SUMIFS(ACTUALS!$V$4:$V$75,ACTUALS!$N$4:$N$75,$BM49,ACTUALS!$O$4:$O$75,BP$3)</f>
        <v>0</v>
      </c>
      <c r="BQ49" s="83">
        <f>SUMIFS(ACTUALS!$W$4:$W$75,ACTUALS!$O$4:$O$75,$BM49,ACTUALS!$N$4:$N$75,BQ$3)+SUMIFS(ACTUALS!$V$4:$V$75,ACTUALS!$N$4:$N$75,$BM49,ACTUALS!$O$4:$O$75,BQ$3)</f>
        <v>0</v>
      </c>
      <c r="BR49" s="83">
        <f>SUMIFS(ACTUALS!$W$4:$W$75,ACTUALS!$O$4:$O$75,$BM49,ACTUALS!$N$4:$N$75,BR$3)+SUMIFS(ACTUALS!$V$4:$V$75,ACTUALS!$N$4:$N$75,$BM49,ACTUALS!$O$4:$O$75,BR$3)</f>
        <v>0</v>
      </c>
      <c r="BS49" s="83">
        <f>SUMIFS(ACTUALS!$W$4:$W$75,ACTUALS!$O$4:$O$75,$BM49,ACTUALS!$N$4:$N$75,BS$3)+SUMIFS(ACTUALS!$V$4:$V$75,ACTUALS!$N$4:$N$75,$BM49,ACTUALS!$O$4:$O$75,BS$3)</f>
        <v>0</v>
      </c>
      <c r="BT49" s="83">
        <f>SUMIFS(ACTUALS!$W$4:$W$75,ACTUALS!$O$4:$O$75,$BM49,ACTUALS!$N$4:$N$75,BT$3)+SUMIFS(ACTUALS!$V$4:$V$75,ACTUALS!$N$4:$N$75,$BM49,ACTUALS!$O$4:$O$75,BT$3)</f>
        <v>0</v>
      </c>
      <c r="BU49" s="83">
        <f>SUMIFS(ACTUALS!$W$4:$W$75,ACTUALS!$O$4:$O$75,$BM49,ACTUALS!$N$4:$N$75,BU$3)+SUMIFS(ACTUALS!$V$4:$V$75,ACTUALS!$N$4:$N$75,$BM49,ACTUALS!$O$4:$O$75,BU$3)</f>
        <v>0</v>
      </c>
      <c r="BV49" s="83">
        <f>SUMIFS(ACTUALS!$W$4:$W$75,ACTUALS!$O$4:$O$75,$BM49,ACTUALS!$N$4:$N$75,BV$3)+SUMIFS(ACTUALS!$V$4:$V$75,ACTUALS!$N$4:$N$75,$BM49,ACTUALS!$O$4:$O$75,BV$3)</f>
        <v>0</v>
      </c>
      <c r="BW49" s="83">
        <f>SUMIFS(ACTUALS!$W$4:$W$75,ACTUALS!$O$4:$O$75,$BM49,ACTUALS!$N$4:$N$75,BW$3)+SUMIFS(ACTUALS!$V$4:$V$75,ACTUALS!$N$4:$N$75,$BM49,ACTUALS!$O$4:$O$75,BW$3)</f>
        <v>0</v>
      </c>
      <c r="BX49" s="83">
        <f>SUMIFS(ACTUALS!$W$4:$W$75,ACTUALS!$O$4:$O$75,$BM49,ACTUALS!$N$4:$N$75,BX$3)+SUMIFS(ACTUALS!$V$4:$V$75,ACTUALS!$N$4:$N$75,$BM49,ACTUALS!$O$4:$O$75,BX$3)</f>
        <v>0</v>
      </c>
      <c r="BY49" s="83">
        <f>SUMIFS(ACTUALS!$W$4:$W$75,ACTUALS!$O$4:$O$75,$BM49,ACTUALS!$N$4:$N$75,BY$3)+SUMIFS(ACTUALS!$V$4:$V$75,ACTUALS!$N$4:$N$75,$BM49,ACTUALS!$O$4:$O$75,BY$3)</f>
        <v>0</v>
      </c>
      <c r="BZ49" s="83">
        <f>SUMIFS(ACTUALS!$W$4:$W$75,ACTUALS!$O$4:$O$75,$BM49,ACTUALS!$N$4:$N$75,BZ$3)+SUMIFS(ACTUALS!$V$4:$V$75,ACTUALS!$N$4:$N$75,$BM49,ACTUALS!$O$4:$O$75,BZ$3)</f>
        <v>0</v>
      </c>
      <c r="CA49" s="83">
        <f>SUMIFS(ACTUALS!$W$4:$W$75,ACTUALS!$O$4:$O$75,$BM49,ACTUALS!$N$4:$N$75,CA$3)+SUMIFS(ACTUALS!$V$4:$V$75,ACTUALS!$N$4:$N$75,$BM49,ACTUALS!$O$4:$O$75,CA$3)</f>
        <v>0</v>
      </c>
      <c r="CB49" s="83">
        <f>SUMIFS(ACTUALS!$W$4:$W$75,ACTUALS!$O$4:$O$75,$BM49,ACTUALS!$N$4:$N$75,CB$3)+SUMIFS(ACTUALS!$V$4:$V$75,ACTUALS!$N$4:$N$75,$BM49,ACTUALS!$O$4:$O$75,CB$3)</f>
        <v>0</v>
      </c>
      <c r="CC49" s="83">
        <f>SUMIFS(ACTUALS!$W$4:$W$75,ACTUALS!$O$4:$O$75,$BM49,ACTUALS!$N$4:$N$75,CC$3)+SUMIFS(ACTUALS!$V$4:$V$75,ACTUALS!$N$4:$N$75,$BM49,ACTUALS!$O$4:$O$75,CC$3)</f>
        <v>0</v>
      </c>
      <c r="CD49" s="83">
        <f>SUMIFS(ACTUALS!$W$4:$W$75,ACTUALS!$O$4:$O$75,$BM49,ACTUALS!$N$4:$N$75,CD$3)+SUMIFS(ACTUALS!$V$4:$V$75,ACTUALS!$N$4:$N$75,$BM49,ACTUALS!$O$4:$O$75,CD$3)</f>
        <v>0</v>
      </c>
      <c r="CE49" s="83">
        <f>SUMIFS(ACTUALS!$W$4:$W$75,ACTUALS!$O$4:$O$75,$BM49,ACTUALS!$N$4:$N$75,CE$3)+SUMIFS(ACTUALS!$V$4:$V$75,ACTUALS!$N$4:$N$75,$BM49,ACTUALS!$O$4:$O$75,CE$3)</f>
        <v>0</v>
      </c>
      <c r="CF49" s="83">
        <f>SUMIFS(ACTUALS!$W$4:$W$75,ACTUALS!$O$4:$O$75,$BM49,ACTUALS!$N$4:$N$75,CF$3)+SUMIFS(ACTUALS!$V$4:$V$75,ACTUALS!$N$4:$N$75,$BM49,ACTUALS!$O$4:$O$75,CF$3)</f>
        <v>0</v>
      </c>
      <c r="CG49" s="83">
        <f>SUMIFS(ACTUALS!$W$4:$W$75,ACTUALS!$O$4:$O$75,$BM49,ACTUALS!$N$4:$N$75,CG$3)+SUMIFS(ACTUALS!$V$4:$V$75,ACTUALS!$N$4:$N$75,$BM49,ACTUALS!$O$4:$O$75,CG$3)</f>
        <v>0</v>
      </c>
      <c r="CH49" s="83">
        <f>SUMIFS(ACTUALS!$W$4:$W$75,ACTUALS!$O$4:$O$75,$BM49,ACTUALS!$N$4:$N$75,CH$3)+SUMIFS(ACTUALS!$V$4:$V$75,ACTUALS!$N$4:$N$75,$BM49,ACTUALS!$O$4:$O$75,CH$3)</f>
        <v>0</v>
      </c>
      <c r="CI49" s="83">
        <f>SUMIFS(ACTUALS!$W$4:$W$75,ACTUALS!$O$4:$O$75,$BM49,ACTUALS!$N$4:$N$75,CI$3)+SUMIFS(ACTUALS!$V$4:$V$75,ACTUALS!$N$4:$N$75,$BM49,ACTUALS!$O$4:$O$75,CI$3)</f>
        <v>0</v>
      </c>
      <c r="CJ49" s="83">
        <f>SUMIFS(ACTUALS!$B$4:$B$75,ACTUALS!$P$4:$P$75,$BM49,ACTUALS!$O$4:$O$75,CJ$3)+SUMIFS(ACTUALS!$W$4:$W$75,ACTUALS!$O$4:$O$75,$BM49,ACTUALS!$P$4:$P$75,CJ$3)</f>
        <v>0</v>
      </c>
      <c r="CK49" s="83">
        <f>SUMIFS(ACTUALS!$C$4:$C$75,ACTUALS!$Q$4:$Q$75,$BM49,ACTUALS!$P$4:$P$75,CK$3)+SUMIFS(ACTUALS!$B$4:$B$75,ACTUALS!$P$4:$P$75,$BM49,ACTUALS!$Q$4:$Q$75,CK$3)</f>
        <v>0</v>
      </c>
      <c r="CL49" s="83">
        <f>SUMIFS(ACTUALS!$D$4:$D$75,ACTUALS!$R$4:$R$75,$BM49,ACTUALS!$Q$4:$Q$75,CL$3)+SUMIFS(ACTUALS!$C$4:$C$75,ACTUALS!$Q$4:$Q$75,$BM49,ACTUALS!$R$4:$R$75,CL$3)</f>
        <v>0</v>
      </c>
      <c r="CM49" s="83">
        <f>SUMIFS(ACTUALS!$E$4:$E$75,ACTUALS!$S$4:$S$75,$BM49,ACTUALS!$R$4:$R$75,CM$3)+SUMIFS(ACTUALS!$D$4:$D$75,ACTUALS!$R$4:$R$75,$BM49,ACTUALS!$S$4:$S$75,CM$3)</f>
        <v>0</v>
      </c>
      <c r="CN49" s="83">
        <f>SUMIFS(ACTUALS!$F$4:$F$75,ACTUALS!$T$4:$T$75,$BM49,ACTUALS!$S$4:$S$75,CN$3)+SUMIFS(ACTUALS!$E$4:$E$75,ACTUALS!$S$4:$S$75,$BM49,ACTUALS!$T$4:$T$75,CN$3)</f>
        <v>0</v>
      </c>
      <c r="CO49" s="83">
        <f>SUMIFS(ACTUALS!$G$4:$G$75,ACTUALS!$U$4:$U$75,$BM49,ACTUALS!$T$4:$T$75,CO$3)+SUMIFS(ACTUALS!$F$4:$F$75,ACTUALS!$T$4:$T$75,$BM49,ACTUALS!$U$4:$U$75,CO$3)</f>
        <v>0</v>
      </c>
      <c r="CP49" s="83">
        <f>SUMIFS(ACTUALS!$J$4:$J$75,ACTUALS!$V$4:$V$75,$BM49,ACTUALS!$U$4:$U$75,CP$3)+SUMIFS(ACTUALS!$G$4:$G$75,ACTUALS!$U$4:$U$75,$BM49,ACTUALS!$V$4:$V$75,CP$3)</f>
        <v>0</v>
      </c>
      <c r="CQ49" s="83">
        <f>SUMIFS(ACTUALS!$K$4:$K$75,ACTUALS!$W$4:$W$75,$BM49,ACTUALS!$V$4:$V$75,CQ$3)+SUMIFS(ACTUALS!$J$4:$J$75,ACTUALS!$V$4:$V$75,$BM49,ACTUALS!$W$4:$W$75,CQ$3)</f>
        <v>0</v>
      </c>
      <c r="CR49" s="83">
        <f>SUMIFS(ACTUALS!$L$4:$L$75,ACTUALS!$B$4:$B$75,$BM49,ACTUALS!$W$4:$W$75,CR$3)+SUMIFS(ACTUALS!$K$4:$K$75,ACTUALS!$W$4:$W$75,$BM49,ACTUALS!$B$4:$B$75,CR$3)</f>
        <v>0</v>
      </c>
      <c r="CS49" s="83">
        <f>SUMIFS(ACTUALS!$N$4:$N$75,ACTUALS!$C$4:$C$75,$BM49,ACTUALS!$B$4:$B$75,CS$3)+SUMIFS(ACTUALS!$L$4:$L$75,ACTUALS!$B$4:$B$75,$BM49,ACTUALS!$C$4:$C$75,CS$3)</f>
        <v>0</v>
      </c>
      <c r="CT49" s="83">
        <f>SUMIFS(ACTUALS!$O$4:$O$75,ACTUALS!$D$4:$D$75,$BM49,ACTUALS!$C$4:$C$75,CT$3)+SUMIFS(ACTUALS!$N$4:$N$75,ACTUALS!$C$4:$C$75,$BM49,ACTUALS!$D$4:$D$75,CT$3)</f>
        <v>0</v>
      </c>
      <c r="CU49" s="83">
        <f>SUMIFS(ACTUALS!$P$4:$P$75,ACTUALS!$E$4:$E$75,$BM49,ACTUALS!$D$4:$D$75,CU$3)+SUMIFS(ACTUALS!$O$4:$O$75,ACTUALS!$D$4:$D$75,$BM49,ACTUALS!$E$4:$E$75,CU$3)</f>
        <v>0</v>
      </c>
      <c r="CV49" s="83">
        <f>SUMIFS(ACTUALS!$Q$4:$Q$75,ACTUALS!$F$4:$F$75,$BM49,ACTUALS!$E$4:$E$75,CV$3)+SUMIFS(ACTUALS!$P$4:$P$75,ACTUALS!$E$4:$E$75,$BM49,ACTUALS!$F$4:$F$75,CV$3)</f>
        <v>0</v>
      </c>
      <c r="CW49" s="83">
        <f>SUMIFS(ACTUALS!$R$4:$R$75,ACTUALS!$G$4:$G$75,$BM49,ACTUALS!$F$4:$F$75,CW$3)+SUMIFS(ACTUALS!$Q$4:$Q$75,ACTUALS!$F$4:$F$75,$BM49,ACTUALS!$G$4:$G$75,CW$3)</f>
        <v>0</v>
      </c>
      <c r="CX49" s="83">
        <f>SUMIFS(ACTUALS!$S$4:$S$75,ACTUALS!$J$4:$J$75,$BM49,ACTUALS!$G$4:$G$75,CX$3)+SUMIFS(ACTUALS!$R$4:$R$75,ACTUALS!$G$4:$G$75,$BM49,ACTUALS!$J$4:$J$75,CX$3)</f>
        <v>0</v>
      </c>
      <c r="CY49" s="83">
        <f>SUMIFS(ACTUALS!$T$4:$T$75,ACTUALS!$K$4:$K$75,$BM49,ACTUALS!$J$4:$J$75,CY$3)+SUMIFS(ACTUALS!$S$4:$S$75,ACTUALS!$J$4:$J$75,$BM49,ACTUALS!$K$4:$K$75,CY$3)</f>
        <v>0</v>
      </c>
      <c r="CZ49" s="83">
        <f>SUMIFS(ACTUALS!$U$4:$U$75,ACTUALS!$L$4:$L$75,$BM49,ACTUALS!$K$4:$K$75,CZ$3)+SUMIFS(ACTUALS!$T$4:$T$75,ACTUALS!$K$4:$K$75,$BM49,ACTUALS!$L$4:$L$75,CZ$3)</f>
        <v>0</v>
      </c>
      <c r="DA49" s="83">
        <f>SUMIFS(ACTUALS!$V$4:$V$75,ACTUALS!$N$4:$N$75,$BM49,ACTUALS!$L$4:$L$75,DA$3)+SUMIFS(ACTUALS!$U$4:$U$75,ACTUALS!$L$4:$L$75,$BM49,ACTUALS!$N$4:$N$75,DA$3)</f>
        <v>0</v>
      </c>
      <c r="DB49" s="83">
        <f>SUMIFS(ACTUALS!$W$4:$W$75,ACTUALS!$O$4:$O$75,$BM49,ACTUALS!$N$4:$N$75,DB$3)+SUMIFS(ACTUALS!$V$4:$V$75,ACTUALS!$N$4:$N$75,$BM49,ACTUALS!$O$4:$O$75,DB$3)</f>
        <v>0</v>
      </c>
      <c r="DC49" s="83">
        <f>SUMIFS(ACTUALS!$B$4:$B$75,ACTUALS!$P$4:$P$75,$BM49,ACTUALS!$O$4:$O$75,DC$3)+SUMIFS(ACTUALS!$W$4:$W$75,ACTUALS!$O$4:$O$75,$BM49,ACTUALS!$P$4:$P$75,DC$3)</f>
        <v>0</v>
      </c>
      <c r="DD49" s="83">
        <f>SUMIFS(ACTUALS!$C$4:$C$75,ACTUALS!$Q$4:$Q$75,$BM49,ACTUALS!$P$4:$P$75,DD$3)+SUMIFS(ACTUALS!$B$4:$B$75,ACTUALS!$P$4:$P$75,$BM49,ACTUALS!$Q$4:$Q$75,DD$3)</f>
        <v>0</v>
      </c>
      <c r="DE49" s="83">
        <f>SUMIFS(ACTUALS!$D$4:$D$75,ACTUALS!$R$4:$R$75,$BM49,ACTUALS!$Q$4:$Q$75,DE$3)+SUMIFS(ACTUALS!$C$4:$C$75,ACTUALS!$Q$4:$Q$75,$BM49,ACTUALS!$R$4:$R$75,DE$3)</f>
        <v>0</v>
      </c>
      <c r="DF49" s="83">
        <f>SUMIFS(ACTUALS!$E$4:$E$75,ACTUALS!$S$4:$S$75,$BM49,ACTUALS!$R$4:$R$75,DF$3)+SUMIFS(ACTUALS!$D$4:$D$75,ACTUALS!$R$4:$R$75,$BM49,ACTUALS!$S$4:$S$75,DF$3)</f>
        <v>0</v>
      </c>
      <c r="DG49" s="83">
        <f>SUMIFS(ACTUALS!$W$4:$W$75,ACTUALS!$O$4:$O$75,$BM49,ACTUALS!$N$4:$N$75,DG$3)+SUMIFS(ACTUALS!$V$4:$V$75,ACTUALS!$N$4:$N$75,$BM49,ACTUALS!$O$4:$O$75,DG$3)</f>
        <v>0</v>
      </c>
      <c r="DH49" s="83">
        <f>SUMIFS(ACTUALS!$W$4:$W$75,ACTUALS!$O$4:$O$75,$BM49,ACTUALS!$N$4:$N$75,DH$3)+SUMIFS(ACTUALS!$V$4:$V$75,ACTUALS!$N$4:$N$75,$BM49,ACTUALS!$O$4:$O$75,DH$3)</f>
        <v>0</v>
      </c>
      <c r="DI49" s="83">
        <f>SUMIFS(ACTUALS!$W$4:$W$75,ACTUALS!$O$4:$O$75,$BM49,ACTUALS!$N$4:$N$75,DI$3)+SUMIFS(ACTUALS!$V$4:$V$75,ACTUALS!$N$4:$N$75,$BM49,ACTUALS!$O$4:$O$75,DI$3)</f>
        <v>0</v>
      </c>
      <c r="DJ49" s="51"/>
      <c r="DK49" s="51" t="s">
        <v>41</v>
      </c>
      <c r="DL49" s="83">
        <f>SUMIFS(ACTUALS!$U$4:$U$75,ACTUALS!$O$4:$O$75,$BM49,ACTUALS!$N$4:$N$75,DL$3)+SUMIFS(ACTUALS!$T$4:$T$75,ACTUALS!$N$4:$N$75,$BM49,ACTUALS!$O$4:$O$75,DL$3)</f>
        <v>0</v>
      </c>
      <c r="DM49" s="83">
        <f>SUMIFS(ACTUALS!$U$4:$U$75,ACTUALS!$O$4:$O$75,$BM49,ACTUALS!$N$4:$N$75,DM$3)+SUMIFS(ACTUALS!$T$4:$T$75,ACTUALS!$N$4:$N$75,$BM49,ACTUALS!$O$4:$O$75,DM$3)</f>
        <v>0</v>
      </c>
      <c r="DN49" s="83">
        <f>SUMIFS(ACTUALS!$U$4:$U$75,ACTUALS!$O$4:$O$75,$BM49,ACTUALS!$N$4:$N$75,DN$3)+SUMIFS(ACTUALS!$T$4:$T$75,ACTUALS!$N$4:$N$75,$BM49,ACTUALS!$O$4:$O$75,DN$3)</f>
        <v>0</v>
      </c>
      <c r="DO49" s="83">
        <f>SUMIFS(ACTUALS!$U$4:$U$75,ACTUALS!$O$4:$O$75,$BM49,ACTUALS!$N$4:$N$75,DO$3)+SUMIFS(ACTUALS!$T$4:$T$75,ACTUALS!$N$4:$N$75,$BM49,ACTUALS!$O$4:$O$75,DO$3)</f>
        <v>0</v>
      </c>
      <c r="DP49" s="83">
        <f>SUMIFS(ACTUALS!$U$4:$U$75,ACTUALS!$O$4:$O$75,$BM49,ACTUALS!$N$4:$N$75,DP$3)+SUMIFS(ACTUALS!$T$4:$T$75,ACTUALS!$N$4:$N$75,$BM49,ACTUALS!$O$4:$O$75,DP$3)</f>
        <v>0</v>
      </c>
      <c r="DQ49" s="83">
        <f>SUMIFS(ACTUALS!$U$4:$U$75,ACTUALS!$O$4:$O$75,$BM49,ACTUALS!$N$4:$N$75,DQ$3)+SUMIFS(ACTUALS!$T$4:$T$75,ACTUALS!$N$4:$N$75,$BM49,ACTUALS!$O$4:$O$75,DQ$3)</f>
        <v>0</v>
      </c>
      <c r="DR49" s="83">
        <f>SUMIFS(ACTUALS!$U$4:$U$75,ACTUALS!$O$4:$O$75,$BM49,ACTUALS!$N$4:$N$75,DR$3)+SUMIFS(ACTUALS!$T$4:$T$75,ACTUALS!$N$4:$N$75,$BM49,ACTUALS!$O$4:$O$75,DR$3)</f>
        <v>0</v>
      </c>
      <c r="DS49" s="83">
        <f>SUMIFS(ACTUALS!$U$4:$U$75,ACTUALS!$O$4:$O$75,$BM49,ACTUALS!$N$4:$N$75,DS$3)+SUMIFS(ACTUALS!$T$4:$T$75,ACTUALS!$N$4:$N$75,$BM49,ACTUALS!$O$4:$O$75,DS$3)</f>
        <v>0</v>
      </c>
      <c r="DT49" s="83">
        <f>SUMIFS(ACTUALS!$U$4:$U$75,ACTUALS!$O$4:$O$75,$BM49,ACTUALS!$N$4:$N$75,DT$3)+SUMIFS(ACTUALS!$T$4:$T$75,ACTUALS!$N$4:$N$75,$BM49,ACTUALS!$O$4:$O$75,DT$3)</f>
        <v>0</v>
      </c>
      <c r="DU49" s="83">
        <f>SUMIFS(ACTUALS!$V$4:$V$75,ACTUALS!$P$4:$P$75,$BM49,ACTUALS!$O$4:$O$75,DU$3)+SUMIFS(ACTUALS!$U$4:$U$75,ACTUALS!$O$4:$O$75,$BM49,ACTUALS!$P$4:$P$75,DU$3)</f>
        <v>0</v>
      </c>
      <c r="DV49" s="83">
        <f>SUMIFS(ACTUALS!$W$4:$W$75,ACTUALS!$Q$4:$Q$75,$BM49,ACTUALS!$P$4:$P$75,DV$3)+SUMIFS(ACTUALS!$V$4:$V$75,ACTUALS!$P$4:$P$75,$BM49,ACTUALS!$Q$4:$Q$75,DV$3)</f>
        <v>0</v>
      </c>
      <c r="DW49" s="83">
        <f>SUMIFS(ACTUALS!$B$4:$B$75,ACTUALS!$R$4:$R$75,$BM49,ACTUALS!$Q$4:$Q$75,DW$3)+SUMIFS(ACTUALS!$W$4:$W$75,ACTUALS!$Q$4:$Q$75,$BM49,ACTUALS!$R$4:$R$75,DW$3)</f>
        <v>0</v>
      </c>
      <c r="DX49" s="83">
        <f>SUMIFS(ACTUALS!$C$4:$C$75,ACTUALS!$S$4:$S$75,$BM49,ACTUALS!$R$4:$R$75,DX$3)+SUMIFS(ACTUALS!$B$4:$B$75,ACTUALS!$R$4:$R$75,$BM49,ACTUALS!$S$4:$S$75,DX$3)</f>
        <v>0</v>
      </c>
      <c r="DY49" s="83">
        <f>SUMIFS(ACTUALS!$D$4:$D$75,ACTUALS!$T$4:$T$75,$BM49,ACTUALS!$S$4:$S$75,DY$3)+SUMIFS(ACTUALS!$C$4:$C$75,ACTUALS!$S$4:$S$75,$BM49,ACTUALS!$T$4:$T$75,DY$3)</f>
        <v>0</v>
      </c>
      <c r="DZ49" s="83">
        <f>SUMIFS(ACTUALS!$E$4:$E$75,ACTUALS!$U$4:$U$75,$BM49,ACTUALS!$T$4:$T$75,DZ$3)+SUMIFS(ACTUALS!$D$4:$D$75,ACTUALS!$T$4:$T$75,$BM49,ACTUALS!$U$4:$U$75,DZ$3)</f>
        <v>0</v>
      </c>
      <c r="EA49" s="83">
        <f>SUMIFS(ACTUALS!$F$4:$F$75,ACTUALS!$V$4:$V$75,$BM49,ACTUALS!$U$4:$U$75,EA$3)+SUMIFS(ACTUALS!$E$4:$E$75,ACTUALS!$U$4:$U$75,$BM49,ACTUALS!$V$4:$V$75,EA$3)</f>
        <v>0</v>
      </c>
      <c r="EB49" s="83">
        <f>SUMIFS(ACTUALS!$G$4:$G$75,ACTUALS!$W$4:$W$75,$BM49,ACTUALS!$V$4:$V$75,EB$3)+SUMIFS(ACTUALS!$F$4:$F$75,ACTUALS!$V$4:$V$75,$BM49,ACTUALS!$W$4:$W$75,EB$3)</f>
        <v>0</v>
      </c>
      <c r="EC49" s="83">
        <f>SUMIFS(ACTUALS!$J$4:$J$75,ACTUALS!$B$4:$B$75,$BM49,ACTUALS!$W$4:$W$75,EC$3)+SUMIFS(ACTUALS!$G$4:$G$75,ACTUALS!$W$4:$W$75,$BM49,ACTUALS!$B$4:$B$75,EC$3)</f>
        <v>0</v>
      </c>
      <c r="ED49" s="83">
        <f>SUMIFS(ACTUALS!$K$4:$K$75,ACTUALS!$C$4:$C$75,$BM49,ACTUALS!$B$4:$B$75,ED$3)+SUMIFS(ACTUALS!$J$4:$J$75,ACTUALS!$B$4:$B$75,$BM49,ACTUALS!$C$4:$C$75,ED$3)</f>
        <v>0</v>
      </c>
      <c r="EE49" s="83">
        <f>SUMIFS(ACTUALS!$L$4:$L$75,ACTUALS!$D$4:$D$75,$BM49,ACTUALS!$C$4:$C$75,EE$3)+SUMIFS(ACTUALS!$K$4:$K$75,ACTUALS!$C$4:$C$75,$BM49,ACTUALS!$D$4:$D$75,EE$3)</f>
        <v>0</v>
      </c>
      <c r="EF49" s="83">
        <f>SUMIFS(ACTUALS!$N$4:$N$75,ACTUALS!$E$4:$E$75,$BM49,ACTUALS!$D$4:$D$75,EF$3)+SUMIFS(ACTUALS!$L$4:$L$75,ACTUALS!$D$4:$D$75,$BM49,ACTUALS!$E$4:$E$75,EF$3)</f>
        <v>0</v>
      </c>
      <c r="EG49" s="83">
        <f>SUMIFS(ACTUALS!$O$4:$O$75,ACTUALS!$F$4:$F$75,$BM49,ACTUALS!$E$4:$E$75,EG$3)+SUMIFS(ACTUALS!$N$4:$N$75,ACTUALS!$E$4:$E$75,$BM49,ACTUALS!$F$4:$F$75,EG$3)</f>
        <v>0</v>
      </c>
      <c r="EH49" s="83">
        <f>SUMIFS(ACTUALS!$P$4:$P$75,ACTUALS!$G$4:$G$75,$BM49,ACTUALS!$F$4:$F$75,EH$3)+SUMIFS(ACTUALS!$O$4:$O$75,ACTUALS!$F$4:$F$75,$BM49,ACTUALS!$G$4:$G$75,EH$3)</f>
        <v>0</v>
      </c>
      <c r="EI49" s="83">
        <f>SUMIFS(ACTUALS!$Q$4:$Q$75,ACTUALS!$J$4:$J$75,$BM49,ACTUALS!$G$4:$G$75,EI$3)+SUMIFS(ACTUALS!$P$4:$P$75,ACTUALS!$G$4:$G$75,$BM49,ACTUALS!$J$4:$J$75,EI$3)</f>
        <v>0</v>
      </c>
      <c r="EJ49" s="83">
        <f>SUMIFS(ACTUALS!$R$4:$R$75,ACTUALS!$K$4:$K$75,$BM49,ACTUALS!$J$4:$J$75,EJ$3)+SUMIFS(ACTUALS!$Q$4:$Q$75,ACTUALS!$J$4:$J$75,$BM49,ACTUALS!$K$4:$K$75,EJ$3)</f>
        <v>0</v>
      </c>
      <c r="EK49" s="83">
        <f>SUMIFS(ACTUALS!$S$4:$S$75,ACTUALS!$L$4:$L$75,$BM49,ACTUALS!$K$4:$K$75,EK$3)+SUMIFS(ACTUALS!$R$4:$R$75,ACTUALS!$K$4:$K$75,$BM49,ACTUALS!$L$4:$L$75,EK$3)</f>
        <v>0</v>
      </c>
      <c r="EL49" s="83">
        <f>SUMIFS(ACTUALS!$T$4:$T$75,ACTUALS!$N$4:$N$75,$BM49,ACTUALS!$L$4:$L$75,EL$3)+SUMIFS(ACTUALS!$S$4:$S$75,ACTUALS!$L$4:$L$75,$BM49,ACTUALS!$N$4:$N$75,EL$3)</f>
        <v>0</v>
      </c>
      <c r="EM49" s="83">
        <f>SUMIFS(ACTUALS!$U$4:$U$75,ACTUALS!$O$4:$O$75,$BM49,ACTUALS!$N$4:$N$75,EM$3)+SUMIFS(ACTUALS!$T$4:$T$75,ACTUALS!$N$4:$N$75,$BM49,ACTUALS!$O$4:$O$75,EM$3)</f>
        <v>0</v>
      </c>
      <c r="EN49" s="83">
        <f>SUMIFS(ACTUALS!$V$4:$V$75,ACTUALS!$P$4:$P$75,$BM49,ACTUALS!$O$4:$O$75,EN$3)+SUMIFS(ACTUALS!$U$4:$U$75,ACTUALS!$O$4:$O$75,$BM49,ACTUALS!$P$4:$P$75,EN$3)</f>
        <v>0</v>
      </c>
      <c r="EO49" s="83">
        <f>SUMIFS(ACTUALS!$W$4:$W$75,ACTUALS!$Q$4:$Q$75,$BM49,ACTUALS!$P$4:$P$75,EO$3)+SUMIFS(ACTUALS!$V$4:$V$75,ACTUALS!$P$4:$P$75,$BM49,ACTUALS!$Q$4:$Q$75,EO$3)</f>
        <v>0</v>
      </c>
      <c r="EP49" s="83">
        <f>SUMIFS(ACTUALS!$B$4:$B$75,ACTUALS!$R$4:$R$75,$BM49,ACTUALS!$Q$4:$Q$75,EP$3)+SUMIFS(ACTUALS!$W$4:$W$75,ACTUALS!$Q$4:$Q$75,$BM49,ACTUALS!$R$4:$R$75,EP$3)</f>
        <v>0</v>
      </c>
      <c r="EQ49" s="83">
        <f>SUMIFS(ACTUALS!$C$4:$C$75,ACTUALS!$S$4:$S$75,$BM49,ACTUALS!$R$4:$R$75,EQ$3)+SUMIFS(ACTUALS!$B$4:$B$75,ACTUALS!$R$4:$R$75,$BM49,ACTUALS!$S$4:$S$75,EQ$3)</f>
        <v>0</v>
      </c>
      <c r="ER49" s="83">
        <f>SUMIFS(ACTUALS!$D$4:$D$75,ACTUALS!$T$4:$T$75,$BM49,ACTUALS!$S$4:$S$75,ER$3)+SUMIFS(ACTUALS!$C$4:$C$75,ACTUALS!$S$4:$S$75,$BM49,ACTUALS!$T$4:$T$75,ER$3)</f>
        <v>0</v>
      </c>
      <c r="ES49" s="83">
        <f>SUMIFS(ACTUALS!$E$4:$E$75,ACTUALS!$U$4:$U$75,$BM49,ACTUALS!$T$4:$T$75,ES$3)+SUMIFS(ACTUALS!$D$4:$D$75,ACTUALS!$T$4:$T$75,$BM49,ACTUALS!$U$4:$U$75,ES$3)</f>
        <v>0</v>
      </c>
      <c r="ET49" s="83">
        <f>SUMIFS(ACTUALS!$F$4:$F$75,ACTUALS!$V$4:$V$75,$BM49,ACTUALS!$U$4:$U$75,ET$3)+SUMIFS(ACTUALS!$E$4:$E$75,ACTUALS!$U$4:$U$75,$BM49,ACTUALS!$V$4:$V$75,ET$3)</f>
        <v>0</v>
      </c>
      <c r="EU49" s="83">
        <f>SUMIFS(ACTUALS!$G$4:$G$75,ACTUALS!$W$4:$W$75,$BM49,ACTUALS!$V$4:$V$75,EU$3)+SUMIFS(ACTUALS!$F$4:$F$75,ACTUALS!$V$4:$V$75,$BM49,ACTUALS!$W$4:$W$75,EU$3)</f>
        <v>0</v>
      </c>
      <c r="EV49" s="83">
        <f>SUMIFS(ACTUALS!$U$4:$U$75,ACTUALS!$O$4:$O$75,$BM49,ACTUALS!$N$4:$N$75,EV$3)+SUMIFS(ACTUALS!$T$4:$T$75,ACTUALS!$N$4:$N$75,$BM49,ACTUALS!$O$4:$O$75,EV$3)</f>
        <v>0</v>
      </c>
      <c r="EW49" s="83">
        <f>SUMIFS(ACTUALS!$U$4:$U$75,ACTUALS!$O$4:$O$75,$BM49,ACTUALS!$N$4:$N$75,EW$3)+SUMIFS(ACTUALS!$T$4:$T$75,ACTUALS!$N$4:$N$75,$BM49,ACTUALS!$O$4:$O$75,EW$3)</f>
        <v>0</v>
      </c>
      <c r="EX49" s="83">
        <f>SUMIFS(ACTUALS!$U$4:$U$75,ACTUALS!$O$4:$O$75,$BM49,ACTUALS!$N$4:$N$75,EX$3)+SUMIFS(ACTUALS!$T$4:$T$75,ACTUALS!$N$4:$N$75,$BM49,ACTUALS!$O$4:$O$75,EX$3)</f>
        <v>0</v>
      </c>
      <c r="EY49" s="83">
        <f>SUMIFS(ACTUALS!$U$4:$U$75,ACTUALS!$O$4:$O$75,$BM49,ACTUALS!$N$4:$N$75,EY$3)+SUMIFS(ACTUALS!$T$4:$T$75,ACTUALS!$N$4:$N$75,$BM49,ACTUALS!$O$4:$O$75,EY$3)</f>
        <v>0</v>
      </c>
      <c r="EZ49" s="83">
        <f>SUMIFS(ACTUALS!$U$4:$U$75,ACTUALS!$O$4:$O$75,$BM49,ACTUALS!$N$4:$N$75,EZ$3)+SUMIFS(ACTUALS!$T$4:$T$75,ACTUALS!$N$4:$N$75,$BM49,ACTUALS!$O$4:$O$75,EZ$3)</f>
        <v>0</v>
      </c>
      <c r="FA49" s="83">
        <f>SUMIFS(ACTUALS!$U$4:$U$75,ACTUALS!$O$4:$O$75,$BM49,ACTUALS!$N$4:$N$75,FA$3)+SUMIFS(ACTUALS!$T$4:$T$75,ACTUALS!$N$4:$N$75,$BM49,ACTUALS!$O$4:$O$75,FA$3)</f>
        <v>0</v>
      </c>
      <c r="FB49" s="83">
        <f>SUMIFS(ACTUALS!$U$4:$U$75,ACTUALS!$O$4:$O$75,$BM49,ACTUALS!$N$4:$N$75,FB$3)+SUMIFS(ACTUALS!$T$4:$T$75,ACTUALS!$N$4:$N$75,$BM49,ACTUALS!$O$4:$O$75,FB$3)</f>
        <v>0</v>
      </c>
      <c r="FC49" s="83">
        <f>SUMIFS(ACTUALS!$U$4:$U$75,ACTUALS!$O$4:$O$75,$BM49,ACTUALS!$N$4:$N$75,FC$3)+SUMIFS(ACTUALS!$T$4:$T$75,ACTUALS!$N$4:$N$75,$BM49,ACTUALS!$O$4:$O$75,FC$3)</f>
        <v>0</v>
      </c>
      <c r="FD49" s="83">
        <f>SUMIFS(ACTUALS!$U$4:$U$75,ACTUALS!$O$4:$O$75,$BM49,ACTUALS!$N$4:$N$75,FD$3)+SUMIFS(ACTUALS!$T$4:$T$75,ACTUALS!$N$4:$N$75,$BM49,ACTUALS!$O$4:$O$75,FD$3)</f>
        <v>0</v>
      </c>
      <c r="FE49" s="83">
        <f>SUMIFS(ACTUALS!$U$4:$U$75,ACTUALS!$O$4:$O$75,$BM49,ACTUALS!$N$4:$N$75,FE$3)+SUMIFS(ACTUALS!$T$4:$T$75,ACTUALS!$N$4:$N$75,$BM49,ACTUALS!$O$4:$O$75,FE$3)</f>
        <v>0</v>
      </c>
      <c r="FF49" s="83">
        <f>SUMIFS(ACTUALS!$U$4:$U$75,ACTUALS!$O$4:$O$75,$BM49,ACTUALS!$N$4:$N$75,FF$3)+SUMIFS(ACTUALS!$T$4:$T$75,ACTUALS!$N$4:$N$75,$BM49,ACTUALS!$O$4:$O$75,FF$3)</f>
        <v>0</v>
      </c>
      <c r="FG49" s="83">
        <f>SUMIFS(ACTUALS!$U$4:$U$75,ACTUALS!$O$4:$O$75,$BM49,ACTUALS!$N$4:$N$75,FG$3)+SUMIFS(ACTUALS!$T$4:$T$75,ACTUALS!$N$4:$N$75,$BM49,ACTUALS!$O$4:$O$75,FG$3)</f>
        <v>0</v>
      </c>
      <c r="FH49" s="51"/>
      <c r="FI49" s="51" t="s">
        <v>41</v>
      </c>
      <c r="FJ49" s="83">
        <f>SUMIFS(ACTUALS!$S$4:$S$75,ACTUALS!$O$4:$O$75,$BM49,ACTUALS!$N$4:$N$75,FJ$3)+SUMIFS(ACTUALS!$R$4:$R$75,ACTUALS!$N$4:$N$75,$BM49,ACTUALS!$O$4:$O$75,FJ$3)</f>
        <v>0</v>
      </c>
      <c r="FK49" s="83">
        <f>SUMIFS(ACTUALS!$S$4:$S$75,ACTUALS!$O$4:$O$75,$BM49,ACTUALS!$N$4:$N$75,FK$3)+SUMIFS(ACTUALS!$R$4:$R$75,ACTUALS!$N$4:$N$75,$BM49,ACTUALS!$O$4:$O$75,FK$3)</f>
        <v>0</v>
      </c>
      <c r="FL49" s="83">
        <f>SUMIFS(ACTUALS!$S$4:$S$75,ACTUALS!$O$4:$O$75,$BM49,ACTUALS!$N$4:$N$75,FL$3)+SUMIFS(ACTUALS!$R$4:$R$75,ACTUALS!$N$4:$N$75,$BM49,ACTUALS!$O$4:$O$75,FL$3)</f>
        <v>0</v>
      </c>
      <c r="FM49" s="83">
        <f>SUMIFS(ACTUALS!$S$4:$S$75,ACTUALS!$O$4:$O$75,$BM49,ACTUALS!$N$4:$N$75,FM$3)+SUMIFS(ACTUALS!$R$4:$R$75,ACTUALS!$N$4:$N$75,$BM49,ACTUALS!$O$4:$O$75,FM$3)</f>
        <v>0</v>
      </c>
      <c r="FN49" s="83">
        <f>SUMIFS(ACTUALS!$S$4:$S$75,ACTUALS!$O$4:$O$75,$BM49,ACTUALS!$N$4:$N$75,FN$3)+SUMIFS(ACTUALS!$R$4:$R$75,ACTUALS!$N$4:$N$75,$BM49,ACTUALS!$O$4:$O$75,FN$3)</f>
        <v>0</v>
      </c>
      <c r="FO49" s="83">
        <f>SUMIFS(ACTUALS!$S$4:$S$75,ACTUALS!$O$4:$O$75,$BM49,ACTUALS!$N$4:$N$75,FO$3)+SUMIFS(ACTUALS!$R$4:$R$75,ACTUALS!$N$4:$N$75,$BM49,ACTUALS!$O$4:$O$75,FO$3)</f>
        <v>0</v>
      </c>
      <c r="FP49" s="83">
        <f>SUMIFS(ACTUALS!$T$4:$T$75,ACTUALS!$P$4:$P$75,$BM49,ACTUALS!$O$4:$O$75,FP$3)+SUMIFS(ACTUALS!$S$4:$S$75,ACTUALS!$O$4:$O$75,$BM49,ACTUALS!$P$4:$P$75,FP$3)</f>
        <v>0</v>
      </c>
      <c r="FQ49" s="83">
        <f>SUMIFS(ACTUALS!$U$4:$U$75,ACTUALS!$Q$4:$Q$75,$BM49,ACTUALS!$P$4:$P$75,FQ$3)+SUMIFS(ACTUALS!$T$4:$T$75,ACTUALS!$P$4:$P$75,$BM49,ACTUALS!$Q$4:$Q$75,FQ$3)</f>
        <v>0</v>
      </c>
      <c r="FR49" s="83">
        <f>SUMIFS(ACTUALS!$V$4:$V$75,ACTUALS!$R$4:$R$75,$BM49,ACTUALS!$Q$4:$Q$75,FR$3)+SUMIFS(ACTUALS!$U$4:$U$75,ACTUALS!$Q$4:$Q$75,$BM49,ACTUALS!$R$4:$R$75,FR$3)</f>
        <v>0</v>
      </c>
      <c r="FS49" s="83">
        <f>SUMIFS(ACTUALS!$W$4:$W$75,ACTUALS!$S$4:$S$75,$BM49,ACTUALS!$R$4:$R$75,FS$3)+SUMIFS(ACTUALS!$V$4:$V$75,ACTUALS!$R$4:$R$75,$BM49,ACTUALS!$S$4:$S$75,FS$3)</f>
        <v>0</v>
      </c>
      <c r="FT49" s="83">
        <f>SUMIFS(ACTUALS!$B$4:$B$75,ACTUALS!$T$4:$T$75,$BM49,ACTUALS!$S$4:$S$75,FT$3)+SUMIFS(ACTUALS!$W$4:$W$75,ACTUALS!$S$4:$S$75,$BM49,ACTUALS!$T$4:$T$75,FT$3)</f>
        <v>0</v>
      </c>
      <c r="FU49" s="83">
        <f>SUMIFS(ACTUALS!$C$4:$C$75,ACTUALS!$U$4:$U$75,$BM49,ACTUALS!$T$4:$T$75,FU$3)+SUMIFS(ACTUALS!$B$4:$B$75,ACTUALS!$T$4:$T$75,$BM49,ACTUALS!$U$4:$U$75,FU$3)</f>
        <v>0</v>
      </c>
      <c r="FV49" s="83">
        <f>SUMIFS(ACTUALS!$D$4:$D$75,ACTUALS!$V$4:$V$75,$BM49,ACTUALS!$U$4:$U$75,FV$3)+SUMIFS(ACTUALS!$C$4:$C$75,ACTUALS!$U$4:$U$75,$BM49,ACTUALS!$V$4:$V$75,FV$3)</f>
        <v>0</v>
      </c>
      <c r="FW49" s="83">
        <f>SUMIFS(ACTUALS!$E$4:$E$75,ACTUALS!$W$4:$W$75,$BM49,ACTUALS!$V$4:$V$75,FW$3)+SUMIFS(ACTUALS!$D$4:$D$75,ACTUALS!$V$4:$V$75,$BM49,ACTUALS!$W$4:$W$75,FW$3)</f>
        <v>0</v>
      </c>
      <c r="FX49" s="83">
        <f>SUMIFS(ACTUALS!$F$4:$F$75,ACTUALS!$B$4:$B$75,$BM49,ACTUALS!$W$4:$W$75,FX$3)+SUMIFS(ACTUALS!$E$4:$E$75,ACTUALS!$W$4:$W$75,$BM49,ACTUALS!$B$4:$B$75,FX$3)</f>
        <v>0</v>
      </c>
      <c r="FY49" s="83">
        <f>SUMIFS(ACTUALS!$G$4:$G$75,ACTUALS!$C$4:$C$75,$BM49,ACTUALS!$B$4:$B$75,FY$3)+SUMIFS(ACTUALS!$F$4:$F$75,ACTUALS!$B$4:$B$75,$BM49,ACTUALS!$C$4:$C$75,FY$3)</f>
        <v>0</v>
      </c>
      <c r="FZ49" s="83">
        <f>SUMIFS(ACTUALS!$J$4:$J$75,ACTUALS!$D$4:$D$75,$BM49,ACTUALS!$C$4:$C$75,FZ$3)+SUMIFS(ACTUALS!$G$4:$G$75,ACTUALS!$C$4:$C$75,$BM49,ACTUALS!$D$4:$D$75,FZ$3)</f>
        <v>0</v>
      </c>
      <c r="GA49" s="83">
        <f>SUMIFS(ACTUALS!$K$4:$K$75,ACTUALS!$E$4:$E$75,$BM49,ACTUALS!$D$4:$D$75,GA$3)+SUMIFS(ACTUALS!$J$4:$J$75,ACTUALS!$D$4:$D$75,$BM49,ACTUALS!$E$4:$E$75,GA$3)</f>
        <v>0</v>
      </c>
      <c r="GB49" s="83">
        <f>SUMIFS(ACTUALS!$L$4:$L$75,ACTUALS!$F$4:$F$75,$BM49,ACTUALS!$E$4:$E$75,GB$3)+SUMIFS(ACTUALS!$K$4:$K$75,ACTUALS!$E$4:$E$75,$BM49,ACTUALS!$F$4:$F$75,GB$3)</f>
        <v>0</v>
      </c>
      <c r="GC49" s="83">
        <f>SUMIFS(ACTUALS!$N$4:$N$75,ACTUALS!$G$4:$G$75,$BM49,ACTUALS!$F$4:$F$75,GC$3)+SUMIFS(ACTUALS!$L$4:$L$75,ACTUALS!$F$4:$F$75,$BM49,ACTUALS!$G$4:$G$75,GC$3)</f>
        <v>0</v>
      </c>
      <c r="GD49" s="83">
        <f>SUMIFS(ACTUALS!$O$4:$O$75,ACTUALS!$J$4:$J$75,$BM49,ACTUALS!$G$4:$G$75,GD$3)+SUMIFS(ACTUALS!$N$4:$N$75,ACTUALS!$G$4:$G$75,$BM49,ACTUALS!$J$4:$J$75,GD$3)</f>
        <v>0</v>
      </c>
      <c r="GE49" s="83">
        <f>SUMIFS(ACTUALS!$P$4:$P$75,ACTUALS!$K$4:$K$75,$BM49,ACTUALS!$J$4:$J$75,GE$3)+SUMIFS(ACTUALS!$O$4:$O$75,ACTUALS!$J$4:$J$75,$BM49,ACTUALS!$K$4:$K$75,GE$3)</f>
        <v>0</v>
      </c>
      <c r="GF49" s="83">
        <f>SUMIFS(ACTUALS!$Q$4:$Q$75,ACTUALS!$L$4:$L$75,$BM49,ACTUALS!$K$4:$K$75,GF$3)+SUMIFS(ACTUALS!$P$4:$P$75,ACTUALS!$K$4:$K$75,$BM49,ACTUALS!$L$4:$L$75,GF$3)</f>
        <v>0</v>
      </c>
      <c r="GG49" s="83">
        <f>SUMIFS(ACTUALS!$R$4:$R$75,ACTUALS!$N$4:$N$75,$BM49,ACTUALS!$L$4:$L$75,GG$3)+SUMIFS(ACTUALS!$Q$4:$Q$75,ACTUALS!$L$4:$L$75,$BM49,ACTUALS!$N$4:$N$75,GG$3)</f>
        <v>0</v>
      </c>
      <c r="GH49" s="83">
        <f>SUMIFS(ACTUALS!$S$4:$S$75,ACTUALS!$O$4:$O$75,$BM49,ACTUALS!$N$4:$N$75,GH$3)+SUMIFS(ACTUALS!$R$4:$R$75,ACTUALS!$N$4:$N$75,$BM49,ACTUALS!$O$4:$O$75,GH$3)</f>
        <v>0</v>
      </c>
      <c r="GI49" s="83">
        <f>SUMIFS(ACTUALS!$T$4:$T$75,ACTUALS!$P$4:$P$75,$BM49,ACTUALS!$O$4:$O$75,GI$3)+SUMIFS(ACTUALS!$S$4:$S$75,ACTUALS!$O$4:$O$75,$BM49,ACTUALS!$P$4:$P$75,GI$3)</f>
        <v>0</v>
      </c>
      <c r="GJ49" s="83">
        <f>SUMIFS(ACTUALS!$U$4:$U$75,ACTUALS!$Q$4:$Q$75,$BM49,ACTUALS!$P$4:$P$75,GJ$3)+SUMIFS(ACTUALS!$T$4:$T$75,ACTUALS!$P$4:$P$75,$BM49,ACTUALS!$Q$4:$Q$75,GJ$3)</f>
        <v>0</v>
      </c>
      <c r="GK49" s="83">
        <f>SUMIFS(ACTUALS!$V$4:$V$75,ACTUALS!$R$4:$R$75,$BM49,ACTUALS!$Q$4:$Q$75,GK$3)+SUMIFS(ACTUALS!$U$4:$U$75,ACTUALS!$Q$4:$Q$75,$BM49,ACTUALS!$R$4:$R$75,GK$3)</f>
        <v>0</v>
      </c>
      <c r="GL49" s="83">
        <f>SUMIFS(ACTUALS!$W$4:$W$75,ACTUALS!$S$4:$S$75,$BM49,ACTUALS!$R$4:$R$75,GL$3)+SUMIFS(ACTUALS!$V$4:$V$75,ACTUALS!$R$4:$R$75,$BM49,ACTUALS!$S$4:$S$75,GL$3)</f>
        <v>0</v>
      </c>
      <c r="GM49" s="83">
        <f>SUMIFS(ACTUALS!$B$4:$B$75,ACTUALS!$T$4:$T$75,$BM49,ACTUALS!$S$4:$S$75,GM$3)+SUMIFS(ACTUALS!$W$4:$W$75,ACTUALS!$S$4:$S$75,$BM49,ACTUALS!$T$4:$T$75,GM$3)</f>
        <v>0</v>
      </c>
      <c r="GN49" s="83">
        <f>SUMIFS(ACTUALS!$C$4:$C$75,ACTUALS!$U$4:$U$75,$BM49,ACTUALS!$T$4:$T$75,GN$3)+SUMIFS(ACTUALS!$B$4:$B$75,ACTUALS!$T$4:$T$75,$BM49,ACTUALS!$U$4:$U$75,GN$3)</f>
        <v>0</v>
      </c>
      <c r="GO49" s="83">
        <f>SUMIFS(ACTUALS!$S$4:$S$75,ACTUALS!$O$4:$O$75,$BM49,ACTUALS!$N$4:$N$75,GO$3)+SUMIFS(ACTUALS!$R$4:$R$75,ACTUALS!$N$4:$N$75,$BM49,ACTUALS!$O$4:$O$75,GO$3)</f>
        <v>0</v>
      </c>
      <c r="GP49" s="83">
        <f>SUMIFS(ACTUALS!$S$4:$S$75,ACTUALS!$O$4:$O$75,$BM49,ACTUALS!$N$4:$N$75,GP$3)+SUMIFS(ACTUALS!$R$4:$R$75,ACTUALS!$N$4:$N$75,$BM49,ACTUALS!$O$4:$O$75,GP$3)</f>
        <v>0</v>
      </c>
      <c r="GQ49" s="83">
        <f>SUMIFS(ACTUALS!$S$4:$S$75,ACTUALS!$O$4:$O$75,$BM49,ACTUALS!$N$4:$N$75,GQ$3)+SUMIFS(ACTUALS!$R$4:$R$75,ACTUALS!$N$4:$N$75,$BM49,ACTUALS!$O$4:$O$75,GQ$3)</f>
        <v>0</v>
      </c>
      <c r="GR49" s="83">
        <f>SUMIFS(ACTUALS!$S$4:$S$75,ACTUALS!$O$4:$O$75,$BM49,ACTUALS!$N$4:$N$75,GR$3)+SUMIFS(ACTUALS!$R$4:$R$75,ACTUALS!$N$4:$N$75,$BM49,ACTUALS!$O$4:$O$75,GR$3)</f>
        <v>0</v>
      </c>
      <c r="GS49" s="83">
        <f>SUMIFS(ACTUALS!$S$4:$S$75,ACTUALS!$O$4:$O$75,$BM49,ACTUALS!$N$4:$N$75,GS$3)+SUMIFS(ACTUALS!$R$4:$R$75,ACTUALS!$N$4:$N$75,$BM49,ACTUALS!$O$4:$O$75,GS$3)</f>
        <v>0</v>
      </c>
      <c r="GT49" s="83">
        <f>SUMIFS(ACTUALS!$S$4:$S$75,ACTUALS!$O$4:$O$75,$BM49,ACTUALS!$N$4:$N$75,GT$3)+SUMIFS(ACTUALS!$R$4:$R$75,ACTUALS!$N$4:$N$75,$BM49,ACTUALS!$O$4:$O$75,GT$3)</f>
        <v>0</v>
      </c>
      <c r="GU49" s="83">
        <f>SUMIFS(ACTUALS!$S$4:$S$75,ACTUALS!$O$4:$O$75,$BM49,ACTUALS!$N$4:$N$75,GU$3)+SUMIFS(ACTUALS!$R$4:$R$75,ACTUALS!$N$4:$N$75,$BM49,ACTUALS!$O$4:$O$75,GU$3)</f>
        <v>0</v>
      </c>
      <c r="GV49" s="83">
        <f>SUMIFS(ACTUALS!$S$4:$S$75,ACTUALS!$O$4:$O$75,$BM49,ACTUALS!$N$4:$N$75,GV$3)+SUMIFS(ACTUALS!$R$4:$R$75,ACTUALS!$N$4:$N$75,$BM49,ACTUALS!$O$4:$O$75,GV$3)</f>
        <v>0</v>
      </c>
      <c r="GW49" s="83">
        <f>SUMIFS(ACTUALS!$S$4:$S$75,ACTUALS!$O$4:$O$75,$BM49,ACTUALS!$N$4:$N$75,GW$3)+SUMIFS(ACTUALS!$R$4:$R$75,ACTUALS!$N$4:$N$75,$BM49,ACTUALS!$O$4:$O$75,GW$3)</f>
        <v>0</v>
      </c>
      <c r="GX49" s="83">
        <f>SUMIFS(ACTUALS!$S$4:$S$75,ACTUALS!$O$4:$O$75,$BM49,ACTUALS!$N$4:$N$75,GX$3)+SUMIFS(ACTUALS!$R$4:$R$75,ACTUALS!$N$4:$N$75,$BM49,ACTUALS!$O$4:$O$75,GX$3)</f>
        <v>0</v>
      </c>
      <c r="GY49" s="83">
        <f>SUMIFS(ACTUALS!$S$4:$S$75,ACTUALS!$O$4:$O$75,$BM49,ACTUALS!$N$4:$N$75,GY$3)+SUMIFS(ACTUALS!$R$4:$R$75,ACTUALS!$N$4:$N$75,$BM49,ACTUALS!$O$4:$O$75,GY$3)</f>
        <v>0</v>
      </c>
      <c r="GZ49" s="83">
        <f>SUMIFS(ACTUALS!$S$4:$S$75,ACTUALS!$O$4:$O$75,$BM49,ACTUALS!$N$4:$N$75,GZ$3)+SUMIFS(ACTUALS!$R$4:$R$75,ACTUALS!$N$4:$N$75,$BM49,ACTUALS!$O$4:$O$75,GZ$3)</f>
        <v>0</v>
      </c>
      <c r="HA49" s="83">
        <f>SUMIFS(ACTUALS!$S$4:$S$75,ACTUALS!$O$4:$O$75,$BM49,ACTUALS!$N$4:$N$75,HA$3)+SUMIFS(ACTUALS!$R$4:$R$75,ACTUALS!$N$4:$N$75,$BM49,ACTUALS!$O$4:$O$75,HA$3)</f>
        <v>0</v>
      </c>
      <c r="HB49" s="83">
        <f>SUMIFS(ACTUALS!$S$4:$S$75,ACTUALS!$O$4:$O$75,$BM49,ACTUALS!$N$4:$N$75,HB$3)+SUMIFS(ACTUALS!$R$4:$R$75,ACTUALS!$N$4:$N$75,$BM49,ACTUALS!$O$4:$O$75,HB$3)</f>
        <v>0</v>
      </c>
      <c r="HC49" s="83">
        <f>SUMIFS(ACTUALS!$S$4:$S$75,ACTUALS!$O$4:$O$75,$BM49,ACTUALS!$N$4:$N$75,HC$3)+SUMIFS(ACTUALS!$R$4:$R$75,ACTUALS!$N$4:$N$75,$BM49,ACTUALS!$O$4:$O$75,HC$3)</f>
        <v>0</v>
      </c>
      <c r="HD49" s="83">
        <f>SUMIFS(ACTUALS!$S$4:$S$75,ACTUALS!$O$4:$O$75,$BM49,ACTUALS!$N$4:$N$75,HD$3)+SUMIFS(ACTUALS!$R$4:$R$75,ACTUALS!$N$4:$N$75,$BM49,ACTUALS!$O$4:$O$75,HD$3)</f>
        <v>0</v>
      </c>
      <c r="HE49" s="83">
        <f>SUMIFS(ACTUALS!$S$4:$S$75,ACTUALS!$O$4:$O$75,$BM49,ACTUALS!$N$4:$N$75,HE$3)+SUMIFS(ACTUALS!$R$4:$R$75,ACTUALS!$N$4:$N$75,$BM49,ACTUALS!$O$4:$O$75,HE$3)</f>
        <v>0</v>
      </c>
      <c r="HF49" s="51"/>
      <c r="HG49" s="71"/>
      <c r="HH49" s="71"/>
      <c r="HI49" s="71"/>
      <c r="HJ49" s="71"/>
      <c r="HK49" s="71"/>
      <c r="HL49" s="71"/>
      <c r="HM49" s="71"/>
      <c r="HN49" s="71"/>
      <c r="HO49" s="71"/>
      <c r="HP49" s="71"/>
      <c r="HQ49" s="71"/>
      <c r="HR49" s="71"/>
      <c r="HS49" s="71"/>
      <c r="HT49" s="71"/>
      <c r="HU49" s="71"/>
      <c r="HV49" s="71"/>
      <c r="HW49" s="71"/>
      <c r="HX49" s="71"/>
      <c r="HY49" s="71"/>
      <c r="HZ49" s="71"/>
      <c r="IA49" s="71"/>
      <c r="IB49" s="71"/>
      <c r="IC49" s="71"/>
      <c r="ID49" s="71"/>
      <c r="IE49" s="71"/>
      <c r="IF49" s="71"/>
      <c r="IG49" s="71"/>
      <c r="IH49" s="71"/>
      <c r="II49" s="71"/>
      <c r="IJ49" s="71"/>
      <c r="IK49" s="71"/>
      <c r="IL49" s="71"/>
      <c r="IM49" s="71"/>
      <c r="IN49" s="71"/>
      <c r="IO49" s="71"/>
      <c r="IP49" s="71"/>
      <c r="IQ49" s="71"/>
      <c r="IR49" s="71"/>
      <c r="IS49" s="71"/>
      <c r="IT49" s="71"/>
      <c r="IU49" s="71"/>
      <c r="IV49" s="71"/>
      <c r="IW49" s="71"/>
      <c r="IX49" s="71"/>
      <c r="IY49" s="71"/>
      <c r="IZ49" s="71"/>
      <c r="JA49" s="71"/>
      <c r="JB49" s="71"/>
      <c r="JC49" s="71"/>
      <c r="JD49" s="71"/>
      <c r="JE49" s="71"/>
      <c r="JF49" s="71"/>
      <c r="JG49" s="71"/>
      <c r="JH49" s="71"/>
      <c r="JI49" s="71"/>
      <c r="JJ49" s="71"/>
      <c r="JK49" s="71"/>
      <c r="JL49" s="71"/>
      <c r="JM49" s="71"/>
    </row>
    <row r="50" spans="1:273" s="78" customFormat="1" ht="30" customHeight="1" x14ac:dyDescent="0.25">
      <c r="A50" s="71"/>
      <c r="B50" s="72">
        <f t="shared" si="6"/>
        <v>47</v>
      </c>
      <c r="C50" s="73" t="s">
        <v>14</v>
      </c>
      <c r="D50" s="74">
        <v>46196</v>
      </c>
      <c r="E50" s="73" t="s">
        <v>115</v>
      </c>
      <c r="F50" s="180">
        <v>0.79166666666666663</v>
      </c>
      <c r="G50" s="75">
        <f t="shared" si="0"/>
        <v>46196.791666666664</v>
      </c>
      <c r="H50" s="148" t="s">
        <v>167</v>
      </c>
      <c r="I50" s="149"/>
      <c r="J50" s="150"/>
      <c r="K50" s="151"/>
      <c r="L50" s="73" t="str">
        <f t="shared" si="1"/>
        <v/>
      </c>
      <c r="M50" s="76" t="s">
        <v>731</v>
      </c>
      <c r="N50" s="77" t="str">
        <f t="shared" si="2"/>
        <v>Panama</v>
      </c>
      <c r="O50" s="78" t="str">
        <f t="shared" si="3"/>
        <v>Croatia</v>
      </c>
      <c r="P50" s="78" t="str">
        <f>IF(ACTUALS!$R50&gt;ACTUALS!$S50,ACTUALS!$N50,IF(ACTUALS!$S50&gt;ACTUALS!$R50,ACTUALS!$O50,""))</f>
        <v/>
      </c>
      <c r="Q50" s="78" t="str">
        <f>IF(ACTUALS!$P50=ACTUALS!$N50,ACTUALS!$O50,IF(ACTUALS!$P50=ACTUALS!$O50,ACTUALS!$N50,""))</f>
        <v/>
      </c>
      <c r="R50" s="79">
        <f t="shared" si="4"/>
        <v>0</v>
      </c>
      <c r="S50" s="80">
        <f t="shared" si="5"/>
        <v>0</v>
      </c>
      <c r="T50" s="78">
        <f>IF(OR(ACTUALS!$R50="",ACTUALS!$S50=""),"",ACTUALS!$R50-ACTUALS!$S50)</f>
        <v>0</v>
      </c>
      <c r="U50" s="78">
        <f>IF(OR(ACTUALS!$R50="",ACTUALS!$S50=""),"",ACTUALS!$S50-ACTUALS!$R50)</f>
        <v>0</v>
      </c>
      <c r="V50" s="78" t="str">
        <f>IF(ACTUALS!$K50="","",IF(ACTUALS!$L50="Draw",1,IF(ACTUALS!$L50=ACTUALS!$N50,3,0)))</f>
        <v/>
      </c>
      <c r="W50" s="78" t="str">
        <f>IF(ACTUALS!$K50="","",IF(ACTUALS!$L50="Draw",1,IF(ACTUALS!$L50=ACTUALS!$O50,3,0)))</f>
        <v/>
      </c>
      <c r="AG50" s="78" t="s">
        <v>18</v>
      </c>
      <c r="AH50" s="51"/>
      <c r="AI50" s="90">
        <v>3</v>
      </c>
      <c r="AJ50" s="90" t="str">
        <f ca="1">IFERROR(INDEX(AT:AT,MATCH("3"&amp;AG50,BD:BD,0),1),"")</f>
        <v>Cape Verde</v>
      </c>
      <c r="AK50" s="90" t="str">
        <f ca="1">IF(AJ50="","",VLOOKUP(AJ50,AT:AY,2,FALSE)&amp;"-"&amp;VLOOKUP(AJ50,AT:AY,3,FALSE)&amp;"-"&amp;VLOOKUP(AJ50,AT:AY,4,FALSE))</f>
        <v>0-0-0</v>
      </c>
      <c r="AL50" s="90">
        <f ca="1">IF(AJ50="","",VLOOKUP(AJ50,AT:BA,8,FALSE))</f>
        <v>0</v>
      </c>
      <c r="AM50" s="90">
        <f ca="1">IF(AJ50="","",VLOOKUP(AJ50,AT:BD,5,FALSE))</f>
        <v>0</v>
      </c>
      <c r="AN50" s="51"/>
      <c r="AO50" s="94"/>
      <c r="AP50" s="94"/>
      <c r="AQ50" s="51"/>
      <c r="AR50" s="51"/>
      <c r="AS50" s="51" t="s">
        <v>105</v>
      </c>
      <c r="AT50" s="51" t="s">
        <v>106</v>
      </c>
      <c r="AU50" s="51">
        <f>COUNTIF(ACTUALS!$P$4:$P$75,AT50)</f>
        <v>0</v>
      </c>
      <c r="AV50" s="51">
        <f>COUNTIFS(ACTUALS!$O$4:$O$75,AT50,ACTUALS!$L$4:$L$75,"Draw")+COUNTIFS(ACTUALS!$N$4:$N$75,AT50,ACTUALS!$L$4:$L$75,"Draw")</f>
        <v>0</v>
      </c>
      <c r="AW50" s="51">
        <f>COUNTIF(ACTUALS!$Q$4:$Q$75,AT50)</f>
        <v>0</v>
      </c>
      <c r="AX50" s="51">
        <f>AV50+(3*AU50)</f>
        <v>0</v>
      </c>
      <c r="AY50" s="51">
        <f>SUMIFS(ACTUALS!$R$4:$R$75,ACTUALS!$N$4:$N$75,AT50)+SUMIFS(ACTUALS!$S$4:$S$75,ACTUALS!$O$4:$O$75,AT50)</f>
        <v>0</v>
      </c>
      <c r="AZ50" s="51">
        <f>SUMIFS(ACTUALS!$S$4:$S$75,ACTUALS!$N$4:$N$75,AT50)+SUMIFS(ACTUALS!$R$4:$R$75,ACTUALS!$O$4:$O$75,AT50)</f>
        <v>0</v>
      </c>
      <c r="BA50" s="51">
        <f>AY50-AZ50</f>
        <v>0</v>
      </c>
      <c r="BB50" s="51">
        <f ca="1">RANK(BK50,BK49:BK52,1)</f>
        <v>3</v>
      </c>
      <c r="BC50" s="51" t="str">
        <f>IFERROR(VLOOKUP(AT50,AO:AP,2,FALSE),"")</f>
        <v/>
      </c>
      <c r="BD50" s="51" t="str">
        <f ca="1">IF(BC50="",BB50&amp;AS50,BC50&amp;AS50)</f>
        <v>3J</v>
      </c>
      <c r="BE50" s="51">
        <f>RANK(AX50,AX49:AX52)+(RANK(BA50,BA49:BA52)/10)+(RANK(AY50,AY49:AY52)/100)</f>
        <v>1.1100000000000001</v>
      </c>
      <c r="BF50" s="51">
        <f>RANK(BE50,BE49:BE52,1)</f>
        <v>1</v>
      </c>
      <c r="BG50" s="51" cm="1">
        <f t="array" aca="1" ref="BG50" ca="1">SUMPRODUCT((OFFSET($BN$3:$DI$3,MATCH($AT50,$BM$4:$BM$51,0),0))*((IF($BF52=$BF50,$BN$3:$DI$3=$AT52,0))+(IF($BF49=$BF50,$BN$3:$DI$3=$AT49,0))+(IF($BF51=$BF50,$BN$3:$DI$3=$AT51,0))))</f>
        <v>0</v>
      </c>
      <c r="BH50" s="51" cm="1">
        <f t="array" aca="1" ref="BH50" ca="1">SUMPRODUCT((OFFSET($DL$3:$FG$3,MATCH($AT50,$DK$4:$DK$51,0),0))*((IF($BF52=$BF50,$DL$3:$FG$3=$AT52,0))+(IF($BF49=$BF50,$DL$3:$FG$3=$AT49,0))+(IF($BF51=$BF50,$DL$3:$FG$3=$AT51,0))))</f>
        <v>0</v>
      </c>
      <c r="BI50" s="51" cm="1">
        <f t="array" aca="1" ref="BI50" ca="1">SUMPRODUCT((OFFSET($FJ$3:$HE$3,MATCH($AT50,$FI$4:$FI$51,0),0))*((IF($BF52=$BF50,$FJ$3:$HE$3=$AT52,0))+(IF($BF49=$BF50,$FJ$3:$HE$3=$AT49,0))+(IF($BF51=$BF50,$FJ$3:$HE$3=$AT51,0))))</f>
        <v>0</v>
      </c>
      <c r="BJ50" s="51">
        <f ca="1">(BG50/1000)+(BH50/10000)+(BI50/100000)+(ROW(BI53)/10000000)</f>
        <v>5.3000000000000001E-6</v>
      </c>
      <c r="BK50" s="51">
        <f ca="1">+BE50-BJ50</f>
        <v>1.1099947000000001</v>
      </c>
      <c r="BL50" s="51"/>
      <c r="BM50" s="96" t="s">
        <v>31</v>
      </c>
      <c r="BN50" s="83">
        <f>SUMIFS(ACTUALS!$W$4:$W$75,ACTUALS!$O$4:$O$75,$BM50,ACTUALS!$N$4:$N$75,BN$3)+SUMIFS(ACTUALS!$V$4:$V$75,ACTUALS!$N$4:$N$75,$BM50,ACTUALS!$O$4:$O$75,BN$3)</f>
        <v>0</v>
      </c>
      <c r="BO50" s="83">
        <f>SUMIFS(ACTUALS!$W$4:$W$75,ACTUALS!$O$4:$O$75,$BM50,ACTUALS!$N$4:$N$75,BO$3)+SUMIFS(ACTUALS!$V$4:$V$75,ACTUALS!$N$4:$N$75,$BM50,ACTUALS!$O$4:$O$75,BO$3)</f>
        <v>0</v>
      </c>
      <c r="BP50" s="83">
        <f>SUMIFS(ACTUALS!$W$4:$W$75,ACTUALS!$O$4:$O$75,$BM50,ACTUALS!$N$4:$N$75,BP$3)+SUMIFS(ACTUALS!$V$4:$V$75,ACTUALS!$N$4:$N$75,$BM50,ACTUALS!$O$4:$O$75,BP$3)</f>
        <v>0</v>
      </c>
      <c r="BQ50" s="83">
        <f>SUMIFS(ACTUALS!$W$4:$W$75,ACTUALS!$O$4:$O$75,$BM50,ACTUALS!$N$4:$N$75,BQ$3)+SUMIFS(ACTUALS!$V$4:$V$75,ACTUALS!$N$4:$N$75,$BM50,ACTUALS!$O$4:$O$75,BQ$3)</f>
        <v>0</v>
      </c>
      <c r="BR50" s="83">
        <f>SUMIFS(ACTUALS!$W$4:$W$75,ACTUALS!$O$4:$O$75,$BM50,ACTUALS!$N$4:$N$75,BR$3)+SUMIFS(ACTUALS!$V$4:$V$75,ACTUALS!$N$4:$N$75,$BM50,ACTUALS!$O$4:$O$75,BR$3)</f>
        <v>0</v>
      </c>
      <c r="BS50" s="83">
        <f>SUMIFS(ACTUALS!$W$4:$W$75,ACTUALS!$O$4:$O$75,$BM50,ACTUALS!$N$4:$N$75,BS$3)+SUMIFS(ACTUALS!$V$4:$V$75,ACTUALS!$N$4:$N$75,$BM50,ACTUALS!$O$4:$O$75,BS$3)</f>
        <v>0</v>
      </c>
      <c r="BT50" s="83">
        <f>SUMIFS(ACTUALS!$W$4:$W$75,ACTUALS!$O$4:$O$75,$BM50,ACTUALS!$N$4:$N$75,BT$3)+SUMIFS(ACTUALS!$V$4:$V$75,ACTUALS!$N$4:$N$75,$BM50,ACTUALS!$O$4:$O$75,BT$3)</f>
        <v>0</v>
      </c>
      <c r="BU50" s="83">
        <f>SUMIFS(ACTUALS!$W$4:$W$75,ACTUALS!$O$4:$O$75,$BM50,ACTUALS!$N$4:$N$75,BU$3)+SUMIFS(ACTUALS!$V$4:$V$75,ACTUALS!$N$4:$N$75,$BM50,ACTUALS!$O$4:$O$75,BU$3)</f>
        <v>0</v>
      </c>
      <c r="BV50" s="83">
        <f>SUMIFS(ACTUALS!$W$4:$W$75,ACTUALS!$O$4:$O$75,$BM50,ACTUALS!$N$4:$N$75,BV$3)+SUMIFS(ACTUALS!$V$4:$V$75,ACTUALS!$N$4:$N$75,$BM50,ACTUALS!$O$4:$O$75,BV$3)</f>
        <v>0</v>
      </c>
      <c r="BW50" s="83">
        <f>SUMIFS(ACTUALS!$W$4:$W$75,ACTUALS!$O$4:$O$75,$BM50,ACTUALS!$N$4:$N$75,BW$3)+SUMIFS(ACTUALS!$V$4:$V$75,ACTUALS!$N$4:$N$75,$BM50,ACTUALS!$O$4:$O$75,BW$3)</f>
        <v>0</v>
      </c>
      <c r="BX50" s="83">
        <f>SUMIFS(ACTUALS!$W$4:$W$75,ACTUALS!$O$4:$O$75,$BM50,ACTUALS!$N$4:$N$75,BX$3)+SUMIFS(ACTUALS!$V$4:$V$75,ACTUALS!$N$4:$N$75,$BM50,ACTUALS!$O$4:$O$75,BX$3)</f>
        <v>0</v>
      </c>
      <c r="BY50" s="83">
        <f>SUMIFS(ACTUALS!$W$4:$W$75,ACTUALS!$O$4:$O$75,$BM50,ACTUALS!$N$4:$N$75,BY$3)+SUMIFS(ACTUALS!$V$4:$V$75,ACTUALS!$N$4:$N$75,$BM50,ACTUALS!$O$4:$O$75,BY$3)</f>
        <v>0</v>
      </c>
      <c r="BZ50" s="83">
        <f>SUMIFS(ACTUALS!$W$4:$W$75,ACTUALS!$O$4:$O$75,$BM50,ACTUALS!$N$4:$N$75,BZ$3)+SUMIFS(ACTUALS!$V$4:$V$75,ACTUALS!$N$4:$N$75,$BM50,ACTUALS!$O$4:$O$75,BZ$3)</f>
        <v>0</v>
      </c>
      <c r="CA50" s="83">
        <f>SUMIFS(ACTUALS!$W$4:$W$75,ACTUALS!$O$4:$O$75,$BM50,ACTUALS!$N$4:$N$75,CA$3)+SUMIFS(ACTUALS!$V$4:$V$75,ACTUALS!$N$4:$N$75,$BM50,ACTUALS!$O$4:$O$75,CA$3)</f>
        <v>0</v>
      </c>
      <c r="CB50" s="83">
        <f>SUMIFS(ACTUALS!$W$4:$W$75,ACTUALS!$O$4:$O$75,$BM50,ACTUALS!$N$4:$N$75,CB$3)+SUMIFS(ACTUALS!$V$4:$V$75,ACTUALS!$N$4:$N$75,$BM50,ACTUALS!$O$4:$O$75,CB$3)</f>
        <v>0</v>
      </c>
      <c r="CC50" s="83">
        <f>SUMIFS(ACTUALS!$W$4:$W$75,ACTUALS!$O$4:$O$75,$BM50,ACTUALS!$N$4:$N$75,CC$3)+SUMIFS(ACTUALS!$V$4:$V$75,ACTUALS!$N$4:$N$75,$BM50,ACTUALS!$O$4:$O$75,CC$3)</f>
        <v>0</v>
      </c>
      <c r="CD50" s="83">
        <f>SUMIFS(ACTUALS!$W$4:$W$75,ACTUALS!$O$4:$O$75,$BM50,ACTUALS!$N$4:$N$75,CD$3)+SUMIFS(ACTUALS!$V$4:$V$75,ACTUALS!$N$4:$N$75,$BM50,ACTUALS!$O$4:$O$75,CD$3)</f>
        <v>0</v>
      </c>
      <c r="CE50" s="83">
        <f>SUMIFS(ACTUALS!$W$4:$W$75,ACTUALS!$O$4:$O$75,$BM50,ACTUALS!$N$4:$N$75,CE$3)+SUMIFS(ACTUALS!$V$4:$V$75,ACTUALS!$N$4:$N$75,$BM50,ACTUALS!$O$4:$O$75,CE$3)</f>
        <v>0</v>
      </c>
      <c r="CF50" s="83">
        <f>SUMIFS(ACTUALS!$W$4:$W$75,ACTUALS!$O$4:$O$75,$BM50,ACTUALS!$N$4:$N$75,CF$3)+SUMIFS(ACTUALS!$V$4:$V$75,ACTUALS!$N$4:$N$75,$BM50,ACTUALS!$O$4:$O$75,CF$3)</f>
        <v>0</v>
      </c>
      <c r="CG50" s="83">
        <f>SUMIFS(ACTUALS!$W$4:$W$75,ACTUALS!$O$4:$O$75,$BM50,ACTUALS!$N$4:$N$75,CG$3)+SUMIFS(ACTUALS!$V$4:$V$75,ACTUALS!$N$4:$N$75,$BM50,ACTUALS!$O$4:$O$75,CG$3)</f>
        <v>0</v>
      </c>
      <c r="CH50" s="83">
        <f>SUMIFS(ACTUALS!$W$4:$W$75,ACTUALS!$O$4:$O$75,$BM50,ACTUALS!$N$4:$N$75,CH$3)+SUMIFS(ACTUALS!$V$4:$V$75,ACTUALS!$N$4:$N$75,$BM50,ACTUALS!$O$4:$O$75,CH$3)</f>
        <v>0</v>
      </c>
      <c r="CI50" s="83">
        <f>SUMIFS(ACTUALS!$W$4:$W$75,ACTUALS!$O$4:$O$75,$BM50,ACTUALS!$N$4:$N$75,CI$3)+SUMIFS(ACTUALS!$V$4:$V$75,ACTUALS!$N$4:$N$75,$BM50,ACTUALS!$O$4:$O$75,CI$3)</f>
        <v>0</v>
      </c>
      <c r="CJ50" s="83">
        <f>SUMIFS(ACTUALS!$B$4:$B$75,ACTUALS!$P$4:$P$75,$BM50,ACTUALS!$O$4:$O$75,CJ$3)+SUMIFS(ACTUALS!$W$4:$W$75,ACTUALS!$O$4:$O$75,$BM50,ACTUALS!$P$4:$P$75,CJ$3)</f>
        <v>0</v>
      </c>
      <c r="CK50" s="83">
        <f>SUMIFS(ACTUALS!$C$4:$C$75,ACTUALS!$Q$4:$Q$75,$BM50,ACTUALS!$P$4:$P$75,CK$3)+SUMIFS(ACTUALS!$B$4:$B$75,ACTUALS!$P$4:$P$75,$BM50,ACTUALS!$Q$4:$Q$75,CK$3)</f>
        <v>0</v>
      </c>
      <c r="CL50" s="83">
        <f>SUMIFS(ACTUALS!$D$4:$D$75,ACTUALS!$R$4:$R$75,$BM50,ACTUALS!$Q$4:$Q$75,CL$3)+SUMIFS(ACTUALS!$C$4:$C$75,ACTUALS!$Q$4:$Q$75,$BM50,ACTUALS!$R$4:$R$75,CL$3)</f>
        <v>0</v>
      </c>
      <c r="CM50" s="83">
        <f>SUMIFS(ACTUALS!$E$4:$E$75,ACTUALS!$S$4:$S$75,$BM50,ACTUALS!$R$4:$R$75,CM$3)+SUMIFS(ACTUALS!$D$4:$D$75,ACTUALS!$R$4:$R$75,$BM50,ACTUALS!$S$4:$S$75,CM$3)</f>
        <v>0</v>
      </c>
      <c r="CN50" s="83">
        <f>SUMIFS(ACTUALS!$F$4:$F$75,ACTUALS!$T$4:$T$75,$BM50,ACTUALS!$S$4:$S$75,CN$3)+SUMIFS(ACTUALS!$E$4:$E$75,ACTUALS!$S$4:$S$75,$BM50,ACTUALS!$T$4:$T$75,CN$3)</f>
        <v>0</v>
      </c>
      <c r="CO50" s="83">
        <f>SUMIFS(ACTUALS!$G$4:$G$75,ACTUALS!$U$4:$U$75,$BM50,ACTUALS!$T$4:$T$75,CO$3)+SUMIFS(ACTUALS!$F$4:$F$75,ACTUALS!$T$4:$T$75,$BM50,ACTUALS!$U$4:$U$75,CO$3)</f>
        <v>0</v>
      </c>
      <c r="CP50" s="83">
        <f>SUMIFS(ACTUALS!$J$4:$J$75,ACTUALS!$V$4:$V$75,$BM50,ACTUALS!$U$4:$U$75,CP$3)+SUMIFS(ACTUALS!$G$4:$G$75,ACTUALS!$U$4:$U$75,$BM50,ACTUALS!$V$4:$V$75,CP$3)</f>
        <v>0</v>
      </c>
      <c r="CQ50" s="83">
        <f>SUMIFS(ACTUALS!$K$4:$K$75,ACTUALS!$W$4:$W$75,$BM50,ACTUALS!$V$4:$V$75,CQ$3)+SUMIFS(ACTUALS!$J$4:$J$75,ACTUALS!$V$4:$V$75,$BM50,ACTUALS!$W$4:$W$75,CQ$3)</f>
        <v>0</v>
      </c>
      <c r="CR50" s="83">
        <f>SUMIFS(ACTUALS!$L$4:$L$75,ACTUALS!$B$4:$B$75,$BM50,ACTUALS!$W$4:$W$75,CR$3)+SUMIFS(ACTUALS!$K$4:$K$75,ACTUALS!$W$4:$W$75,$BM50,ACTUALS!$B$4:$B$75,CR$3)</f>
        <v>0</v>
      </c>
      <c r="CS50" s="83">
        <f>SUMIFS(ACTUALS!$N$4:$N$75,ACTUALS!$C$4:$C$75,$BM50,ACTUALS!$B$4:$B$75,CS$3)+SUMIFS(ACTUALS!$L$4:$L$75,ACTUALS!$B$4:$B$75,$BM50,ACTUALS!$C$4:$C$75,CS$3)</f>
        <v>0</v>
      </c>
      <c r="CT50" s="83">
        <f>SUMIFS(ACTUALS!$O$4:$O$75,ACTUALS!$D$4:$D$75,$BM50,ACTUALS!$C$4:$C$75,CT$3)+SUMIFS(ACTUALS!$N$4:$N$75,ACTUALS!$C$4:$C$75,$BM50,ACTUALS!$D$4:$D$75,CT$3)</f>
        <v>0</v>
      </c>
      <c r="CU50" s="83">
        <f>SUMIFS(ACTUALS!$P$4:$P$75,ACTUALS!$E$4:$E$75,$BM50,ACTUALS!$D$4:$D$75,CU$3)+SUMIFS(ACTUALS!$O$4:$O$75,ACTUALS!$D$4:$D$75,$BM50,ACTUALS!$E$4:$E$75,CU$3)</f>
        <v>0</v>
      </c>
      <c r="CV50" s="83">
        <f>SUMIFS(ACTUALS!$Q$4:$Q$75,ACTUALS!$F$4:$F$75,$BM50,ACTUALS!$E$4:$E$75,CV$3)+SUMIFS(ACTUALS!$P$4:$P$75,ACTUALS!$E$4:$E$75,$BM50,ACTUALS!$F$4:$F$75,CV$3)</f>
        <v>0</v>
      </c>
      <c r="CW50" s="83">
        <f>SUMIFS(ACTUALS!$R$4:$R$75,ACTUALS!$G$4:$G$75,$BM50,ACTUALS!$F$4:$F$75,CW$3)+SUMIFS(ACTUALS!$Q$4:$Q$75,ACTUALS!$F$4:$F$75,$BM50,ACTUALS!$G$4:$G$75,CW$3)</f>
        <v>0</v>
      </c>
      <c r="CX50" s="83">
        <f>SUMIFS(ACTUALS!$S$4:$S$75,ACTUALS!$J$4:$J$75,$BM50,ACTUALS!$G$4:$G$75,CX$3)+SUMIFS(ACTUALS!$R$4:$R$75,ACTUALS!$G$4:$G$75,$BM50,ACTUALS!$J$4:$J$75,CX$3)</f>
        <v>0</v>
      </c>
      <c r="CY50" s="83">
        <f>SUMIFS(ACTUALS!$T$4:$T$75,ACTUALS!$K$4:$K$75,$BM50,ACTUALS!$J$4:$J$75,CY$3)+SUMIFS(ACTUALS!$S$4:$S$75,ACTUALS!$J$4:$J$75,$BM50,ACTUALS!$K$4:$K$75,CY$3)</f>
        <v>0</v>
      </c>
      <c r="CZ50" s="83">
        <f>SUMIFS(ACTUALS!$U$4:$U$75,ACTUALS!$L$4:$L$75,$BM50,ACTUALS!$K$4:$K$75,CZ$3)+SUMIFS(ACTUALS!$T$4:$T$75,ACTUALS!$K$4:$K$75,$BM50,ACTUALS!$L$4:$L$75,CZ$3)</f>
        <v>0</v>
      </c>
      <c r="DA50" s="83">
        <f>SUMIFS(ACTUALS!$V$4:$V$75,ACTUALS!$N$4:$N$75,$BM50,ACTUALS!$L$4:$L$75,DA$3)+SUMIFS(ACTUALS!$U$4:$U$75,ACTUALS!$L$4:$L$75,$BM50,ACTUALS!$N$4:$N$75,DA$3)</f>
        <v>0</v>
      </c>
      <c r="DB50" s="83">
        <f>SUMIFS(ACTUALS!$W$4:$W$75,ACTUALS!$O$4:$O$75,$BM50,ACTUALS!$N$4:$N$75,DB$3)+SUMIFS(ACTUALS!$V$4:$V$75,ACTUALS!$N$4:$N$75,$BM50,ACTUALS!$O$4:$O$75,DB$3)</f>
        <v>0</v>
      </c>
      <c r="DC50" s="83">
        <f>SUMIFS(ACTUALS!$B$4:$B$75,ACTUALS!$P$4:$P$75,$BM50,ACTUALS!$O$4:$O$75,DC$3)+SUMIFS(ACTUALS!$W$4:$W$75,ACTUALS!$O$4:$O$75,$BM50,ACTUALS!$P$4:$P$75,DC$3)</f>
        <v>0</v>
      </c>
      <c r="DD50" s="83">
        <f>SUMIFS(ACTUALS!$C$4:$C$75,ACTUALS!$Q$4:$Q$75,$BM50,ACTUALS!$P$4:$P$75,DD$3)+SUMIFS(ACTUALS!$B$4:$B$75,ACTUALS!$P$4:$P$75,$BM50,ACTUALS!$Q$4:$Q$75,DD$3)</f>
        <v>0</v>
      </c>
      <c r="DE50" s="83">
        <f>SUMIFS(ACTUALS!$D$4:$D$75,ACTUALS!$R$4:$R$75,$BM50,ACTUALS!$Q$4:$Q$75,DE$3)+SUMIFS(ACTUALS!$C$4:$C$75,ACTUALS!$Q$4:$Q$75,$BM50,ACTUALS!$R$4:$R$75,DE$3)</f>
        <v>0</v>
      </c>
      <c r="DF50" s="83">
        <f>SUMIFS(ACTUALS!$E$4:$E$75,ACTUALS!$S$4:$S$75,$BM50,ACTUALS!$R$4:$R$75,DF$3)+SUMIFS(ACTUALS!$D$4:$D$75,ACTUALS!$R$4:$R$75,$BM50,ACTUALS!$S$4:$S$75,DF$3)</f>
        <v>0</v>
      </c>
      <c r="DG50" s="83">
        <f>SUMIFS(ACTUALS!$W$4:$W$75,ACTUALS!$O$4:$O$75,$BM50,ACTUALS!$N$4:$N$75,DG$3)+SUMIFS(ACTUALS!$V$4:$V$75,ACTUALS!$N$4:$N$75,$BM50,ACTUALS!$O$4:$O$75,DG$3)</f>
        <v>0</v>
      </c>
      <c r="DH50" s="83">
        <f>SUMIFS(ACTUALS!$W$4:$W$75,ACTUALS!$O$4:$O$75,$BM50,ACTUALS!$N$4:$N$75,DH$3)+SUMIFS(ACTUALS!$V$4:$V$75,ACTUALS!$N$4:$N$75,$BM50,ACTUALS!$O$4:$O$75,DH$3)</f>
        <v>0</v>
      </c>
      <c r="DI50" s="83">
        <f>SUMIFS(ACTUALS!$W$4:$W$75,ACTUALS!$O$4:$O$75,$BM50,ACTUALS!$N$4:$N$75,DI$3)+SUMIFS(ACTUALS!$V$4:$V$75,ACTUALS!$N$4:$N$75,$BM50,ACTUALS!$O$4:$O$75,DI$3)</f>
        <v>0</v>
      </c>
      <c r="DJ50" s="51"/>
      <c r="DK50" s="51" t="s">
        <v>31</v>
      </c>
      <c r="DL50" s="83">
        <f>SUMIFS(ACTUALS!$U$4:$U$75,ACTUALS!$O$4:$O$75,$BM50,ACTUALS!$N$4:$N$75,DL$3)+SUMIFS(ACTUALS!$T$4:$T$75,ACTUALS!$N$4:$N$75,$BM50,ACTUALS!$O$4:$O$75,DL$3)</f>
        <v>0</v>
      </c>
      <c r="DM50" s="83">
        <f>SUMIFS(ACTUALS!$U$4:$U$75,ACTUALS!$O$4:$O$75,$BM50,ACTUALS!$N$4:$N$75,DM$3)+SUMIFS(ACTUALS!$T$4:$T$75,ACTUALS!$N$4:$N$75,$BM50,ACTUALS!$O$4:$O$75,DM$3)</f>
        <v>0</v>
      </c>
      <c r="DN50" s="83">
        <f>SUMIFS(ACTUALS!$U$4:$U$75,ACTUALS!$O$4:$O$75,$BM50,ACTUALS!$N$4:$N$75,DN$3)+SUMIFS(ACTUALS!$T$4:$T$75,ACTUALS!$N$4:$N$75,$BM50,ACTUALS!$O$4:$O$75,DN$3)</f>
        <v>0</v>
      </c>
      <c r="DO50" s="83">
        <f>SUMIFS(ACTUALS!$U$4:$U$75,ACTUALS!$O$4:$O$75,$BM50,ACTUALS!$N$4:$N$75,DO$3)+SUMIFS(ACTUALS!$T$4:$T$75,ACTUALS!$N$4:$N$75,$BM50,ACTUALS!$O$4:$O$75,DO$3)</f>
        <v>0</v>
      </c>
      <c r="DP50" s="83">
        <f>SUMIFS(ACTUALS!$U$4:$U$75,ACTUALS!$O$4:$O$75,$BM50,ACTUALS!$N$4:$N$75,DP$3)+SUMIFS(ACTUALS!$T$4:$T$75,ACTUALS!$N$4:$N$75,$BM50,ACTUALS!$O$4:$O$75,DP$3)</f>
        <v>0</v>
      </c>
      <c r="DQ50" s="83">
        <f>SUMIFS(ACTUALS!$U$4:$U$75,ACTUALS!$O$4:$O$75,$BM50,ACTUALS!$N$4:$N$75,DQ$3)+SUMIFS(ACTUALS!$T$4:$T$75,ACTUALS!$N$4:$N$75,$BM50,ACTUALS!$O$4:$O$75,DQ$3)</f>
        <v>0</v>
      </c>
      <c r="DR50" s="83">
        <f>SUMIFS(ACTUALS!$U$4:$U$75,ACTUALS!$O$4:$O$75,$BM50,ACTUALS!$N$4:$N$75,DR$3)+SUMIFS(ACTUALS!$T$4:$T$75,ACTUALS!$N$4:$N$75,$BM50,ACTUALS!$O$4:$O$75,DR$3)</f>
        <v>0</v>
      </c>
      <c r="DS50" s="83">
        <f>SUMIFS(ACTUALS!$U$4:$U$75,ACTUALS!$O$4:$O$75,$BM50,ACTUALS!$N$4:$N$75,DS$3)+SUMIFS(ACTUALS!$T$4:$T$75,ACTUALS!$N$4:$N$75,$BM50,ACTUALS!$O$4:$O$75,DS$3)</f>
        <v>0</v>
      </c>
      <c r="DT50" s="83">
        <f>SUMIFS(ACTUALS!$U$4:$U$75,ACTUALS!$O$4:$O$75,$BM50,ACTUALS!$N$4:$N$75,DT$3)+SUMIFS(ACTUALS!$T$4:$T$75,ACTUALS!$N$4:$N$75,$BM50,ACTUALS!$O$4:$O$75,DT$3)</f>
        <v>0</v>
      </c>
      <c r="DU50" s="83">
        <f>SUMIFS(ACTUALS!$V$4:$V$75,ACTUALS!$P$4:$P$75,$BM50,ACTUALS!$O$4:$O$75,DU$3)+SUMIFS(ACTUALS!$U$4:$U$75,ACTUALS!$O$4:$O$75,$BM50,ACTUALS!$P$4:$P$75,DU$3)</f>
        <v>0</v>
      </c>
      <c r="DV50" s="83">
        <f>SUMIFS(ACTUALS!$W$4:$W$75,ACTUALS!$Q$4:$Q$75,$BM50,ACTUALS!$P$4:$P$75,DV$3)+SUMIFS(ACTUALS!$V$4:$V$75,ACTUALS!$P$4:$P$75,$BM50,ACTUALS!$Q$4:$Q$75,DV$3)</f>
        <v>0</v>
      </c>
      <c r="DW50" s="83">
        <f>SUMIFS(ACTUALS!$B$4:$B$75,ACTUALS!$R$4:$R$75,$BM50,ACTUALS!$Q$4:$Q$75,DW$3)+SUMIFS(ACTUALS!$W$4:$W$75,ACTUALS!$Q$4:$Q$75,$BM50,ACTUALS!$R$4:$R$75,DW$3)</f>
        <v>0</v>
      </c>
      <c r="DX50" s="83">
        <f>SUMIFS(ACTUALS!$C$4:$C$75,ACTUALS!$S$4:$S$75,$BM50,ACTUALS!$R$4:$R$75,DX$3)+SUMIFS(ACTUALS!$B$4:$B$75,ACTUALS!$R$4:$R$75,$BM50,ACTUALS!$S$4:$S$75,DX$3)</f>
        <v>0</v>
      </c>
      <c r="DY50" s="83">
        <f>SUMIFS(ACTUALS!$D$4:$D$75,ACTUALS!$T$4:$T$75,$BM50,ACTUALS!$S$4:$S$75,DY$3)+SUMIFS(ACTUALS!$C$4:$C$75,ACTUALS!$S$4:$S$75,$BM50,ACTUALS!$T$4:$T$75,DY$3)</f>
        <v>0</v>
      </c>
      <c r="DZ50" s="83">
        <f>SUMIFS(ACTUALS!$E$4:$E$75,ACTUALS!$U$4:$U$75,$BM50,ACTUALS!$T$4:$T$75,DZ$3)+SUMIFS(ACTUALS!$D$4:$D$75,ACTUALS!$T$4:$T$75,$BM50,ACTUALS!$U$4:$U$75,DZ$3)</f>
        <v>0</v>
      </c>
      <c r="EA50" s="83">
        <f>SUMIFS(ACTUALS!$F$4:$F$75,ACTUALS!$V$4:$V$75,$BM50,ACTUALS!$U$4:$U$75,EA$3)+SUMIFS(ACTUALS!$E$4:$E$75,ACTUALS!$U$4:$U$75,$BM50,ACTUALS!$V$4:$V$75,EA$3)</f>
        <v>0</v>
      </c>
      <c r="EB50" s="83">
        <f>SUMIFS(ACTUALS!$G$4:$G$75,ACTUALS!$W$4:$W$75,$BM50,ACTUALS!$V$4:$V$75,EB$3)+SUMIFS(ACTUALS!$F$4:$F$75,ACTUALS!$V$4:$V$75,$BM50,ACTUALS!$W$4:$W$75,EB$3)</f>
        <v>0</v>
      </c>
      <c r="EC50" s="83">
        <f>SUMIFS(ACTUALS!$J$4:$J$75,ACTUALS!$B$4:$B$75,$BM50,ACTUALS!$W$4:$W$75,EC$3)+SUMIFS(ACTUALS!$G$4:$G$75,ACTUALS!$W$4:$W$75,$BM50,ACTUALS!$B$4:$B$75,EC$3)</f>
        <v>0</v>
      </c>
      <c r="ED50" s="83">
        <f>SUMIFS(ACTUALS!$K$4:$K$75,ACTUALS!$C$4:$C$75,$BM50,ACTUALS!$B$4:$B$75,ED$3)+SUMIFS(ACTUALS!$J$4:$J$75,ACTUALS!$B$4:$B$75,$BM50,ACTUALS!$C$4:$C$75,ED$3)</f>
        <v>0</v>
      </c>
      <c r="EE50" s="83">
        <f>SUMIFS(ACTUALS!$L$4:$L$75,ACTUALS!$D$4:$D$75,$BM50,ACTUALS!$C$4:$C$75,EE$3)+SUMIFS(ACTUALS!$K$4:$K$75,ACTUALS!$C$4:$C$75,$BM50,ACTUALS!$D$4:$D$75,EE$3)</f>
        <v>0</v>
      </c>
      <c r="EF50" s="83">
        <f>SUMIFS(ACTUALS!$N$4:$N$75,ACTUALS!$E$4:$E$75,$BM50,ACTUALS!$D$4:$D$75,EF$3)+SUMIFS(ACTUALS!$L$4:$L$75,ACTUALS!$D$4:$D$75,$BM50,ACTUALS!$E$4:$E$75,EF$3)</f>
        <v>0</v>
      </c>
      <c r="EG50" s="83">
        <f>SUMIFS(ACTUALS!$O$4:$O$75,ACTUALS!$F$4:$F$75,$BM50,ACTUALS!$E$4:$E$75,EG$3)+SUMIFS(ACTUALS!$N$4:$N$75,ACTUALS!$E$4:$E$75,$BM50,ACTUALS!$F$4:$F$75,EG$3)</f>
        <v>0</v>
      </c>
      <c r="EH50" s="83">
        <f>SUMIFS(ACTUALS!$P$4:$P$75,ACTUALS!$G$4:$G$75,$BM50,ACTUALS!$F$4:$F$75,EH$3)+SUMIFS(ACTUALS!$O$4:$O$75,ACTUALS!$F$4:$F$75,$BM50,ACTUALS!$G$4:$G$75,EH$3)</f>
        <v>0</v>
      </c>
      <c r="EI50" s="83">
        <f>SUMIFS(ACTUALS!$Q$4:$Q$75,ACTUALS!$J$4:$J$75,$BM50,ACTUALS!$G$4:$G$75,EI$3)+SUMIFS(ACTUALS!$P$4:$P$75,ACTUALS!$G$4:$G$75,$BM50,ACTUALS!$J$4:$J$75,EI$3)</f>
        <v>0</v>
      </c>
      <c r="EJ50" s="83">
        <f>SUMIFS(ACTUALS!$R$4:$R$75,ACTUALS!$K$4:$K$75,$BM50,ACTUALS!$J$4:$J$75,EJ$3)+SUMIFS(ACTUALS!$Q$4:$Q$75,ACTUALS!$J$4:$J$75,$BM50,ACTUALS!$K$4:$K$75,EJ$3)</f>
        <v>0</v>
      </c>
      <c r="EK50" s="83">
        <f>SUMIFS(ACTUALS!$S$4:$S$75,ACTUALS!$L$4:$L$75,$BM50,ACTUALS!$K$4:$K$75,EK$3)+SUMIFS(ACTUALS!$R$4:$R$75,ACTUALS!$K$4:$K$75,$BM50,ACTUALS!$L$4:$L$75,EK$3)</f>
        <v>0</v>
      </c>
      <c r="EL50" s="83">
        <f>SUMIFS(ACTUALS!$T$4:$T$75,ACTUALS!$N$4:$N$75,$BM50,ACTUALS!$L$4:$L$75,EL$3)+SUMIFS(ACTUALS!$S$4:$S$75,ACTUALS!$L$4:$L$75,$BM50,ACTUALS!$N$4:$N$75,EL$3)</f>
        <v>0</v>
      </c>
      <c r="EM50" s="83">
        <f>SUMIFS(ACTUALS!$U$4:$U$75,ACTUALS!$O$4:$O$75,$BM50,ACTUALS!$N$4:$N$75,EM$3)+SUMIFS(ACTUALS!$T$4:$T$75,ACTUALS!$N$4:$N$75,$BM50,ACTUALS!$O$4:$O$75,EM$3)</f>
        <v>0</v>
      </c>
      <c r="EN50" s="83">
        <f>SUMIFS(ACTUALS!$V$4:$V$75,ACTUALS!$P$4:$P$75,$BM50,ACTUALS!$O$4:$O$75,EN$3)+SUMIFS(ACTUALS!$U$4:$U$75,ACTUALS!$O$4:$O$75,$BM50,ACTUALS!$P$4:$P$75,EN$3)</f>
        <v>0</v>
      </c>
      <c r="EO50" s="83">
        <f>SUMIFS(ACTUALS!$W$4:$W$75,ACTUALS!$Q$4:$Q$75,$BM50,ACTUALS!$P$4:$P$75,EO$3)+SUMIFS(ACTUALS!$V$4:$V$75,ACTUALS!$P$4:$P$75,$BM50,ACTUALS!$Q$4:$Q$75,EO$3)</f>
        <v>0</v>
      </c>
      <c r="EP50" s="83">
        <f>SUMIFS(ACTUALS!$B$4:$B$75,ACTUALS!$R$4:$R$75,$BM50,ACTUALS!$Q$4:$Q$75,EP$3)+SUMIFS(ACTUALS!$W$4:$W$75,ACTUALS!$Q$4:$Q$75,$BM50,ACTUALS!$R$4:$R$75,EP$3)</f>
        <v>0</v>
      </c>
      <c r="EQ50" s="83">
        <f>SUMIFS(ACTUALS!$C$4:$C$75,ACTUALS!$S$4:$S$75,$BM50,ACTUALS!$R$4:$R$75,EQ$3)+SUMIFS(ACTUALS!$B$4:$B$75,ACTUALS!$R$4:$R$75,$BM50,ACTUALS!$S$4:$S$75,EQ$3)</f>
        <v>0</v>
      </c>
      <c r="ER50" s="83">
        <f>SUMIFS(ACTUALS!$D$4:$D$75,ACTUALS!$T$4:$T$75,$BM50,ACTUALS!$S$4:$S$75,ER$3)+SUMIFS(ACTUALS!$C$4:$C$75,ACTUALS!$S$4:$S$75,$BM50,ACTUALS!$T$4:$T$75,ER$3)</f>
        <v>0</v>
      </c>
      <c r="ES50" s="83">
        <f>SUMIFS(ACTUALS!$E$4:$E$75,ACTUALS!$U$4:$U$75,$BM50,ACTUALS!$T$4:$T$75,ES$3)+SUMIFS(ACTUALS!$D$4:$D$75,ACTUALS!$T$4:$T$75,$BM50,ACTUALS!$U$4:$U$75,ES$3)</f>
        <v>0</v>
      </c>
      <c r="ET50" s="83">
        <f>SUMIFS(ACTUALS!$F$4:$F$75,ACTUALS!$V$4:$V$75,$BM50,ACTUALS!$U$4:$U$75,ET$3)+SUMIFS(ACTUALS!$E$4:$E$75,ACTUALS!$U$4:$U$75,$BM50,ACTUALS!$V$4:$V$75,ET$3)</f>
        <v>0</v>
      </c>
      <c r="EU50" s="83">
        <f>SUMIFS(ACTUALS!$G$4:$G$75,ACTUALS!$W$4:$W$75,$BM50,ACTUALS!$V$4:$V$75,EU$3)+SUMIFS(ACTUALS!$F$4:$F$75,ACTUALS!$V$4:$V$75,$BM50,ACTUALS!$W$4:$W$75,EU$3)</f>
        <v>0</v>
      </c>
      <c r="EV50" s="83">
        <f>SUMIFS(ACTUALS!$U$4:$U$75,ACTUALS!$O$4:$O$75,$BM50,ACTUALS!$N$4:$N$75,EV$3)+SUMIFS(ACTUALS!$T$4:$T$75,ACTUALS!$N$4:$N$75,$BM50,ACTUALS!$O$4:$O$75,EV$3)</f>
        <v>0</v>
      </c>
      <c r="EW50" s="83">
        <f>SUMIFS(ACTUALS!$U$4:$U$75,ACTUALS!$O$4:$O$75,$BM50,ACTUALS!$N$4:$N$75,EW$3)+SUMIFS(ACTUALS!$T$4:$T$75,ACTUALS!$N$4:$N$75,$BM50,ACTUALS!$O$4:$O$75,EW$3)</f>
        <v>0</v>
      </c>
      <c r="EX50" s="83">
        <f>SUMIFS(ACTUALS!$U$4:$U$75,ACTUALS!$O$4:$O$75,$BM50,ACTUALS!$N$4:$N$75,EX$3)+SUMIFS(ACTUALS!$T$4:$T$75,ACTUALS!$N$4:$N$75,$BM50,ACTUALS!$O$4:$O$75,EX$3)</f>
        <v>0</v>
      </c>
      <c r="EY50" s="83">
        <f>SUMIFS(ACTUALS!$U$4:$U$75,ACTUALS!$O$4:$O$75,$BM50,ACTUALS!$N$4:$N$75,EY$3)+SUMIFS(ACTUALS!$T$4:$T$75,ACTUALS!$N$4:$N$75,$BM50,ACTUALS!$O$4:$O$75,EY$3)</f>
        <v>0</v>
      </c>
      <c r="EZ50" s="83">
        <f>SUMIFS(ACTUALS!$U$4:$U$75,ACTUALS!$O$4:$O$75,$BM50,ACTUALS!$N$4:$N$75,EZ$3)+SUMIFS(ACTUALS!$T$4:$T$75,ACTUALS!$N$4:$N$75,$BM50,ACTUALS!$O$4:$O$75,EZ$3)</f>
        <v>0</v>
      </c>
      <c r="FA50" s="83">
        <f>SUMIFS(ACTUALS!$U$4:$U$75,ACTUALS!$O$4:$O$75,$BM50,ACTUALS!$N$4:$N$75,FA$3)+SUMIFS(ACTUALS!$T$4:$T$75,ACTUALS!$N$4:$N$75,$BM50,ACTUALS!$O$4:$O$75,FA$3)</f>
        <v>0</v>
      </c>
      <c r="FB50" s="83">
        <f>SUMIFS(ACTUALS!$U$4:$U$75,ACTUALS!$O$4:$O$75,$BM50,ACTUALS!$N$4:$N$75,FB$3)+SUMIFS(ACTUALS!$T$4:$T$75,ACTUALS!$N$4:$N$75,$BM50,ACTUALS!$O$4:$O$75,FB$3)</f>
        <v>0</v>
      </c>
      <c r="FC50" s="83">
        <f>SUMIFS(ACTUALS!$U$4:$U$75,ACTUALS!$O$4:$O$75,$BM50,ACTUALS!$N$4:$N$75,FC$3)+SUMIFS(ACTUALS!$T$4:$T$75,ACTUALS!$N$4:$N$75,$BM50,ACTUALS!$O$4:$O$75,FC$3)</f>
        <v>0</v>
      </c>
      <c r="FD50" s="83">
        <f>SUMIFS(ACTUALS!$U$4:$U$75,ACTUALS!$O$4:$O$75,$BM50,ACTUALS!$N$4:$N$75,FD$3)+SUMIFS(ACTUALS!$T$4:$T$75,ACTUALS!$N$4:$N$75,$BM50,ACTUALS!$O$4:$O$75,FD$3)</f>
        <v>0</v>
      </c>
      <c r="FE50" s="83">
        <f>SUMIFS(ACTUALS!$U$4:$U$75,ACTUALS!$O$4:$O$75,$BM50,ACTUALS!$N$4:$N$75,FE$3)+SUMIFS(ACTUALS!$T$4:$T$75,ACTUALS!$N$4:$N$75,$BM50,ACTUALS!$O$4:$O$75,FE$3)</f>
        <v>0</v>
      </c>
      <c r="FF50" s="83">
        <f>SUMIFS(ACTUALS!$U$4:$U$75,ACTUALS!$O$4:$O$75,$BM50,ACTUALS!$N$4:$N$75,FF$3)+SUMIFS(ACTUALS!$T$4:$T$75,ACTUALS!$N$4:$N$75,$BM50,ACTUALS!$O$4:$O$75,FF$3)</f>
        <v>0</v>
      </c>
      <c r="FG50" s="83">
        <f>SUMIFS(ACTUALS!$U$4:$U$75,ACTUALS!$O$4:$O$75,$BM50,ACTUALS!$N$4:$N$75,FG$3)+SUMIFS(ACTUALS!$T$4:$T$75,ACTUALS!$N$4:$N$75,$BM50,ACTUALS!$O$4:$O$75,FG$3)</f>
        <v>0</v>
      </c>
      <c r="FH50" s="51"/>
      <c r="FI50" s="51" t="s">
        <v>31</v>
      </c>
      <c r="FJ50" s="83">
        <f>SUMIFS(ACTUALS!$S$4:$S$75,ACTUALS!$O$4:$O$75,$BM50,ACTUALS!$N$4:$N$75,FJ$3)+SUMIFS(ACTUALS!$R$4:$R$75,ACTUALS!$N$4:$N$75,$BM50,ACTUALS!$O$4:$O$75,FJ$3)</f>
        <v>0</v>
      </c>
      <c r="FK50" s="83">
        <f>SUMIFS(ACTUALS!$S$4:$S$75,ACTUALS!$O$4:$O$75,$BM50,ACTUALS!$N$4:$N$75,FK$3)+SUMIFS(ACTUALS!$R$4:$R$75,ACTUALS!$N$4:$N$75,$BM50,ACTUALS!$O$4:$O$75,FK$3)</f>
        <v>0</v>
      </c>
      <c r="FL50" s="83">
        <f>SUMIFS(ACTUALS!$S$4:$S$75,ACTUALS!$O$4:$O$75,$BM50,ACTUALS!$N$4:$N$75,FL$3)+SUMIFS(ACTUALS!$R$4:$R$75,ACTUALS!$N$4:$N$75,$BM50,ACTUALS!$O$4:$O$75,FL$3)</f>
        <v>0</v>
      </c>
      <c r="FM50" s="83">
        <f>SUMIFS(ACTUALS!$S$4:$S$75,ACTUALS!$O$4:$O$75,$BM50,ACTUALS!$N$4:$N$75,FM$3)+SUMIFS(ACTUALS!$R$4:$R$75,ACTUALS!$N$4:$N$75,$BM50,ACTUALS!$O$4:$O$75,FM$3)</f>
        <v>0</v>
      </c>
      <c r="FN50" s="83">
        <f>SUMIFS(ACTUALS!$S$4:$S$75,ACTUALS!$O$4:$O$75,$BM50,ACTUALS!$N$4:$N$75,FN$3)+SUMIFS(ACTUALS!$R$4:$R$75,ACTUALS!$N$4:$N$75,$BM50,ACTUALS!$O$4:$O$75,FN$3)</f>
        <v>0</v>
      </c>
      <c r="FO50" s="83">
        <f>SUMIFS(ACTUALS!$S$4:$S$75,ACTUALS!$O$4:$O$75,$BM50,ACTUALS!$N$4:$N$75,FO$3)+SUMIFS(ACTUALS!$R$4:$R$75,ACTUALS!$N$4:$N$75,$BM50,ACTUALS!$O$4:$O$75,FO$3)</f>
        <v>0</v>
      </c>
      <c r="FP50" s="83">
        <f>SUMIFS(ACTUALS!$T$4:$T$75,ACTUALS!$P$4:$P$75,$BM50,ACTUALS!$O$4:$O$75,FP$3)+SUMIFS(ACTUALS!$S$4:$S$75,ACTUALS!$O$4:$O$75,$BM50,ACTUALS!$P$4:$P$75,FP$3)</f>
        <v>0</v>
      </c>
      <c r="FQ50" s="83">
        <f>SUMIFS(ACTUALS!$U$4:$U$75,ACTUALS!$Q$4:$Q$75,$BM50,ACTUALS!$P$4:$P$75,FQ$3)+SUMIFS(ACTUALS!$T$4:$T$75,ACTUALS!$P$4:$P$75,$BM50,ACTUALS!$Q$4:$Q$75,FQ$3)</f>
        <v>0</v>
      </c>
      <c r="FR50" s="83">
        <f>SUMIFS(ACTUALS!$V$4:$V$75,ACTUALS!$R$4:$R$75,$BM50,ACTUALS!$Q$4:$Q$75,FR$3)+SUMIFS(ACTUALS!$U$4:$U$75,ACTUALS!$Q$4:$Q$75,$BM50,ACTUALS!$R$4:$R$75,FR$3)</f>
        <v>0</v>
      </c>
      <c r="FS50" s="83">
        <f>SUMIFS(ACTUALS!$W$4:$W$75,ACTUALS!$S$4:$S$75,$BM50,ACTUALS!$R$4:$R$75,FS$3)+SUMIFS(ACTUALS!$V$4:$V$75,ACTUALS!$R$4:$R$75,$BM50,ACTUALS!$S$4:$S$75,FS$3)</f>
        <v>0</v>
      </c>
      <c r="FT50" s="83">
        <f>SUMIFS(ACTUALS!$B$4:$B$75,ACTUALS!$T$4:$T$75,$BM50,ACTUALS!$S$4:$S$75,FT$3)+SUMIFS(ACTUALS!$W$4:$W$75,ACTUALS!$S$4:$S$75,$BM50,ACTUALS!$T$4:$T$75,FT$3)</f>
        <v>0</v>
      </c>
      <c r="FU50" s="83">
        <f>SUMIFS(ACTUALS!$C$4:$C$75,ACTUALS!$U$4:$U$75,$BM50,ACTUALS!$T$4:$T$75,FU$3)+SUMIFS(ACTUALS!$B$4:$B$75,ACTUALS!$T$4:$T$75,$BM50,ACTUALS!$U$4:$U$75,FU$3)</f>
        <v>0</v>
      </c>
      <c r="FV50" s="83">
        <f>SUMIFS(ACTUALS!$D$4:$D$75,ACTUALS!$V$4:$V$75,$BM50,ACTUALS!$U$4:$U$75,FV$3)+SUMIFS(ACTUALS!$C$4:$C$75,ACTUALS!$U$4:$U$75,$BM50,ACTUALS!$V$4:$V$75,FV$3)</f>
        <v>0</v>
      </c>
      <c r="FW50" s="83">
        <f>SUMIFS(ACTUALS!$E$4:$E$75,ACTUALS!$W$4:$W$75,$BM50,ACTUALS!$V$4:$V$75,FW$3)+SUMIFS(ACTUALS!$D$4:$D$75,ACTUALS!$V$4:$V$75,$BM50,ACTUALS!$W$4:$W$75,FW$3)</f>
        <v>0</v>
      </c>
      <c r="FX50" s="83">
        <f>SUMIFS(ACTUALS!$F$4:$F$75,ACTUALS!$B$4:$B$75,$BM50,ACTUALS!$W$4:$W$75,FX$3)+SUMIFS(ACTUALS!$E$4:$E$75,ACTUALS!$W$4:$W$75,$BM50,ACTUALS!$B$4:$B$75,FX$3)</f>
        <v>0</v>
      </c>
      <c r="FY50" s="83">
        <f>SUMIFS(ACTUALS!$G$4:$G$75,ACTUALS!$C$4:$C$75,$BM50,ACTUALS!$B$4:$B$75,FY$3)+SUMIFS(ACTUALS!$F$4:$F$75,ACTUALS!$B$4:$B$75,$BM50,ACTUALS!$C$4:$C$75,FY$3)</f>
        <v>0</v>
      </c>
      <c r="FZ50" s="83">
        <f>SUMIFS(ACTUALS!$J$4:$J$75,ACTUALS!$D$4:$D$75,$BM50,ACTUALS!$C$4:$C$75,FZ$3)+SUMIFS(ACTUALS!$G$4:$G$75,ACTUALS!$C$4:$C$75,$BM50,ACTUALS!$D$4:$D$75,FZ$3)</f>
        <v>0</v>
      </c>
      <c r="GA50" s="83">
        <f>SUMIFS(ACTUALS!$K$4:$K$75,ACTUALS!$E$4:$E$75,$BM50,ACTUALS!$D$4:$D$75,GA$3)+SUMIFS(ACTUALS!$J$4:$J$75,ACTUALS!$D$4:$D$75,$BM50,ACTUALS!$E$4:$E$75,GA$3)</f>
        <v>0</v>
      </c>
      <c r="GB50" s="83">
        <f>SUMIFS(ACTUALS!$L$4:$L$75,ACTUALS!$F$4:$F$75,$BM50,ACTUALS!$E$4:$E$75,GB$3)+SUMIFS(ACTUALS!$K$4:$K$75,ACTUALS!$E$4:$E$75,$BM50,ACTUALS!$F$4:$F$75,GB$3)</f>
        <v>0</v>
      </c>
      <c r="GC50" s="83">
        <f>SUMIFS(ACTUALS!$N$4:$N$75,ACTUALS!$G$4:$G$75,$BM50,ACTUALS!$F$4:$F$75,GC$3)+SUMIFS(ACTUALS!$L$4:$L$75,ACTUALS!$F$4:$F$75,$BM50,ACTUALS!$G$4:$G$75,GC$3)</f>
        <v>0</v>
      </c>
      <c r="GD50" s="83">
        <f>SUMIFS(ACTUALS!$O$4:$O$75,ACTUALS!$J$4:$J$75,$BM50,ACTUALS!$G$4:$G$75,GD$3)+SUMIFS(ACTUALS!$N$4:$N$75,ACTUALS!$G$4:$G$75,$BM50,ACTUALS!$J$4:$J$75,GD$3)</f>
        <v>0</v>
      </c>
      <c r="GE50" s="83">
        <f>SUMIFS(ACTUALS!$P$4:$P$75,ACTUALS!$K$4:$K$75,$BM50,ACTUALS!$J$4:$J$75,GE$3)+SUMIFS(ACTUALS!$O$4:$O$75,ACTUALS!$J$4:$J$75,$BM50,ACTUALS!$K$4:$K$75,GE$3)</f>
        <v>0</v>
      </c>
      <c r="GF50" s="83">
        <f>SUMIFS(ACTUALS!$Q$4:$Q$75,ACTUALS!$L$4:$L$75,$BM50,ACTUALS!$K$4:$K$75,GF$3)+SUMIFS(ACTUALS!$P$4:$P$75,ACTUALS!$K$4:$K$75,$BM50,ACTUALS!$L$4:$L$75,GF$3)</f>
        <v>0</v>
      </c>
      <c r="GG50" s="83">
        <f>SUMIFS(ACTUALS!$R$4:$R$75,ACTUALS!$N$4:$N$75,$BM50,ACTUALS!$L$4:$L$75,GG$3)+SUMIFS(ACTUALS!$Q$4:$Q$75,ACTUALS!$L$4:$L$75,$BM50,ACTUALS!$N$4:$N$75,GG$3)</f>
        <v>0</v>
      </c>
      <c r="GH50" s="83">
        <f>SUMIFS(ACTUALS!$S$4:$S$75,ACTUALS!$O$4:$O$75,$BM50,ACTUALS!$N$4:$N$75,GH$3)+SUMIFS(ACTUALS!$R$4:$R$75,ACTUALS!$N$4:$N$75,$BM50,ACTUALS!$O$4:$O$75,GH$3)</f>
        <v>0</v>
      </c>
      <c r="GI50" s="83">
        <f>SUMIFS(ACTUALS!$T$4:$T$75,ACTUALS!$P$4:$P$75,$BM50,ACTUALS!$O$4:$O$75,GI$3)+SUMIFS(ACTUALS!$S$4:$S$75,ACTUALS!$O$4:$O$75,$BM50,ACTUALS!$P$4:$P$75,GI$3)</f>
        <v>0</v>
      </c>
      <c r="GJ50" s="83">
        <f>SUMIFS(ACTUALS!$U$4:$U$75,ACTUALS!$Q$4:$Q$75,$BM50,ACTUALS!$P$4:$P$75,GJ$3)+SUMIFS(ACTUALS!$T$4:$T$75,ACTUALS!$P$4:$P$75,$BM50,ACTUALS!$Q$4:$Q$75,GJ$3)</f>
        <v>0</v>
      </c>
      <c r="GK50" s="83">
        <f>SUMIFS(ACTUALS!$V$4:$V$75,ACTUALS!$R$4:$R$75,$BM50,ACTUALS!$Q$4:$Q$75,GK$3)+SUMIFS(ACTUALS!$U$4:$U$75,ACTUALS!$Q$4:$Q$75,$BM50,ACTUALS!$R$4:$R$75,GK$3)</f>
        <v>0</v>
      </c>
      <c r="GL50" s="83">
        <f>SUMIFS(ACTUALS!$W$4:$W$75,ACTUALS!$S$4:$S$75,$BM50,ACTUALS!$R$4:$R$75,GL$3)+SUMIFS(ACTUALS!$V$4:$V$75,ACTUALS!$R$4:$R$75,$BM50,ACTUALS!$S$4:$S$75,GL$3)</f>
        <v>0</v>
      </c>
      <c r="GM50" s="83">
        <f>SUMIFS(ACTUALS!$B$4:$B$75,ACTUALS!$T$4:$T$75,$BM50,ACTUALS!$S$4:$S$75,GM$3)+SUMIFS(ACTUALS!$W$4:$W$75,ACTUALS!$S$4:$S$75,$BM50,ACTUALS!$T$4:$T$75,GM$3)</f>
        <v>0</v>
      </c>
      <c r="GN50" s="83">
        <f>SUMIFS(ACTUALS!$C$4:$C$75,ACTUALS!$U$4:$U$75,$BM50,ACTUALS!$T$4:$T$75,GN$3)+SUMIFS(ACTUALS!$B$4:$B$75,ACTUALS!$T$4:$T$75,$BM50,ACTUALS!$U$4:$U$75,GN$3)</f>
        <v>0</v>
      </c>
      <c r="GO50" s="83">
        <f>SUMIFS(ACTUALS!$S$4:$S$75,ACTUALS!$O$4:$O$75,$BM50,ACTUALS!$N$4:$N$75,GO$3)+SUMIFS(ACTUALS!$R$4:$R$75,ACTUALS!$N$4:$N$75,$BM50,ACTUALS!$O$4:$O$75,GO$3)</f>
        <v>0</v>
      </c>
      <c r="GP50" s="83">
        <f>SUMIFS(ACTUALS!$S$4:$S$75,ACTUALS!$O$4:$O$75,$BM50,ACTUALS!$N$4:$N$75,GP$3)+SUMIFS(ACTUALS!$R$4:$R$75,ACTUALS!$N$4:$N$75,$BM50,ACTUALS!$O$4:$O$75,GP$3)</f>
        <v>0</v>
      </c>
      <c r="GQ50" s="83">
        <f>SUMIFS(ACTUALS!$S$4:$S$75,ACTUALS!$O$4:$O$75,$BM50,ACTUALS!$N$4:$N$75,GQ$3)+SUMIFS(ACTUALS!$R$4:$R$75,ACTUALS!$N$4:$N$75,$BM50,ACTUALS!$O$4:$O$75,GQ$3)</f>
        <v>0</v>
      </c>
      <c r="GR50" s="83">
        <f>SUMIFS(ACTUALS!$S$4:$S$75,ACTUALS!$O$4:$O$75,$BM50,ACTUALS!$N$4:$N$75,GR$3)+SUMIFS(ACTUALS!$R$4:$R$75,ACTUALS!$N$4:$N$75,$BM50,ACTUALS!$O$4:$O$75,GR$3)</f>
        <v>0</v>
      </c>
      <c r="GS50" s="83">
        <f>SUMIFS(ACTUALS!$S$4:$S$75,ACTUALS!$O$4:$O$75,$BM50,ACTUALS!$N$4:$N$75,GS$3)+SUMIFS(ACTUALS!$R$4:$R$75,ACTUALS!$N$4:$N$75,$BM50,ACTUALS!$O$4:$O$75,GS$3)</f>
        <v>0</v>
      </c>
      <c r="GT50" s="83">
        <f>SUMIFS(ACTUALS!$S$4:$S$75,ACTUALS!$O$4:$O$75,$BM50,ACTUALS!$N$4:$N$75,GT$3)+SUMIFS(ACTUALS!$R$4:$R$75,ACTUALS!$N$4:$N$75,$BM50,ACTUALS!$O$4:$O$75,GT$3)</f>
        <v>0</v>
      </c>
      <c r="GU50" s="83">
        <f>SUMIFS(ACTUALS!$S$4:$S$75,ACTUALS!$O$4:$O$75,$BM50,ACTUALS!$N$4:$N$75,GU$3)+SUMIFS(ACTUALS!$R$4:$R$75,ACTUALS!$N$4:$N$75,$BM50,ACTUALS!$O$4:$O$75,GU$3)</f>
        <v>0</v>
      </c>
      <c r="GV50" s="83">
        <f>SUMIFS(ACTUALS!$S$4:$S$75,ACTUALS!$O$4:$O$75,$BM50,ACTUALS!$N$4:$N$75,GV$3)+SUMIFS(ACTUALS!$R$4:$R$75,ACTUALS!$N$4:$N$75,$BM50,ACTUALS!$O$4:$O$75,GV$3)</f>
        <v>0</v>
      </c>
      <c r="GW50" s="83">
        <f>SUMIFS(ACTUALS!$S$4:$S$75,ACTUALS!$O$4:$O$75,$BM50,ACTUALS!$N$4:$N$75,GW$3)+SUMIFS(ACTUALS!$R$4:$R$75,ACTUALS!$N$4:$N$75,$BM50,ACTUALS!$O$4:$O$75,GW$3)</f>
        <v>0</v>
      </c>
      <c r="GX50" s="83">
        <f>SUMIFS(ACTUALS!$S$4:$S$75,ACTUALS!$O$4:$O$75,$BM50,ACTUALS!$N$4:$N$75,GX$3)+SUMIFS(ACTUALS!$R$4:$R$75,ACTUALS!$N$4:$N$75,$BM50,ACTUALS!$O$4:$O$75,GX$3)</f>
        <v>0</v>
      </c>
      <c r="GY50" s="83">
        <f>SUMIFS(ACTUALS!$S$4:$S$75,ACTUALS!$O$4:$O$75,$BM50,ACTUALS!$N$4:$N$75,GY$3)+SUMIFS(ACTUALS!$R$4:$R$75,ACTUALS!$N$4:$N$75,$BM50,ACTUALS!$O$4:$O$75,GY$3)</f>
        <v>0</v>
      </c>
      <c r="GZ50" s="83">
        <f>SUMIFS(ACTUALS!$S$4:$S$75,ACTUALS!$O$4:$O$75,$BM50,ACTUALS!$N$4:$N$75,GZ$3)+SUMIFS(ACTUALS!$R$4:$R$75,ACTUALS!$N$4:$N$75,$BM50,ACTUALS!$O$4:$O$75,GZ$3)</f>
        <v>0</v>
      </c>
      <c r="HA50" s="83">
        <f>SUMIFS(ACTUALS!$S$4:$S$75,ACTUALS!$O$4:$O$75,$BM50,ACTUALS!$N$4:$N$75,HA$3)+SUMIFS(ACTUALS!$R$4:$R$75,ACTUALS!$N$4:$N$75,$BM50,ACTUALS!$O$4:$O$75,HA$3)</f>
        <v>0</v>
      </c>
      <c r="HB50" s="83">
        <f>SUMIFS(ACTUALS!$S$4:$S$75,ACTUALS!$O$4:$O$75,$BM50,ACTUALS!$N$4:$N$75,HB$3)+SUMIFS(ACTUALS!$R$4:$R$75,ACTUALS!$N$4:$N$75,$BM50,ACTUALS!$O$4:$O$75,HB$3)</f>
        <v>0</v>
      </c>
      <c r="HC50" s="83">
        <f>SUMIFS(ACTUALS!$S$4:$S$75,ACTUALS!$O$4:$O$75,$BM50,ACTUALS!$N$4:$N$75,HC$3)+SUMIFS(ACTUALS!$R$4:$R$75,ACTUALS!$N$4:$N$75,$BM50,ACTUALS!$O$4:$O$75,HC$3)</f>
        <v>0</v>
      </c>
      <c r="HD50" s="83">
        <f>SUMIFS(ACTUALS!$S$4:$S$75,ACTUALS!$O$4:$O$75,$BM50,ACTUALS!$N$4:$N$75,HD$3)+SUMIFS(ACTUALS!$R$4:$R$75,ACTUALS!$N$4:$N$75,$BM50,ACTUALS!$O$4:$O$75,HD$3)</f>
        <v>0</v>
      </c>
      <c r="HE50" s="83">
        <f>SUMIFS(ACTUALS!$S$4:$S$75,ACTUALS!$O$4:$O$75,$BM50,ACTUALS!$N$4:$N$75,HE$3)+SUMIFS(ACTUALS!$R$4:$R$75,ACTUALS!$N$4:$N$75,$BM50,ACTUALS!$O$4:$O$75,HE$3)</f>
        <v>0</v>
      </c>
      <c r="HF50" s="51"/>
      <c r="HG50" s="71"/>
      <c r="HH50" s="71"/>
      <c r="HI50" s="71"/>
      <c r="HJ50" s="71"/>
      <c r="HK50" s="71"/>
      <c r="HL50" s="71"/>
      <c r="HM50" s="71"/>
      <c r="HN50" s="71"/>
      <c r="HO50" s="71"/>
      <c r="HP50" s="71"/>
      <c r="HQ50" s="71"/>
      <c r="HR50" s="71"/>
      <c r="HS50" s="71"/>
      <c r="HT50" s="71"/>
      <c r="HU50" s="71"/>
      <c r="HV50" s="71"/>
      <c r="HW50" s="71"/>
      <c r="HX50" s="71"/>
      <c r="HY50" s="71"/>
      <c r="HZ50" s="71"/>
      <c r="IA50" s="71"/>
      <c r="IB50" s="71"/>
      <c r="IC50" s="71"/>
      <c r="ID50" s="71"/>
      <c r="IE50" s="71"/>
      <c r="IF50" s="71"/>
      <c r="IG50" s="71"/>
      <c r="IH50" s="71"/>
      <c r="II50" s="71"/>
      <c r="IJ50" s="71"/>
      <c r="IK50" s="71"/>
      <c r="IL50" s="71"/>
      <c r="IM50" s="71"/>
      <c r="IN50" s="71"/>
      <c r="IO50" s="71"/>
      <c r="IP50" s="71"/>
      <c r="IQ50" s="71"/>
      <c r="IR50" s="71"/>
      <c r="IS50" s="71"/>
      <c r="IT50" s="71"/>
      <c r="IU50" s="71"/>
      <c r="IV50" s="71"/>
      <c r="IW50" s="71"/>
      <c r="IX50" s="71"/>
      <c r="IY50" s="71"/>
      <c r="IZ50" s="71"/>
      <c r="JA50" s="71"/>
      <c r="JB50" s="71"/>
      <c r="JC50" s="71"/>
      <c r="JD50" s="71"/>
      <c r="JE50" s="71"/>
      <c r="JF50" s="71"/>
      <c r="JG50" s="71"/>
      <c r="JH50" s="71"/>
      <c r="JI50" s="71"/>
      <c r="JJ50" s="71"/>
      <c r="JK50" s="71"/>
      <c r="JL50" s="71"/>
      <c r="JM50" s="71"/>
    </row>
    <row r="51" spans="1:273" s="78" customFormat="1" ht="30" customHeight="1" x14ac:dyDescent="0.25">
      <c r="A51" s="71"/>
      <c r="B51" s="72">
        <f t="shared" si="6"/>
        <v>48</v>
      </c>
      <c r="C51" s="73" t="s">
        <v>109</v>
      </c>
      <c r="D51" s="74">
        <v>46196</v>
      </c>
      <c r="E51" s="73" t="s">
        <v>116</v>
      </c>
      <c r="F51" s="180">
        <v>0.91666666666666663</v>
      </c>
      <c r="G51" s="75">
        <f t="shared" si="0"/>
        <v>46196.916666666664</v>
      </c>
      <c r="H51" s="148" t="s">
        <v>765</v>
      </c>
      <c r="I51" s="149"/>
      <c r="J51" s="150"/>
      <c r="K51" s="151"/>
      <c r="L51" s="73" t="str">
        <f t="shared" si="1"/>
        <v/>
      </c>
      <c r="M51" s="76" t="s">
        <v>721</v>
      </c>
      <c r="N51" s="77" t="str">
        <f t="shared" si="2"/>
        <v>Colombia</v>
      </c>
      <c r="O51" s="78" t="str">
        <f t="shared" si="3"/>
        <v>DR Congo</v>
      </c>
      <c r="P51" s="78" t="str">
        <f>IF(ACTUALS!$R51&gt;ACTUALS!$S51,ACTUALS!$N51,IF(ACTUALS!$S51&gt;ACTUALS!$R51,ACTUALS!$O51,""))</f>
        <v/>
      </c>
      <c r="Q51" s="78" t="str">
        <f>IF(ACTUALS!$P51=ACTUALS!$N51,ACTUALS!$O51,IF(ACTUALS!$P51=ACTUALS!$O51,ACTUALS!$N51,""))</f>
        <v/>
      </c>
      <c r="R51" s="79">
        <f t="shared" si="4"/>
        <v>0</v>
      </c>
      <c r="S51" s="80">
        <f t="shared" si="5"/>
        <v>0</v>
      </c>
      <c r="T51" s="78">
        <f>IF(OR(ACTUALS!$R51="",ACTUALS!$S51=""),"",ACTUALS!$R51-ACTUALS!$S51)</f>
        <v>0</v>
      </c>
      <c r="U51" s="78">
        <f>IF(OR(ACTUALS!$R51="",ACTUALS!$S51=""),"",ACTUALS!$S51-ACTUALS!$R51)</f>
        <v>0</v>
      </c>
      <c r="V51" s="78" t="str">
        <f>IF(ACTUALS!$K51="","",IF(ACTUALS!$L51="Draw",1,IF(ACTUALS!$L51=ACTUALS!$N51,3,0)))</f>
        <v/>
      </c>
      <c r="W51" s="78" t="str">
        <f>IF(ACTUALS!$K51="","",IF(ACTUALS!$L51="Draw",1,IF(ACTUALS!$L51=ACTUALS!$O51,3,0)))</f>
        <v/>
      </c>
      <c r="AG51" s="78" t="s">
        <v>18</v>
      </c>
      <c r="AH51" s="51"/>
      <c r="AI51" s="90">
        <v>4</v>
      </c>
      <c r="AJ51" s="90" t="str">
        <f ca="1">IFERROR(INDEX(AT:AT,MATCH("4"&amp;AG51,BD:BD,0),1),"")</f>
        <v>Spain</v>
      </c>
      <c r="AK51" s="90" t="str">
        <f ca="1">IF(AJ51="","",VLOOKUP(AJ51,AT:AY,2,FALSE)&amp;"-"&amp;VLOOKUP(AJ51,AT:AY,3,FALSE)&amp;"-"&amp;VLOOKUP(AJ51,AT:AY,4,FALSE))</f>
        <v>0-0-0</v>
      </c>
      <c r="AL51" s="90">
        <f ca="1">IF(AJ51="","",VLOOKUP(AJ51,AT:BA,8,FALSE))</f>
        <v>0</v>
      </c>
      <c r="AM51" s="90">
        <f ca="1">IF(AJ51="","",VLOOKUP(AJ51,AT:BD,5,FALSE))</f>
        <v>0</v>
      </c>
      <c r="AN51" s="51"/>
      <c r="AO51" s="94"/>
      <c r="AP51" s="94"/>
      <c r="AQ51" s="51"/>
      <c r="AR51" s="51"/>
      <c r="AS51" s="51" t="s">
        <v>105</v>
      </c>
      <c r="AT51" s="51" t="s">
        <v>107</v>
      </c>
      <c r="AU51" s="51">
        <f>COUNTIF(ACTUALS!$P$4:$P$75,AT51)</f>
        <v>0</v>
      </c>
      <c r="AV51" s="51">
        <f>COUNTIFS(ACTUALS!$O$4:$O$75,AT51,ACTUALS!$L$4:$L$75,"Draw")+COUNTIFS(ACTUALS!$N$4:$N$75,AT51,ACTUALS!$L$4:$L$75,"Draw")</f>
        <v>0</v>
      </c>
      <c r="AW51" s="51">
        <f>COUNTIF(ACTUALS!$Q$4:$Q$75,AT51)</f>
        <v>0</v>
      </c>
      <c r="AX51" s="51">
        <f>AV51+(3*AU51)</f>
        <v>0</v>
      </c>
      <c r="AY51" s="51">
        <f>SUMIFS(ACTUALS!$R$4:$R$75,ACTUALS!$N$4:$N$75,AT51)+SUMIFS(ACTUALS!$S$4:$S$75,ACTUALS!$O$4:$O$75,AT51)</f>
        <v>0</v>
      </c>
      <c r="AZ51" s="51">
        <f>SUMIFS(ACTUALS!$S$4:$S$75,ACTUALS!$N$4:$N$75,AT51)+SUMIFS(ACTUALS!$R$4:$R$75,ACTUALS!$O$4:$O$75,AT51)</f>
        <v>0</v>
      </c>
      <c r="BA51" s="51">
        <f>AY51-AZ51</f>
        <v>0</v>
      </c>
      <c r="BB51" s="51">
        <f ca="1">RANK(BK51,BK49:BK52,1)</f>
        <v>2</v>
      </c>
      <c r="BC51" s="51" t="str">
        <f>IFERROR(VLOOKUP(AT51,AO:AP,2,FALSE),"")</f>
        <v/>
      </c>
      <c r="BD51" s="51" t="str">
        <f ca="1">IF(BC51="",BB51&amp;AS51,BC51&amp;AS51)</f>
        <v>2J</v>
      </c>
      <c r="BE51" s="51">
        <f>RANK(AX51,AX49:AX52)+(RANK(BA51,BA49:BA52)/10)+(RANK(AY51,AY49:AY52)/100)</f>
        <v>1.1100000000000001</v>
      </c>
      <c r="BF51" s="51">
        <f>RANK(BE51,BE49:BE52,1)</f>
        <v>1</v>
      </c>
      <c r="BG51" s="51" cm="1">
        <f t="array" aca="1" ref="BG51" ca="1">SUMPRODUCT((OFFSET($BN$3:$DI$3,MATCH($AT51,$BM$4:$BM$51,0),0))*((IF($BF50=$BF51,$BN$3:$DI$3=$AT50,0))+(IF($BF49=$BF51,$BN$3:$DI$3=$AT49,0))+(IF($BF52=$BF51,$BN$3:$DI$3=$AT52,0))))</f>
        <v>0</v>
      </c>
      <c r="BH51" s="51" cm="1">
        <f t="array" aca="1" ref="BH51" ca="1">SUMPRODUCT((OFFSET($DL$3:$FG$3,MATCH($AT51,$DK$4:$DK$51,0),0))*((IF($BF50=$BF51,$DL$3:$FG$3=$AT50,0))+(IF($BF49=$BF51,$DL$3:$FG$3=$AT49,0))+(IF($BF52=$BF51,$DL$3:$FG$3=$AT52,0))))</f>
        <v>0</v>
      </c>
      <c r="BI51" s="51" cm="1">
        <f t="array" aca="1" ref="BI51" ca="1">SUMPRODUCT((OFFSET($FJ$3:$HE$3,MATCH($AT51,$FI$4:$FI$51,0),0))*((IF($BF50=$BF51,$FJ$3:$HE$3=$AT50,0))+(IF($BF49=$BF51,$FJ$3:$HE$3=$AT49,0))+(IF($BF52=$BF51,$FJ$3:$HE$3=$AT52,0))))</f>
        <v>0</v>
      </c>
      <c r="BJ51" s="51">
        <f ca="1">(BG51/1000)+(BH51/10000)+(BI51/100000)+(ROW(BI54)/10000000)</f>
        <v>5.4E-6</v>
      </c>
      <c r="BK51" s="51">
        <f ca="1">+BE51-BJ51</f>
        <v>1.1099946000000001</v>
      </c>
      <c r="BL51" s="51"/>
      <c r="BM51" s="96" t="s">
        <v>110</v>
      </c>
      <c r="BN51" s="83">
        <f>SUMIFS(ACTUALS!$W$4:$W$75,ACTUALS!$O$4:$O$75,$BM51,ACTUALS!$N$4:$N$75,BN$3)+SUMIFS(ACTUALS!$V$4:$V$75,ACTUALS!$N$4:$N$75,$BM51,ACTUALS!$O$4:$O$75,BN$3)</f>
        <v>0</v>
      </c>
      <c r="BO51" s="83">
        <f>SUMIFS(ACTUALS!$W$4:$W$75,ACTUALS!$O$4:$O$75,$BM51,ACTUALS!$N$4:$N$75,BO$3)+SUMIFS(ACTUALS!$V$4:$V$75,ACTUALS!$N$4:$N$75,$BM51,ACTUALS!$O$4:$O$75,BO$3)</f>
        <v>0</v>
      </c>
      <c r="BP51" s="83">
        <f>SUMIFS(ACTUALS!$W$4:$W$75,ACTUALS!$O$4:$O$75,$BM51,ACTUALS!$N$4:$N$75,BP$3)+SUMIFS(ACTUALS!$V$4:$V$75,ACTUALS!$N$4:$N$75,$BM51,ACTUALS!$O$4:$O$75,BP$3)</f>
        <v>0</v>
      </c>
      <c r="BQ51" s="83">
        <f>SUMIFS(ACTUALS!$W$4:$W$75,ACTUALS!$O$4:$O$75,$BM51,ACTUALS!$N$4:$N$75,BQ$3)+SUMIFS(ACTUALS!$V$4:$V$75,ACTUALS!$N$4:$N$75,$BM51,ACTUALS!$O$4:$O$75,BQ$3)</f>
        <v>0</v>
      </c>
      <c r="BR51" s="83">
        <f>SUMIFS(ACTUALS!$W$4:$W$75,ACTUALS!$O$4:$O$75,$BM51,ACTUALS!$N$4:$N$75,BR$3)+SUMIFS(ACTUALS!$V$4:$V$75,ACTUALS!$N$4:$N$75,$BM51,ACTUALS!$O$4:$O$75,BR$3)</f>
        <v>0</v>
      </c>
      <c r="BS51" s="83">
        <f>SUMIFS(ACTUALS!$W$4:$W$75,ACTUALS!$O$4:$O$75,$BM51,ACTUALS!$N$4:$N$75,BS$3)+SUMIFS(ACTUALS!$V$4:$V$75,ACTUALS!$N$4:$N$75,$BM51,ACTUALS!$O$4:$O$75,BS$3)</f>
        <v>0</v>
      </c>
      <c r="BT51" s="83">
        <f>SUMIFS(ACTUALS!$W$4:$W$75,ACTUALS!$O$4:$O$75,$BM51,ACTUALS!$N$4:$N$75,BT$3)+SUMIFS(ACTUALS!$V$4:$V$75,ACTUALS!$N$4:$N$75,$BM51,ACTUALS!$O$4:$O$75,BT$3)</f>
        <v>0</v>
      </c>
      <c r="BU51" s="83">
        <f>SUMIFS(ACTUALS!$W$4:$W$75,ACTUALS!$O$4:$O$75,$BM51,ACTUALS!$N$4:$N$75,BU$3)+SUMIFS(ACTUALS!$V$4:$V$75,ACTUALS!$N$4:$N$75,$BM51,ACTUALS!$O$4:$O$75,BU$3)</f>
        <v>0</v>
      </c>
      <c r="BV51" s="83">
        <f>SUMIFS(ACTUALS!$W$4:$W$75,ACTUALS!$O$4:$O$75,$BM51,ACTUALS!$N$4:$N$75,BV$3)+SUMIFS(ACTUALS!$V$4:$V$75,ACTUALS!$N$4:$N$75,$BM51,ACTUALS!$O$4:$O$75,BV$3)</f>
        <v>0</v>
      </c>
      <c r="BW51" s="83">
        <f>SUMIFS(ACTUALS!$W$4:$W$75,ACTUALS!$O$4:$O$75,$BM51,ACTUALS!$N$4:$N$75,BW$3)+SUMIFS(ACTUALS!$V$4:$V$75,ACTUALS!$N$4:$N$75,$BM51,ACTUALS!$O$4:$O$75,BW$3)</f>
        <v>0</v>
      </c>
      <c r="BX51" s="83">
        <f>SUMIFS(ACTUALS!$W$4:$W$75,ACTUALS!$O$4:$O$75,$BM51,ACTUALS!$N$4:$N$75,BX$3)+SUMIFS(ACTUALS!$V$4:$V$75,ACTUALS!$N$4:$N$75,$BM51,ACTUALS!$O$4:$O$75,BX$3)</f>
        <v>0</v>
      </c>
      <c r="BY51" s="83">
        <f>SUMIFS(ACTUALS!$W$4:$W$75,ACTUALS!$O$4:$O$75,$BM51,ACTUALS!$N$4:$N$75,BY$3)+SUMIFS(ACTUALS!$V$4:$V$75,ACTUALS!$N$4:$N$75,$BM51,ACTUALS!$O$4:$O$75,BY$3)</f>
        <v>0</v>
      </c>
      <c r="BZ51" s="83">
        <f>SUMIFS(ACTUALS!$W$4:$W$75,ACTUALS!$O$4:$O$75,$BM51,ACTUALS!$N$4:$N$75,BZ$3)+SUMIFS(ACTUALS!$V$4:$V$75,ACTUALS!$N$4:$N$75,$BM51,ACTUALS!$O$4:$O$75,BZ$3)</f>
        <v>0</v>
      </c>
      <c r="CA51" s="83">
        <f>SUMIFS(ACTUALS!$W$4:$W$75,ACTUALS!$O$4:$O$75,$BM51,ACTUALS!$N$4:$N$75,CA$3)+SUMIFS(ACTUALS!$V$4:$V$75,ACTUALS!$N$4:$N$75,$BM51,ACTUALS!$O$4:$O$75,CA$3)</f>
        <v>0</v>
      </c>
      <c r="CB51" s="83">
        <f>SUMIFS(ACTUALS!$W$4:$W$75,ACTUALS!$O$4:$O$75,$BM51,ACTUALS!$N$4:$N$75,CB$3)+SUMIFS(ACTUALS!$V$4:$V$75,ACTUALS!$N$4:$N$75,$BM51,ACTUALS!$O$4:$O$75,CB$3)</f>
        <v>0</v>
      </c>
      <c r="CC51" s="83">
        <f>SUMIFS(ACTUALS!$W$4:$W$75,ACTUALS!$O$4:$O$75,$BM51,ACTUALS!$N$4:$N$75,CC$3)+SUMIFS(ACTUALS!$V$4:$V$75,ACTUALS!$N$4:$N$75,$BM51,ACTUALS!$O$4:$O$75,CC$3)</f>
        <v>0</v>
      </c>
      <c r="CD51" s="83">
        <f>SUMIFS(ACTUALS!$W$4:$W$75,ACTUALS!$O$4:$O$75,$BM51,ACTUALS!$N$4:$N$75,CD$3)+SUMIFS(ACTUALS!$V$4:$V$75,ACTUALS!$N$4:$N$75,$BM51,ACTUALS!$O$4:$O$75,CD$3)</f>
        <v>0</v>
      </c>
      <c r="CE51" s="83">
        <f>SUMIFS(ACTUALS!$W$4:$W$75,ACTUALS!$O$4:$O$75,$BM51,ACTUALS!$N$4:$N$75,CE$3)+SUMIFS(ACTUALS!$V$4:$V$75,ACTUALS!$N$4:$N$75,$BM51,ACTUALS!$O$4:$O$75,CE$3)</f>
        <v>0</v>
      </c>
      <c r="CF51" s="83">
        <f>SUMIFS(ACTUALS!$W$4:$W$75,ACTUALS!$O$4:$O$75,$BM51,ACTUALS!$N$4:$N$75,CF$3)+SUMIFS(ACTUALS!$V$4:$V$75,ACTUALS!$N$4:$N$75,$BM51,ACTUALS!$O$4:$O$75,CF$3)</f>
        <v>0</v>
      </c>
      <c r="CG51" s="83">
        <f>SUMIFS(ACTUALS!$W$4:$W$75,ACTUALS!$O$4:$O$75,$BM51,ACTUALS!$N$4:$N$75,CG$3)+SUMIFS(ACTUALS!$V$4:$V$75,ACTUALS!$N$4:$N$75,$BM51,ACTUALS!$O$4:$O$75,CG$3)</f>
        <v>0</v>
      </c>
      <c r="CH51" s="83">
        <f>SUMIFS(ACTUALS!$W$4:$W$75,ACTUALS!$O$4:$O$75,$BM51,ACTUALS!$N$4:$N$75,CH$3)+SUMIFS(ACTUALS!$V$4:$V$75,ACTUALS!$N$4:$N$75,$BM51,ACTUALS!$O$4:$O$75,CH$3)</f>
        <v>0</v>
      </c>
      <c r="CI51" s="83">
        <f>SUMIFS(ACTUALS!$W$4:$W$75,ACTUALS!$O$4:$O$75,$BM51,ACTUALS!$N$4:$N$75,CI$3)+SUMIFS(ACTUALS!$V$4:$V$75,ACTUALS!$N$4:$N$75,$BM51,ACTUALS!$O$4:$O$75,CI$3)</f>
        <v>0</v>
      </c>
      <c r="CJ51" s="83">
        <f>SUMIFS(ACTUALS!$B$4:$B$75,ACTUALS!$P$4:$P$75,$BM51,ACTUALS!$O$4:$O$75,CJ$3)+SUMIFS(ACTUALS!$W$4:$W$75,ACTUALS!$O$4:$O$75,$BM51,ACTUALS!$P$4:$P$75,CJ$3)</f>
        <v>0</v>
      </c>
      <c r="CK51" s="83">
        <f>SUMIFS(ACTUALS!$C$4:$C$75,ACTUALS!$Q$4:$Q$75,$BM51,ACTUALS!$P$4:$P$75,CK$3)+SUMIFS(ACTUALS!$B$4:$B$75,ACTUALS!$P$4:$P$75,$BM51,ACTUALS!$Q$4:$Q$75,CK$3)</f>
        <v>0</v>
      </c>
      <c r="CL51" s="83">
        <f>SUMIFS(ACTUALS!$D$4:$D$75,ACTUALS!$R$4:$R$75,$BM51,ACTUALS!$Q$4:$Q$75,CL$3)+SUMIFS(ACTUALS!$C$4:$C$75,ACTUALS!$Q$4:$Q$75,$BM51,ACTUALS!$R$4:$R$75,CL$3)</f>
        <v>0</v>
      </c>
      <c r="CM51" s="83">
        <f>SUMIFS(ACTUALS!$E$4:$E$75,ACTUALS!$S$4:$S$75,$BM51,ACTUALS!$R$4:$R$75,CM$3)+SUMIFS(ACTUALS!$D$4:$D$75,ACTUALS!$R$4:$R$75,$BM51,ACTUALS!$S$4:$S$75,CM$3)</f>
        <v>0</v>
      </c>
      <c r="CN51" s="83">
        <f>SUMIFS(ACTUALS!$F$4:$F$75,ACTUALS!$T$4:$T$75,$BM51,ACTUALS!$S$4:$S$75,CN$3)+SUMIFS(ACTUALS!$E$4:$E$75,ACTUALS!$S$4:$S$75,$BM51,ACTUALS!$T$4:$T$75,CN$3)</f>
        <v>0</v>
      </c>
      <c r="CO51" s="83">
        <f>SUMIFS(ACTUALS!$G$4:$G$75,ACTUALS!$U$4:$U$75,$BM51,ACTUALS!$T$4:$T$75,CO$3)+SUMIFS(ACTUALS!$F$4:$F$75,ACTUALS!$T$4:$T$75,$BM51,ACTUALS!$U$4:$U$75,CO$3)</f>
        <v>0</v>
      </c>
      <c r="CP51" s="83">
        <f>SUMIFS(ACTUALS!$J$4:$J$75,ACTUALS!$V$4:$V$75,$BM51,ACTUALS!$U$4:$U$75,CP$3)+SUMIFS(ACTUALS!$G$4:$G$75,ACTUALS!$U$4:$U$75,$BM51,ACTUALS!$V$4:$V$75,CP$3)</f>
        <v>0</v>
      </c>
      <c r="CQ51" s="83">
        <f>SUMIFS(ACTUALS!$K$4:$K$75,ACTUALS!$W$4:$W$75,$BM51,ACTUALS!$V$4:$V$75,CQ$3)+SUMIFS(ACTUALS!$J$4:$J$75,ACTUALS!$V$4:$V$75,$BM51,ACTUALS!$W$4:$W$75,CQ$3)</f>
        <v>0</v>
      </c>
      <c r="CR51" s="83">
        <f>SUMIFS(ACTUALS!$L$4:$L$75,ACTUALS!$B$4:$B$75,$BM51,ACTUALS!$W$4:$W$75,CR$3)+SUMIFS(ACTUALS!$K$4:$K$75,ACTUALS!$W$4:$W$75,$BM51,ACTUALS!$B$4:$B$75,CR$3)</f>
        <v>0</v>
      </c>
      <c r="CS51" s="83">
        <f>SUMIFS(ACTUALS!$N$4:$N$75,ACTUALS!$C$4:$C$75,$BM51,ACTUALS!$B$4:$B$75,CS$3)+SUMIFS(ACTUALS!$L$4:$L$75,ACTUALS!$B$4:$B$75,$BM51,ACTUALS!$C$4:$C$75,CS$3)</f>
        <v>0</v>
      </c>
      <c r="CT51" s="83">
        <f>SUMIFS(ACTUALS!$O$4:$O$75,ACTUALS!$D$4:$D$75,$BM51,ACTUALS!$C$4:$C$75,CT$3)+SUMIFS(ACTUALS!$N$4:$N$75,ACTUALS!$C$4:$C$75,$BM51,ACTUALS!$D$4:$D$75,CT$3)</f>
        <v>0</v>
      </c>
      <c r="CU51" s="83">
        <f>SUMIFS(ACTUALS!$P$4:$P$75,ACTUALS!$E$4:$E$75,$BM51,ACTUALS!$D$4:$D$75,CU$3)+SUMIFS(ACTUALS!$O$4:$O$75,ACTUALS!$D$4:$D$75,$BM51,ACTUALS!$E$4:$E$75,CU$3)</f>
        <v>0</v>
      </c>
      <c r="CV51" s="83">
        <f>SUMIFS(ACTUALS!$Q$4:$Q$75,ACTUALS!$F$4:$F$75,$BM51,ACTUALS!$E$4:$E$75,CV$3)+SUMIFS(ACTUALS!$P$4:$P$75,ACTUALS!$E$4:$E$75,$BM51,ACTUALS!$F$4:$F$75,CV$3)</f>
        <v>0</v>
      </c>
      <c r="CW51" s="83">
        <f>SUMIFS(ACTUALS!$R$4:$R$75,ACTUALS!$G$4:$G$75,$BM51,ACTUALS!$F$4:$F$75,CW$3)+SUMIFS(ACTUALS!$Q$4:$Q$75,ACTUALS!$F$4:$F$75,$BM51,ACTUALS!$G$4:$G$75,CW$3)</f>
        <v>0</v>
      </c>
      <c r="CX51" s="83">
        <f>SUMIFS(ACTUALS!$S$4:$S$75,ACTUALS!$J$4:$J$75,$BM51,ACTUALS!$G$4:$G$75,CX$3)+SUMIFS(ACTUALS!$R$4:$R$75,ACTUALS!$G$4:$G$75,$BM51,ACTUALS!$J$4:$J$75,CX$3)</f>
        <v>0</v>
      </c>
      <c r="CY51" s="83">
        <f>SUMIFS(ACTUALS!$T$4:$T$75,ACTUALS!$K$4:$K$75,$BM51,ACTUALS!$J$4:$J$75,CY$3)+SUMIFS(ACTUALS!$S$4:$S$75,ACTUALS!$J$4:$J$75,$BM51,ACTUALS!$K$4:$K$75,CY$3)</f>
        <v>0</v>
      </c>
      <c r="CZ51" s="83">
        <f>SUMIFS(ACTUALS!$U$4:$U$75,ACTUALS!$L$4:$L$75,$BM51,ACTUALS!$K$4:$K$75,CZ$3)+SUMIFS(ACTUALS!$T$4:$T$75,ACTUALS!$K$4:$K$75,$BM51,ACTUALS!$L$4:$L$75,CZ$3)</f>
        <v>0</v>
      </c>
      <c r="DA51" s="83">
        <f>SUMIFS(ACTUALS!$V$4:$V$75,ACTUALS!$N$4:$N$75,$BM51,ACTUALS!$L$4:$L$75,DA$3)+SUMIFS(ACTUALS!$U$4:$U$75,ACTUALS!$L$4:$L$75,$BM51,ACTUALS!$N$4:$N$75,DA$3)</f>
        <v>0</v>
      </c>
      <c r="DB51" s="83">
        <f>SUMIFS(ACTUALS!$W$4:$W$75,ACTUALS!$O$4:$O$75,$BM51,ACTUALS!$N$4:$N$75,DB$3)+SUMIFS(ACTUALS!$V$4:$V$75,ACTUALS!$N$4:$N$75,$BM51,ACTUALS!$O$4:$O$75,DB$3)</f>
        <v>0</v>
      </c>
      <c r="DC51" s="83">
        <f>SUMIFS(ACTUALS!$B$4:$B$75,ACTUALS!$P$4:$P$75,$BM51,ACTUALS!$O$4:$O$75,DC$3)+SUMIFS(ACTUALS!$W$4:$W$75,ACTUALS!$O$4:$O$75,$BM51,ACTUALS!$P$4:$P$75,DC$3)</f>
        <v>0</v>
      </c>
      <c r="DD51" s="83">
        <f>SUMIFS(ACTUALS!$C$4:$C$75,ACTUALS!$Q$4:$Q$75,$BM51,ACTUALS!$P$4:$P$75,DD$3)+SUMIFS(ACTUALS!$B$4:$B$75,ACTUALS!$P$4:$P$75,$BM51,ACTUALS!$Q$4:$Q$75,DD$3)</f>
        <v>0</v>
      </c>
      <c r="DE51" s="83">
        <f>SUMIFS(ACTUALS!$D$4:$D$75,ACTUALS!$R$4:$R$75,$BM51,ACTUALS!$Q$4:$Q$75,DE$3)+SUMIFS(ACTUALS!$C$4:$C$75,ACTUALS!$Q$4:$Q$75,$BM51,ACTUALS!$R$4:$R$75,DE$3)</f>
        <v>0</v>
      </c>
      <c r="DF51" s="83">
        <f>SUMIFS(ACTUALS!$E$4:$E$75,ACTUALS!$S$4:$S$75,$BM51,ACTUALS!$R$4:$R$75,DF$3)+SUMIFS(ACTUALS!$D$4:$D$75,ACTUALS!$R$4:$R$75,$BM51,ACTUALS!$S$4:$S$75,DF$3)</f>
        <v>0</v>
      </c>
      <c r="DG51" s="83">
        <f>SUMIFS(ACTUALS!$W$4:$W$75,ACTUALS!$O$4:$O$75,$BM51,ACTUALS!$N$4:$N$75,DG$3)+SUMIFS(ACTUALS!$V$4:$V$75,ACTUALS!$N$4:$N$75,$BM51,ACTUALS!$O$4:$O$75,DG$3)</f>
        <v>0</v>
      </c>
      <c r="DH51" s="83">
        <f>SUMIFS(ACTUALS!$W$4:$W$75,ACTUALS!$O$4:$O$75,$BM51,ACTUALS!$N$4:$N$75,DH$3)+SUMIFS(ACTUALS!$V$4:$V$75,ACTUALS!$N$4:$N$75,$BM51,ACTUALS!$O$4:$O$75,DH$3)</f>
        <v>0</v>
      </c>
      <c r="DI51" s="83">
        <f>SUMIFS(ACTUALS!$W$4:$W$75,ACTUALS!$O$4:$O$75,$BM51,ACTUALS!$N$4:$N$75,DI$3)+SUMIFS(ACTUALS!$V$4:$V$75,ACTUALS!$N$4:$N$75,$BM51,ACTUALS!$O$4:$O$75,DI$3)</f>
        <v>0</v>
      </c>
      <c r="DJ51" s="51"/>
      <c r="DK51" s="51" t="s">
        <v>110</v>
      </c>
      <c r="DL51" s="83">
        <f>SUMIFS(ACTUALS!$U$4:$U$75,ACTUALS!$O$4:$O$75,$BM51,ACTUALS!$N$4:$N$75,DL$3)+SUMIFS(ACTUALS!$T$4:$T$75,ACTUALS!$N$4:$N$75,$BM51,ACTUALS!$O$4:$O$75,DL$3)</f>
        <v>0</v>
      </c>
      <c r="DM51" s="83">
        <f>SUMIFS(ACTUALS!$U$4:$U$75,ACTUALS!$O$4:$O$75,$BM51,ACTUALS!$N$4:$N$75,DM$3)+SUMIFS(ACTUALS!$T$4:$T$75,ACTUALS!$N$4:$N$75,$BM51,ACTUALS!$O$4:$O$75,DM$3)</f>
        <v>0</v>
      </c>
      <c r="DN51" s="83">
        <f>SUMIFS(ACTUALS!$U$4:$U$75,ACTUALS!$O$4:$O$75,$BM51,ACTUALS!$N$4:$N$75,DN$3)+SUMIFS(ACTUALS!$T$4:$T$75,ACTUALS!$N$4:$N$75,$BM51,ACTUALS!$O$4:$O$75,DN$3)</f>
        <v>0</v>
      </c>
      <c r="DO51" s="83">
        <f>SUMIFS(ACTUALS!$U$4:$U$75,ACTUALS!$O$4:$O$75,$BM51,ACTUALS!$N$4:$N$75,DO$3)+SUMIFS(ACTUALS!$T$4:$T$75,ACTUALS!$N$4:$N$75,$BM51,ACTUALS!$O$4:$O$75,DO$3)</f>
        <v>0</v>
      </c>
      <c r="DP51" s="83">
        <f>SUMIFS(ACTUALS!$U$4:$U$75,ACTUALS!$O$4:$O$75,$BM51,ACTUALS!$N$4:$N$75,DP$3)+SUMIFS(ACTUALS!$T$4:$T$75,ACTUALS!$N$4:$N$75,$BM51,ACTUALS!$O$4:$O$75,DP$3)</f>
        <v>0</v>
      </c>
      <c r="DQ51" s="83">
        <f>SUMIFS(ACTUALS!$U$4:$U$75,ACTUALS!$O$4:$O$75,$BM51,ACTUALS!$N$4:$N$75,DQ$3)+SUMIFS(ACTUALS!$T$4:$T$75,ACTUALS!$N$4:$N$75,$BM51,ACTUALS!$O$4:$O$75,DQ$3)</f>
        <v>0</v>
      </c>
      <c r="DR51" s="83">
        <f>SUMIFS(ACTUALS!$U$4:$U$75,ACTUALS!$O$4:$O$75,$BM51,ACTUALS!$N$4:$N$75,DR$3)+SUMIFS(ACTUALS!$T$4:$T$75,ACTUALS!$N$4:$N$75,$BM51,ACTUALS!$O$4:$O$75,DR$3)</f>
        <v>0</v>
      </c>
      <c r="DS51" s="83">
        <f>SUMIFS(ACTUALS!$U$4:$U$75,ACTUALS!$O$4:$O$75,$BM51,ACTUALS!$N$4:$N$75,DS$3)+SUMIFS(ACTUALS!$T$4:$T$75,ACTUALS!$N$4:$N$75,$BM51,ACTUALS!$O$4:$O$75,DS$3)</f>
        <v>0</v>
      </c>
      <c r="DT51" s="83">
        <f>SUMIFS(ACTUALS!$U$4:$U$75,ACTUALS!$O$4:$O$75,$BM51,ACTUALS!$N$4:$N$75,DT$3)+SUMIFS(ACTUALS!$T$4:$T$75,ACTUALS!$N$4:$N$75,$BM51,ACTUALS!$O$4:$O$75,DT$3)</f>
        <v>0</v>
      </c>
      <c r="DU51" s="83">
        <f>SUMIFS(ACTUALS!$V$4:$V$75,ACTUALS!$P$4:$P$75,$BM51,ACTUALS!$O$4:$O$75,DU$3)+SUMIFS(ACTUALS!$U$4:$U$75,ACTUALS!$O$4:$O$75,$BM51,ACTUALS!$P$4:$P$75,DU$3)</f>
        <v>0</v>
      </c>
      <c r="DV51" s="83">
        <f>SUMIFS(ACTUALS!$W$4:$W$75,ACTUALS!$Q$4:$Q$75,$BM51,ACTUALS!$P$4:$P$75,DV$3)+SUMIFS(ACTUALS!$V$4:$V$75,ACTUALS!$P$4:$P$75,$BM51,ACTUALS!$Q$4:$Q$75,DV$3)</f>
        <v>0</v>
      </c>
      <c r="DW51" s="83">
        <f>SUMIFS(ACTUALS!$B$4:$B$75,ACTUALS!$R$4:$R$75,$BM51,ACTUALS!$Q$4:$Q$75,DW$3)+SUMIFS(ACTUALS!$W$4:$W$75,ACTUALS!$Q$4:$Q$75,$BM51,ACTUALS!$R$4:$R$75,DW$3)</f>
        <v>0</v>
      </c>
      <c r="DX51" s="83">
        <f>SUMIFS(ACTUALS!$C$4:$C$75,ACTUALS!$S$4:$S$75,$BM51,ACTUALS!$R$4:$R$75,DX$3)+SUMIFS(ACTUALS!$B$4:$B$75,ACTUALS!$R$4:$R$75,$BM51,ACTUALS!$S$4:$S$75,DX$3)</f>
        <v>0</v>
      </c>
      <c r="DY51" s="83">
        <f>SUMIFS(ACTUALS!$D$4:$D$75,ACTUALS!$T$4:$T$75,$BM51,ACTUALS!$S$4:$S$75,DY$3)+SUMIFS(ACTUALS!$C$4:$C$75,ACTUALS!$S$4:$S$75,$BM51,ACTUALS!$T$4:$T$75,DY$3)</f>
        <v>0</v>
      </c>
      <c r="DZ51" s="83">
        <f>SUMIFS(ACTUALS!$E$4:$E$75,ACTUALS!$U$4:$U$75,$BM51,ACTUALS!$T$4:$T$75,DZ$3)+SUMIFS(ACTUALS!$D$4:$D$75,ACTUALS!$T$4:$T$75,$BM51,ACTUALS!$U$4:$U$75,DZ$3)</f>
        <v>0</v>
      </c>
      <c r="EA51" s="83">
        <f>SUMIFS(ACTUALS!$F$4:$F$75,ACTUALS!$V$4:$V$75,$BM51,ACTUALS!$U$4:$U$75,EA$3)+SUMIFS(ACTUALS!$E$4:$E$75,ACTUALS!$U$4:$U$75,$BM51,ACTUALS!$V$4:$V$75,EA$3)</f>
        <v>0</v>
      </c>
      <c r="EB51" s="83">
        <f>SUMIFS(ACTUALS!$G$4:$G$75,ACTUALS!$W$4:$W$75,$BM51,ACTUALS!$V$4:$V$75,EB$3)+SUMIFS(ACTUALS!$F$4:$F$75,ACTUALS!$V$4:$V$75,$BM51,ACTUALS!$W$4:$W$75,EB$3)</f>
        <v>0</v>
      </c>
      <c r="EC51" s="83">
        <f>SUMIFS(ACTUALS!$J$4:$J$75,ACTUALS!$B$4:$B$75,$BM51,ACTUALS!$W$4:$W$75,EC$3)+SUMIFS(ACTUALS!$G$4:$G$75,ACTUALS!$W$4:$W$75,$BM51,ACTUALS!$B$4:$B$75,EC$3)</f>
        <v>0</v>
      </c>
      <c r="ED51" s="83">
        <f>SUMIFS(ACTUALS!$K$4:$K$75,ACTUALS!$C$4:$C$75,$BM51,ACTUALS!$B$4:$B$75,ED$3)+SUMIFS(ACTUALS!$J$4:$J$75,ACTUALS!$B$4:$B$75,$BM51,ACTUALS!$C$4:$C$75,ED$3)</f>
        <v>0</v>
      </c>
      <c r="EE51" s="83">
        <f>SUMIFS(ACTUALS!$L$4:$L$75,ACTUALS!$D$4:$D$75,$BM51,ACTUALS!$C$4:$C$75,EE$3)+SUMIFS(ACTUALS!$K$4:$K$75,ACTUALS!$C$4:$C$75,$BM51,ACTUALS!$D$4:$D$75,EE$3)</f>
        <v>0</v>
      </c>
      <c r="EF51" s="83">
        <f>SUMIFS(ACTUALS!$N$4:$N$75,ACTUALS!$E$4:$E$75,$BM51,ACTUALS!$D$4:$D$75,EF$3)+SUMIFS(ACTUALS!$L$4:$L$75,ACTUALS!$D$4:$D$75,$BM51,ACTUALS!$E$4:$E$75,EF$3)</f>
        <v>0</v>
      </c>
      <c r="EG51" s="83">
        <f>SUMIFS(ACTUALS!$O$4:$O$75,ACTUALS!$F$4:$F$75,$BM51,ACTUALS!$E$4:$E$75,EG$3)+SUMIFS(ACTUALS!$N$4:$N$75,ACTUALS!$E$4:$E$75,$BM51,ACTUALS!$F$4:$F$75,EG$3)</f>
        <v>0</v>
      </c>
      <c r="EH51" s="83">
        <f>SUMIFS(ACTUALS!$P$4:$P$75,ACTUALS!$G$4:$G$75,$BM51,ACTUALS!$F$4:$F$75,EH$3)+SUMIFS(ACTUALS!$O$4:$O$75,ACTUALS!$F$4:$F$75,$BM51,ACTUALS!$G$4:$G$75,EH$3)</f>
        <v>0</v>
      </c>
      <c r="EI51" s="83">
        <f>SUMIFS(ACTUALS!$Q$4:$Q$75,ACTUALS!$J$4:$J$75,$BM51,ACTUALS!$G$4:$G$75,EI$3)+SUMIFS(ACTUALS!$P$4:$P$75,ACTUALS!$G$4:$G$75,$BM51,ACTUALS!$J$4:$J$75,EI$3)</f>
        <v>0</v>
      </c>
      <c r="EJ51" s="83">
        <f>SUMIFS(ACTUALS!$R$4:$R$75,ACTUALS!$K$4:$K$75,$BM51,ACTUALS!$J$4:$J$75,EJ$3)+SUMIFS(ACTUALS!$Q$4:$Q$75,ACTUALS!$J$4:$J$75,$BM51,ACTUALS!$K$4:$K$75,EJ$3)</f>
        <v>0</v>
      </c>
      <c r="EK51" s="83">
        <f>SUMIFS(ACTUALS!$S$4:$S$75,ACTUALS!$L$4:$L$75,$BM51,ACTUALS!$K$4:$K$75,EK$3)+SUMIFS(ACTUALS!$R$4:$R$75,ACTUALS!$K$4:$K$75,$BM51,ACTUALS!$L$4:$L$75,EK$3)</f>
        <v>0</v>
      </c>
      <c r="EL51" s="83">
        <f>SUMIFS(ACTUALS!$T$4:$T$75,ACTUALS!$N$4:$N$75,$BM51,ACTUALS!$L$4:$L$75,EL$3)+SUMIFS(ACTUALS!$S$4:$S$75,ACTUALS!$L$4:$L$75,$BM51,ACTUALS!$N$4:$N$75,EL$3)</f>
        <v>0</v>
      </c>
      <c r="EM51" s="83">
        <f>SUMIFS(ACTUALS!$U$4:$U$75,ACTUALS!$O$4:$O$75,$BM51,ACTUALS!$N$4:$N$75,EM$3)+SUMIFS(ACTUALS!$T$4:$T$75,ACTUALS!$N$4:$N$75,$BM51,ACTUALS!$O$4:$O$75,EM$3)</f>
        <v>0</v>
      </c>
      <c r="EN51" s="83">
        <f>SUMIFS(ACTUALS!$V$4:$V$75,ACTUALS!$P$4:$P$75,$BM51,ACTUALS!$O$4:$O$75,EN$3)+SUMIFS(ACTUALS!$U$4:$U$75,ACTUALS!$O$4:$O$75,$BM51,ACTUALS!$P$4:$P$75,EN$3)</f>
        <v>0</v>
      </c>
      <c r="EO51" s="83">
        <f>SUMIFS(ACTUALS!$W$4:$W$75,ACTUALS!$Q$4:$Q$75,$BM51,ACTUALS!$P$4:$P$75,EO$3)+SUMIFS(ACTUALS!$V$4:$V$75,ACTUALS!$P$4:$P$75,$BM51,ACTUALS!$Q$4:$Q$75,EO$3)</f>
        <v>0</v>
      </c>
      <c r="EP51" s="83">
        <f>SUMIFS(ACTUALS!$B$4:$B$75,ACTUALS!$R$4:$R$75,$BM51,ACTUALS!$Q$4:$Q$75,EP$3)+SUMIFS(ACTUALS!$W$4:$W$75,ACTUALS!$Q$4:$Q$75,$BM51,ACTUALS!$R$4:$R$75,EP$3)</f>
        <v>0</v>
      </c>
      <c r="EQ51" s="83">
        <f>SUMIFS(ACTUALS!$C$4:$C$75,ACTUALS!$S$4:$S$75,$BM51,ACTUALS!$R$4:$R$75,EQ$3)+SUMIFS(ACTUALS!$B$4:$B$75,ACTUALS!$R$4:$R$75,$BM51,ACTUALS!$S$4:$S$75,EQ$3)</f>
        <v>0</v>
      </c>
      <c r="ER51" s="83">
        <f>SUMIFS(ACTUALS!$D$4:$D$75,ACTUALS!$T$4:$T$75,$BM51,ACTUALS!$S$4:$S$75,ER$3)+SUMIFS(ACTUALS!$C$4:$C$75,ACTUALS!$S$4:$S$75,$BM51,ACTUALS!$T$4:$T$75,ER$3)</f>
        <v>0</v>
      </c>
      <c r="ES51" s="83">
        <f>SUMIFS(ACTUALS!$E$4:$E$75,ACTUALS!$U$4:$U$75,$BM51,ACTUALS!$T$4:$T$75,ES$3)+SUMIFS(ACTUALS!$D$4:$D$75,ACTUALS!$T$4:$T$75,$BM51,ACTUALS!$U$4:$U$75,ES$3)</f>
        <v>0</v>
      </c>
      <c r="ET51" s="83">
        <f>SUMIFS(ACTUALS!$F$4:$F$75,ACTUALS!$V$4:$V$75,$BM51,ACTUALS!$U$4:$U$75,ET$3)+SUMIFS(ACTUALS!$E$4:$E$75,ACTUALS!$U$4:$U$75,$BM51,ACTUALS!$V$4:$V$75,ET$3)</f>
        <v>0</v>
      </c>
      <c r="EU51" s="83">
        <f>SUMIFS(ACTUALS!$G$4:$G$75,ACTUALS!$W$4:$W$75,$BM51,ACTUALS!$V$4:$V$75,EU$3)+SUMIFS(ACTUALS!$F$4:$F$75,ACTUALS!$V$4:$V$75,$BM51,ACTUALS!$W$4:$W$75,EU$3)</f>
        <v>0</v>
      </c>
      <c r="EV51" s="83">
        <f>SUMIFS(ACTUALS!$U$4:$U$75,ACTUALS!$O$4:$O$75,$BM51,ACTUALS!$N$4:$N$75,EV$3)+SUMIFS(ACTUALS!$T$4:$T$75,ACTUALS!$N$4:$N$75,$BM51,ACTUALS!$O$4:$O$75,EV$3)</f>
        <v>0</v>
      </c>
      <c r="EW51" s="83">
        <f>SUMIFS(ACTUALS!$U$4:$U$75,ACTUALS!$O$4:$O$75,$BM51,ACTUALS!$N$4:$N$75,EW$3)+SUMIFS(ACTUALS!$T$4:$T$75,ACTUALS!$N$4:$N$75,$BM51,ACTUALS!$O$4:$O$75,EW$3)</f>
        <v>0</v>
      </c>
      <c r="EX51" s="83">
        <f>SUMIFS(ACTUALS!$U$4:$U$75,ACTUALS!$O$4:$O$75,$BM51,ACTUALS!$N$4:$N$75,EX$3)+SUMIFS(ACTUALS!$T$4:$T$75,ACTUALS!$N$4:$N$75,$BM51,ACTUALS!$O$4:$O$75,EX$3)</f>
        <v>0</v>
      </c>
      <c r="EY51" s="83">
        <f>SUMIFS(ACTUALS!$U$4:$U$75,ACTUALS!$O$4:$O$75,$BM51,ACTUALS!$N$4:$N$75,EY$3)+SUMIFS(ACTUALS!$T$4:$T$75,ACTUALS!$N$4:$N$75,$BM51,ACTUALS!$O$4:$O$75,EY$3)</f>
        <v>0</v>
      </c>
      <c r="EZ51" s="83">
        <f>SUMIFS(ACTUALS!$U$4:$U$75,ACTUALS!$O$4:$O$75,$BM51,ACTUALS!$N$4:$N$75,EZ$3)+SUMIFS(ACTUALS!$T$4:$T$75,ACTUALS!$N$4:$N$75,$BM51,ACTUALS!$O$4:$O$75,EZ$3)</f>
        <v>0</v>
      </c>
      <c r="FA51" s="83">
        <f>SUMIFS(ACTUALS!$U$4:$U$75,ACTUALS!$O$4:$O$75,$BM51,ACTUALS!$N$4:$N$75,FA$3)+SUMIFS(ACTUALS!$T$4:$T$75,ACTUALS!$N$4:$N$75,$BM51,ACTUALS!$O$4:$O$75,FA$3)</f>
        <v>0</v>
      </c>
      <c r="FB51" s="83">
        <f>SUMIFS(ACTUALS!$U$4:$U$75,ACTUALS!$O$4:$O$75,$BM51,ACTUALS!$N$4:$N$75,FB$3)+SUMIFS(ACTUALS!$T$4:$T$75,ACTUALS!$N$4:$N$75,$BM51,ACTUALS!$O$4:$O$75,FB$3)</f>
        <v>0</v>
      </c>
      <c r="FC51" s="83">
        <f>SUMIFS(ACTUALS!$U$4:$U$75,ACTUALS!$O$4:$O$75,$BM51,ACTUALS!$N$4:$N$75,FC$3)+SUMIFS(ACTUALS!$T$4:$T$75,ACTUALS!$N$4:$N$75,$BM51,ACTUALS!$O$4:$O$75,FC$3)</f>
        <v>0</v>
      </c>
      <c r="FD51" s="83">
        <f>SUMIFS(ACTUALS!$U$4:$U$75,ACTUALS!$O$4:$O$75,$BM51,ACTUALS!$N$4:$N$75,FD$3)+SUMIFS(ACTUALS!$T$4:$T$75,ACTUALS!$N$4:$N$75,$BM51,ACTUALS!$O$4:$O$75,FD$3)</f>
        <v>0</v>
      </c>
      <c r="FE51" s="83">
        <f>SUMIFS(ACTUALS!$U$4:$U$75,ACTUALS!$O$4:$O$75,$BM51,ACTUALS!$N$4:$N$75,FE$3)+SUMIFS(ACTUALS!$T$4:$T$75,ACTUALS!$N$4:$N$75,$BM51,ACTUALS!$O$4:$O$75,FE$3)</f>
        <v>0</v>
      </c>
      <c r="FF51" s="83">
        <f>SUMIFS(ACTUALS!$U$4:$U$75,ACTUALS!$O$4:$O$75,$BM51,ACTUALS!$N$4:$N$75,FF$3)+SUMIFS(ACTUALS!$T$4:$T$75,ACTUALS!$N$4:$N$75,$BM51,ACTUALS!$O$4:$O$75,FF$3)</f>
        <v>0</v>
      </c>
      <c r="FG51" s="83">
        <f>SUMIFS(ACTUALS!$U$4:$U$75,ACTUALS!$O$4:$O$75,$BM51,ACTUALS!$N$4:$N$75,FG$3)+SUMIFS(ACTUALS!$T$4:$T$75,ACTUALS!$N$4:$N$75,$BM51,ACTUALS!$O$4:$O$75,FG$3)</f>
        <v>0</v>
      </c>
      <c r="FH51" s="51"/>
      <c r="FI51" s="51" t="s">
        <v>110</v>
      </c>
      <c r="FJ51" s="83">
        <f>SUMIFS(ACTUALS!$S$4:$S$75,ACTUALS!$O$4:$O$75,$BM51,ACTUALS!$N$4:$N$75,FJ$3)+SUMIFS(ACTUALS!$R$4:$R$75,ACTUALS!$N$4:$N$75,$BM51,ACTUALS!$O$4:$O$75,FJ$3)</f>
        <v>0</v>
      </c>
      <c r="FK51" s="83">
        <f>SUMIFS(ACTUALS!$S$4:$S$75,ACTUALS!$O$4:$O$75,$BM51,ACTUALS!$N$4:$N$75,FK$3)+SUMIFS(ACTUALS!$R$4:$R$75,ACTUALS!$N$4:$N$75,$BM51,ACTUALS!$O$4:$O$75,FK$3)</f>
        <v>0</v>
      </c>
      <c r="FL51" s="83">
        <f>SUMIFS(ACTUALS!$S$4:$S$75,ACTUALS!$O$4:$O$75,$BM51,ACTUALS!$N$4:$N$75,FL$3)+SUMIFS(ACTUALS!$R$4:$R$75,ACTUALS!$N$4:$N$75,$BM51,ACTUALS!$O$4:$O$75,FL$3)</f>
        <v>0</v>
      </c>
      <c r="FM51" s="83">
        <f>SUMIFS(ACTUALS!$S$4:$S$75,ACTUALS!$O$4:$O$75,$BM51,ACTUALS!$N$4:$N$75,FM$3)+SUMIFS(ACTUALS!$R$4:$R$75,ACTUALS!$N$4:$N$75,$BM51,ACTUALS!$O$4:$O$75,FM$3)</f>
        <v>0</v>
      </c>
      <c r="FN51" s="83">
        <f>SUMIFS(ACTUALS!$S$4:$S$75,ACTUALS!$O$4:$O$75,$BM51,ACTUALS!$N$4:$N$75,FN$3)+SUMIFS(ACTUALS!$R$4:$R$75,ACTUALS!$N$4:$N$75,$BM51,ACTUALS!$O$4:$O$75,FN$3)</f>
        <v>0</v>
      </c>
      <c r="FO51" s="83">
        <f>SUMIFS(ACTUALS!$S$4:$S$75,ACTUALS!$O$4:$O$75,$BM51,ACTUALS!$N$4:$N$75,FO$3)+SUMIFS(ACTUALS!$R$4:$R$75,ACTUALS!$N$4:$N$75,$BM51,ACTUALS!$O$4:$O$75,FO$3)</f>
        <v>0</v>
      </c>
      <c r="FP51" s="83">
        <f>SUMIFS(ACTUALS!$T$4:$T$75,ACTUALS!$P$4:$P$75,$BM51,ACTUALS!$O$4:$O$75,FP$3)+SUMIFS(ACTUALS!$S$4:$S$75,ACTUALS!$O$4:$O$75,$BM51,ACTUALS!$P$4:$P$75,FP$3)</f>
        <v>0</v>
      </c>
      <c r="FQ51" s="83">
        <f>SUMIFS(ACTUALS!$U$4:$U$75,ACTUALS!$Q$4:$Q$75,$BM51,ACTUALS!$P$4:$P$75,FQ$3)+SUMIFS(ACTUALS!$T$4:$T$75,ACTUALS!$P$4:$P$75,$BM51,ACTUALS!$Q$4:$Q$75,FQ$3)</f>
        <v>0</v>
      </c>
      <c r="FR51" s="83">
        <f>SUMIFS(ACTUALS!$V$4:$V$75,ACTUALS!$R$4:$R$75,$BM51,ACTUALS!$Q$4:$Q$75,FR$3)+SUMIFS(ACTUALS!$U$4:$U$75,ACTUALS!$Q$4:$Q$75,$BM51,ACTUALS!$R$4:$R$75,FR$3)</f>
        <v>0</v>
      </c>
      <c r="FS51" s="83">
        <f>SUMIFS(ACTUALS!$W$4:$W$75,ACTUALS!$S$4:$S$75,$BM51,ACTUALS!$R$4:$R$75,FS$3)+SUMIFS(ACTUALS!$V$4:$V$75,ACTUALS!$R$4:$R$75,$BM51,ACTUALS!$S$4:$S$75,FS$3)</f>
        <v>0</v>
      </c>
      <c r="FT51" s="83">
        <f>SUMIFS(ACTUALS!$B$4:$B$75,ACTUALS!$T$4:$T$75,$BM51,ACTUALS!$S$4:$S$75,FT$3)+SUMIFS(ACTUALS!$W$4:$W$75,ACTUALS!$S$4:$S$75,$BM51,ACTUALS!$T$4:$T$75,FT$3)</f>
        <v>0</v>
      </c>
      <c r="FU51" s="83">
        <f>SUMIFS(ACTUALS!$C$4:$C$75,ACTUALS!$U$4:$U$75,$BM51,ACTUALS!$T$4:$T$75,FU$3)+SUMIFS(ACTUALS!$B$4:$B$75,ACTUALS!$T$4:$T$75,$BM51,ACTUALS!$U$4:$U$75,FU$3)</f>
        <v>0</v>
      </c>
      <c r="FV51" s="83">
        <f>SUMIFS(ACTUALS!$D$4:$D$75,ACTUALS!$V$4:$V$75,$BM51,ACTUALS!$U$4:$U$75,FV$3)+SUMIFS(ACTUALS!$C$4:$C$75,ACTUALS!$U$4:$U$75,$BM51,ACTUALS!$V$4:$V$75,FV$3)</f>
        <v>0</v>
      </c>
      <c r="FW51" s="83">
        <f>SUMIFS(ACTUALS!$E$4:$E$75,ACTUALS!$W$4:$W$75,$BM51,ACTUALS!$V$4:$V$75,FW$3)+SUMIFS(ACTUALS!$D$4:$D$75,ACTUALS!$V$4:$V$75,$BM51,ACTUALS!$W$4:$W$75,FW$3)</f>
        <v>0</v>
      </c>
      <c r="FX51" s="83">
        <f>SUMIFS(ACTUALS!$F$4:$F$75,ACTUALS!$B$4:$B$75,$BM51,ACTUALS!$W$4:$W$75,FX$3)+SUMIFS(ACTUALS!$E$4:$E$75,ACTUALS!$W$4:$W$75,$BM51,ACTUALS!$B$4:$B$75,FX$3)</f>
        <v>0</v>
      </c>
      <c r="FY51" s="83">
        <f>SUMIFS(ACTUALS!$G$4:$G$75,ACTUALS!$C$4:$C$75,$BM51,ACTUALS!$B$4:$B$75,FY$3)+SUMIFS(ACTUALS!$F$4:$F$75,ACTUALS!$B$4:$B$75,$BM51,ACTUALS!$C$4:$C$75,FY$3)</f>
        <v>0</v>
      </c>
      <c r="FZ51" s="83">
        <f>SUMIFS(ACTUALS!$J$4:$J$75,ACTUALS!$D$4:$D$75,$BM51,ACTUALS!$C$4:$C$75,FZ$3)+SUMIFS(ACTUALS!$G$4:$G$75,ACTUALS!$C$4:$C$75,$BM51,ACTUALS!$D$4:$D$75,FZ$3)</f>
        <v>0</v>
      </c>
      <c r="GA51" s="83">
        <f>SUMIFS(ACTUALS!$K$4:$K$75,ACTUALS!$E$4:$E$75,$BM51,ACTUALS!$D$4:$D$75,GA$3)+SUMIFS(ACTUALS!$J$4:$J$75,ACTUALS!$D$4:$D$75,$BM51,ACTUALS!$E$4:$E$75,GA$3)</f>
        <v>0</v>
      </c>
      <c r="GB51" s="83">
        <f>SUMIFS(ACTUALS!$L$4:$L$75,ACTUALS!$F$4:$F$75,$BM51,ACTUALS!$E$4:$E$75,GB$3)+SUMIFS(ACTUALS!$K$4:$K$75,ACTUALS!$E$4:$E$75,$BM51,ACTUALS!$F$4:$F$75,GB$3)</f>
        <v>0</v>
      </c>
      <c r="GC51" s="83">
        <f>SUMIFS(ACTUALS!$N$4:$N$75,ACTUALS!$G$4:$G$75,$BM51,ACTUALS!$F$4:$F$75,GC$3)+SUMIFS(ACTUALS!$L$4:$L$75,ACTUALS!$F$4:$F$75,$BM51,ACTUALS!$G$4:$G$75,GC$3)</f>
        <v>0</v>
      </c>
      <c r="GD51" s="83">
        <f>SUMIFS(ACTUALS!$O$4:$O$75,ACTUALS!$J$4:$J$75,$BM51,ACTUALS!$G$4:$G$75,GD$3)+SUMIFS(ACTUALS!$N$4:$N$75,ACTUALS!$G$4:$G$75,$BM51,ACTUALS!$J$4:$J$75,GD$3)</f>
        <v>0</v>
      </c>
      <c r="GE51" s="83">
        <f>SUMIFS(ACTUALS!$P$4:$P$75,ACTUALS!$K$4:$K$75,$BM51,ACTUALS!$J$4:$J$75,GE$3)+SUMIFS(ACTUALS!$O$4:$O$75,ACTUALS!$J$4:$J$75,$BM51,ACTUALS!$K$4:$K$75,GE$3)</f>
        <v>0</v>
      </c>
      <c r="GF51" s="83">
        <f>SUMIFS(ACTUALS!$Q$4:$Q$75,ACTUALS!$L$4:$L$75,$BM51,ACTUALS!$K$4:$K$75,GF$3)+SUMIFS(ACTUALS!$P$4:$P$75,ACTUALS!$K$4:$K$75,$BM51,ACTUALS!$L$4:$L$75,GF$3)</f>
        <v>0</v>
      </c>
      <c r="GG51" s="83">
        <f>SUMIFS(ACTUALS!$R$4:$R$75,ACTUALS!$N$4:$N$75,$BM51,ACTUALS!$L$4:$L$75,GG$3)+SUMIFS(ACTUALS!$Q$4:$Q$75,ACTUALS!$L$4:$L$75,$BM51,ACTUALS!$N$4:$N$75,GG$3)</f>
        <v>0</v>
      </c>
      <c r="GH51" s="83">
        <f>SUMIFS(ACTUALS!$S$4:$S$75,ACTUALS!$O$4:$O$75,$BM51,ACTUALS!$N$4:$N$75,GH$3)+SUMIFS(ACTUALS!$R$4:$R$75,ACTUALS!$N$4:$N$75,$BM51,ACTUALS!$O$4:$O$75,GH$3)</f>
        <v>0</v>
      </c>
      <c r="GI51" s="83">
        <f>SUMIFS(ACTUALS!$T$4:$T$75,ACTUALS!$P$4:$P$75,$BM51,ACTUALS!$O$4:$O$75,GI$3)+SUMIFS(ACTUALS!$S$4:$S$75,ACTUALS!$O$4:$O$75,$BM51,ACTUALS!$P$4:$P$75,GI$3)</f>
        <v>0</v>
      </c>
      <c r="GJ51" s="83">
        <f>SUMIFS(ACTUALS!$U$4:$U$75,ACTUALS!$Q$4:$Q$75,$BM51,ACTUALS!$P$4:$P$75,GJ$3)+SUMIFS(ACTUALS!$T$4:$T$75,ACTUALS!$P$4:$P$75,$BM51,ACTUALS!$Q$4:$Q$75,GJ$3)</f>
        <v>0</v>
      </c>
      <c r="GK51" s="83">
        <f>SUMIFS(ACTUALS!$V$4:$V$75,ACTUALS!$R$4:$R$75,$BM51,ACTUALS!$Q$4:$Q$75,GK$3)+SUMIFS(ACTUALS!$U$4:$U$75,ACTUALS!$Q$4:$Q$75,$BM51,ACTUALS!$R$4:$R$75,GK$3)</f>
        <v>0</v>
      </c>
      <c r="GL51" s="83">
        <f>SUMIFS(ACTUALS!$W$4:$W$75,ACTUALS!$S$4:$S$75,$BM51,ACTUALS!$R$4:$R$75,GL$3)+SUMIFS(ACTUALS!$V$4:$V$75,ACTUALS!$R$4:$R$75,$BM51,ACTUALS!$S$4:$S$75,GL$3)</f>
        <v>0</v>
      </c>
      <c r="GM51" s="83">
        <f>SUMIFS(ACTUALS!$B$4:$B$75,ACTUALS!$T$4:$T$75,$BM51,ACTUALS!$S$4:$S$75,GM$3)+SUMIFS(ACTUALS!$W$4:$W$75,ACTUALS!$S$4:$S$75,$BM51,ACTUALS!$T$4:$T$75,GM$3)</f>
        <v>0</v>
      </c>
      <c r="GN51" s="83">
        <f>SUMIFS(ACTUALS!$C$4:$C$75,ACTUALS!$U$4:$U$75,$BM51,ACTUALS!$T$4:$T$75,GN$3)+SUMIFS(ACTUALS!$B$4:$B$75,ACTUALS!$T$4:$T$75,$BM51,ACTUALS!$U$4:$U$75,GN$3)</f>
        <v>0</v>
      </c>
      <c r="GO51" s="83">
        <f>SUMIFS(ACTUALS!$S$4:$S$75,ACTUALS!$O$4:$O$75,$BM51,ACTUALS!$N$4:$N$75,GO$3)+SUMIFS(ACTUALS!$R$4:$R$75,ACTUALS!$N$4:$N$75,$BM51,ACTUALS!$O$4:$O$75,GO$3)</f>
        <v>0</v>
      </c>
      <c r="GP51" s="83">
        <f>SUMIFS(ACTUALS!$S$4:$S$75,ACTUALS!$O$4:$O$75,$BM51,ACTUALS!$N$4:$N$75,GP$3)+SUMIFS(ACTUALS!$R$4:$R$75,ACTUALS!$N$4:$N$75,$BM51,ACTUALS!$O$4:$O$75,GP$3)</f>
        <v>0</v>
      </c>
      <c r="GQ51" s="83">
        <f>SUMIFS(ACTUALS!$S$4:$S$75,ACTUALS!$O$4:$O$75,$BM51,ACTUALS!$N$4:$N$75,GQ$3)+SUMIFS(ACTUALS!$R$4:$R$75,ACTUALS!$N$4:$N$75,$BM51,ACTUALS!$O$4:$O$75,GQ$3)</f>
        <v>0</v>
      </c>
      <c r="GR51" s="83">
        <f>SUMIFS(ACTUALS!$S$4:$S$75,ACTUALS!$O$4:$O$75,$BM51,ACTUALS!$N$4:$N$75,GR$3)+SUMIFS(ACTUALS!$R$4:$R$75,ACTUALS!$N$4:$N$75,$BM51,ACTUALS!$O$4:$O$75,GR$3)</f>
        <v>0</v>
      </c>
      <c r="GS51" s="83">
        <f>SUMIFS(ACTUALS!$S$4:$S$75,ACTUALS!$O$4:$O$75,$BM51,ACTUALS!$N$4:$N$75,GS$3)+SUMIFS(ACTUALS!$R$4:$R$75,ACTUALS!$N$4:$N$75,$BM51,ACTUALS!$O$4:$O$75,GS$3)</f>
        <v>0</v>
      </c>
      <c r="GT51" s="83">
        <f>SUMIFS(ACTUALS!$S$4:$S$75,ACTUALS!$O$4:$O$75,$BM51,ACTUALS!$N$4:$N$75,GT$3)+SUMIFS(ACTUALS!$R$4:$R$75,ACTUALS!$N$4:$N$75,$BM51,ACTUALS!$O$4:$O$75,GT$3)</f>
        <v>0</v>
      </c>
      <c r="GU51" s="83">
        <f>SUMIFS(ACTUALS!$S$4:$S$75,ACTUALS!$O$4:$O$75,$BM51,ACTUALS!$N$4:$N$75,GU$3)+SUMIFS(ACTUALS!$R$4:$R$75,ACTUALS!$N$4:$N$75,$BM51,ACTUALS!$O$4:$O$75,GU$3)</f>
        <v>0</v>
      </c>
      <c r="GV51" s="83">
        <f>SUMIFS(ACTUALS!$S$4:$S$75,ACTUALS!$O$4:$O$75,$BM51,ACTUALS!$N$4:$N$75,GV$3)+SUMIFS(ACTUALS!$R$4:$R$75,ACTUALS!$N$4:$N$75,$BM51,ACTUALS!$O$4:$O$75,GV$3)</f>
        <v>0</v>
      </c>
      <c r="GW51" s="83">
        <f>SUMIFS(ACTUALS!$S$4:$S$75,ACTUALS!$O$4:$O$75,$BM51,ACTUALS!$N$4:$N$75,GW$3)+SUMIFS(ACTUALS!$R$4:$R$75,ACTUALS!$N$4:$N$75,$BM51,ACTUALS!$O$4:$O$75,GW$3)</f>
        <v>0</v>
      </c>
      <c r="GX51" s="83">
        <f>SUMIFS(ACTUALS!$S$4:$S$75,ACTUALS!$O$4:$O$75,$BM51,ACTUALS!$N$4:$N$75,GX$3)+SUMIFS(ACTUALS!$R$4:$R$75,ACTUALS!$N$4:$N$75,$BM51,ACTUALS!$O$4:$O$75,GX$3)</f>
        <v>0</v>
      </c>
      <c r="GY51" s="83">
        <f>SUMIFS(ACTUALS!$S$4:$S$75,ACTUALS!$O$4:$O$75,$BM51,ACTUALS!$N$4:$N$75,GY$3)+SUMIFS(ACTUALS!$R$4:$R$75,ACTUALS!$N$4:$N$75,$BM51,ACTUALS!$O$4:$O$75,GY$3)</f>
        <v>0</v>
      </c>
      <c r="GZ51" s="83">
        <f>SUMIFS(ACTUALS!$S$4:$S$75,ACTUALS!$O$4:$O$75,$BM51,ACTUALS!$N$4:$N$75,GZ$3)+SUMIFS(ACTUALS!$R$4:$R$75,ACTUALS!$N$4:$N$75,$BM51,ACTUALS!$O$4:$O$75,GZ$3)</f>
        <v>0</v>
      </c>
      <c r="HA51" s="83">
        <f>SUMIFS(ACTUALS!$S$4:$S$75,ACTUALS!$O$4:$O$75,$BM51,ACTUALS!$N$4:$N$75,HA$3)+SUMIFS(ACTUALS!$R$4:$R$75,ACTUALS!$N$4:$N$75,$BM51,ACTUALS!$O$4:$O$75,HA$3)</f>
        <v>0</v>
      </c>
      <c r="HB51" s="83">
        <f>SUMIFS(ACTUALS!$S$4:$S$75,ACTUALS!$O$4:$O$75,$BM51,ACTUALS!$N$4:$N$75,HB$3)+SUMIFS(ACTUALS!$R$4:$R$75,ACTUALS!$N$4:$N$75,$BM51,ACTUALS!$O$4:$O$75,HB$3)</f>
        <v>0</v>
      </c>
      <c r="HC51" s="83">
        <f>SUMIFS(ACTUALS!$S$4:$S$75,ACTUALS!$O$4:$O$75,$BM51,ACTUALS!$N$4:$N$75,HC$3)+SUMIFS(ACTUALS!$R$4:$R$75,ACTUALS!$N$4:$N$75,$BM51,ACTUALS!$O$4:$O$75,HC$3)</f>
        <v>0</v>
      </c>
      <c r="HD51" s="83">
        <f>SUMIFS(ACTUALS!$S$4:$S$75,ACTUALS!$O$4:$O$75,$BM51,ACTUALS!$N$4:$N$75,HD$3)+SUMIFS(ACTUALS!$R$4:$R$75,ACTUALS!$N$4:$N$75,$BM51,ACTUALS!$O$4:$O$75,HD$3)</f>
        <v>0</v>
      </c>
      <c r="HE51" s="83">
        <f>SUMIFS(ACTUALS!$S$4:$S$75,ACTUALS!$O$4:$O$75,$BM51,ACTUALS!$N$4:$N$75,HE$3)+SUMIFS(ACTUALS!$R$4:$R$75,ACTUALS!$N$4:$N$75,$BM51,ACTUALS!$O$4:$O$75,HE$3)</f>
        <v>0</v>
      </c>
      <c r="HF51" s="5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  <c r="IW51" s="71"/>
      <c r="IX51" s="71"/>
      <c r="IY51" s="71"/>
      <c r="IZ51" s="71"/>
      <c r="JA51" s="71"/>
      <c r="JB51" s="71"/>
      <c r="JC51" s="71"/>
      <c r="JD51" s="71"/>
      <c r="JE51" s="71"/>
      <c r="JF51" s="71"/>
      <c r="JG51" s="71"/>
      <c r="JH51" s="71"/>
      <c r="JI51" s="71"/>
      <c r="JJ51" s="71"/>
      <c r="JK51" s="71"/>
      <c r="JL51" s="71"/>
      <c r="JM51" s="71"/>
    </row>
    <row r="52" spans="1:273" s="78" customFormat="1" ht="30" customHeight="1" x14ac:dyDescent="0.25">
      <c r="A52" s="71"/>
      <c r="B52" s="72">
        <f t="shared" si="6"/>
        <v>49</v>
      </c>
      <c r="C52" s="73" t="s">
        <v>5</v>
      </c>
      <c r="D52" s="74">
        <v>46197</v>
      </c>
      <c r="E52" s="73" t="s">
        <v>114</v>
      </c>
      <c r="F52" s="180">
        <v>0.625</v>
      </c>
      <c r="G52" s="75">
        <f t="shared" ref="G52:G107" si="7">(D52+F52)+IF($A$7&gt;=0,TIMEVALUE($A$7&amp;":00"),-TIMEVALUE(ABS($A$7)&amp;":00"))</f>
        <v>46197.625</v>
      </c>
      <c r="H52" s="148" t="s">
        <v>168</v>
      </c>
      <c r="I52" s="149"/>
      <c r="J52" s="150"/>
      <c r="K52" s="151"/>
      <c r="L52" s="73" t="str">
        <f t="shared" si="1"/>
        <v/>
      </c>
      <c r="M52" s="76" t="s">
        <v>732</v>
      </c>
      <c r="N52" s="77" t="str">
        <f t="shared" si="2"/>
        <v>Switzerland</v>
      </c>
      <c r="O52" s="78" t="str">
        <f t="shared" si="3"/>
        <v>Canada</v>
      </c>
      <c r="P52" s="78" t="str">
        <f>IF(ACTUALS!$R52&gt;ACTUALS!$S52,ACTUALS!$N52,IF(ACTUALS!$S52&gt;ACTUALS!$R52,ACTUALS!$O52,""))</f>
        <v/>
      </c>
      <c r="Q52" s="78" t="str">
        <f>IF(ACTUALS!$P52=ACTUALS!$N52,ACTUALS!$O52,IF(ACTUALS!$P52=ACTUALS!$O52,ACTUALS!$N52,""))</f>
        <v/>
      </c>
      <c r="R52" s="79">
        <f t="shared" si="4"/>
        <v>0</v>
      </c>
      <c r="S52" s="80">
        <f t="shared" si="5"/>
        <v>0</v>
      </c>
      <c r="T52" s="78">
        <f>IF(OR(ACTUALS!$R52="",ACTUALS!$S52=""),"",ACTUALS!$R52-ACTUALS!$S52)</f>
        <v>0</v>
      </c>
      <c r="U52" s="78">
        <f>IF(OR(ACTUALS!$R52="",ACTUALS!$S52=""),"",ACTUALS!$S52-ACTUALS!$R52)</f>
        <v>0</v>
      </c>
      <c r="V52" s="78" t="str">
        <f>IF(ACTUALS!$K52="","",IF(ACTUALS!$L52="Draw",1,IF(ACTUALS!$L52=ACTUALS!$N52,3,0)))</f>
        <v/>
      </c>
      <c r="W52" s="78" t="str">
        <f>IF(ACTUALS!$K52="","",IF(ACTUALS!$L52="Draw",1,IF(ACTUALS!$L52=ACTUALS!$O52,3,0)))</f>
        <v/>
      </c>
      <c r="AH52" s="51"/>
      <c r="AI52" s="51"/>
      <c r="AJ52" s="51"/>
      <c r="AK52" s="51"/>
      <c r="AL52" s="51"/>
      <c r="AM52" s="51"/>
      <c r="AN52" s="51"/>
      <c r="AO52" s="94"/>
      <c r="AP52" s="94"/>
      <c r="AQ52" s="51"/>
      <c r="AR52" s="51"/>
      <c r="AS52" s="51" t="s">
        <v>105</v>
      </c>
      <c r="AT52" s="51" t="s">
        <v>108</v>
      </c>
      <c r="AU52" s="51">
        <f>COUNTIF(ACTUALS!$P$4:$P$75,AT52)</f>
        <v>0</v>
      </c>
      <c r="AV52" s="51">
        <f>COUNTIFS(ACTUALS!$O$4:$O$75,AT52,ACTUALS!$L$4:$L$75,"Draw")+COUNTIFS(ACTUALS!$N$4:$N$75,AT52,ACTUALS!$L$4:$L$75,"Draw")</f>
        <v>0</v>
      </c>
      <c r="AW52" s="51">
        <f>COUNTIF(ACTUALS!$Q$4:$Q$75,AT52)</f>
        <v>0</v>
      </c>
      <c r="AX52" s="51">
        <f>AV52+(3*AU52)</f>
        <v>0</v>
      </c>
      <c r="AY52" s="51">
        <f>SUMIFS(ACTUALS!$R$4:$R$75,ACTUALS!$N$4:$N$75,AT52)+SUMIFS(ACTUALS!$S$4:$S$75,ACTUALS!$O$4:$O$75,AT52)</f>
        <v>0</v>
      </c>
      <c r="AZ52" s="51">
        <f>SUMIFS(ACTUALS!$S$4:$S$75,ACTUALS!$N$4:$N$75,AT52)+SUMIFS(ACTUALS!$R$4:$R$75,ACTUALS!$O$4:$O$75,AT52)</f>
        <v>0</v>
      </c>
      <c r="BA52" s="51">
        <f>AY52-AZ52</f>
        <v>0</v>
      </c>
      <c r="BB52" s="51">
        <f ca="1">RANK(BK52,BK49:BK52,1)</f>
        <v>1</v>
      </c>
      <c r="BC52" s="51" t="str">
        <f>IFERROR(VLOOKUP(AT52,AO:AP,2,FALSE),"")</f>
        <v/>
      </c>
      <c r="BD52" s="51" t="str">
        <f ca="1">IF(BC52="",BB52&amp;AS52,BC52&amp;AS52)</f>
        <v>1J</v>
      </c>
      <c r="BE52" s="51">
        <f>RANK(AX52,AX49:AX52)+(RANK(BA52,BA49:BA52)/10)+(RANK(AY52,AY49:AY52)/100)</f>
        <v>1.1100000000000001</v>
      </c>
      <c r="BF52" s="51">
        <f>RANK(BE52,BE49:BE52,1)</f>
        <v>1</v>
      </c>
      <c r="BG52" s="51" cm="1">
        <f t="array" aca="1" ref="BG52" ca="1">SUMPRODUCT((OFFSET($BN$3:$DI$3,MATCH($AT52,$BM$4:$BM$51,0),0))*((IF($BF50=$BF52,$BN$3:$DI$3=$AT50,0))+(IF($BF49=$BF52,$BN$3:$DI$3=$AT49,0))+(IF($BF51=$BF52,$BN$3:$DI$3=$AT51,0))))</f>
        <v>0</v>
      </c>
      <c r="BH52" s="51" cm="1">
        <f t="array" aca="1" ref="BH52" ca="1">SUMPRODUCT((OFFSET($DL$3:$FG$3,MATCH($AT52,$DK$4:$DK$51,0),0))*((IF($BF50=$BF52,$DL$3:$FG$3=$AT50,0))+(IF($BF49=$BF52,$DL$3:$FG$3=$AT49,0))+(IF($BF51=$BF52,$DL$3:$FG$3=$AT51,0))))</f>
        <v>0</v>
      </c>
      <c r="BI52" s="51" cm="1">
        <f t="array" aca="1" ref="BI52" ca="1">SUMPRODUCT((OFFSET($FJ$3:$HE$3,MATCH($AT52,$FI$4:$FI$51,0),0))*((IF($BF50=$BF52,$FJ$3:$HE$3=$AT50,0))+(IF($BF49=$BF52,$FJ$3:$HE$3=$AT49,0))+(IF($BF51=$BF52,$FJ$3:$HE$3=$AT51,0))))</f>
        <v>0</v>
      </c>
      <c r="BJ52" s="51">
        <f ca="1">(BG52/1000)+(BH52/10000)+(BI52/100000)+(ROW(BI55)/10000000)</f>
        <v>5.4999999999999999E-6</v>
      </c>
      <c r="BK52" s="51">
        <f ca="1">+BE52-BJ52</f>
        <v>1.1099945</v>
      </c>
      <c r="BL52" s="51"/>
      <c r="BM52" s="96"/>
      <c r="BN52" s="97"/>
      <c r="BO52" s="97"/>
      <c r="BP52" s="97"/>
      <c r="BQ52" s="97"/>
      <c r="BR52" s="97"/>
      <c r="BS52" s="97"/>
      <c r="BT52" s="97"/>
      <c r="BU52" s="97"/>
      <c r="BV52" s="97"/>
      <c r="BW52" s="97"/>
      <c r="BX52" s="97"/>
      <c r="BY52" s="97"/>
      <c r="BZ52" s="97"/>
      <c r="CA52" s="97"/>
      <c r="CB52" s="97"/>
      <c r="CC52" s="97"/>
      <c r="CD52" s="97"/>
      <c r="CE52" s="97"/>
      <c r="CF52" s="97"/>
      <c r="CG52" s="97"/>
      <c r="CH52" s="97"/>
      <c r="CI52" s="97"/>
      <c r="CJ52" s="97"/>
      <c r="CK52" s="97"/>
      <c r="CL52" s="97"/>
      <c r="CM52" s="97"/>
      <c r="CN52" s="97"/>
      <c r="CO52" s="97"/>
      <c r="CP52" s="97"/>
      <c r="CQ52" s="97"/>
      <c r="CR52" s="97"/>
      <c r="CS52" s="97"/>
      <c r="CT52" s="97"/>
      <c r="CU52" s="97"/>
      <c r="CV52" s="97"/>
      <c r="CW52" s="97"/>
      <c r="CX52" s="97"/>
      <c r="CY52" s="97"/>
      <c r="CZ52" s="97"/>
      <c r="DA52" s="97"/>
      <c r="DB52" s="97"/>
      <c r="DC52" s="97"/>
      <c r="DD52" s="97"/>
      <c r="DE52" s="97"/>
      <c r="DF52" s="97"/>
      <c r="DG52" s="97"/>
      <c r="DH52" s="97"/>
      <c r="DI52" s="97"/>
      <c r="DJ52" s="51"/>
      <c r="DK52" s="51"/>
      <c r="DL52" s="51"/>
      <c r="DM52" s="51"/>
      <c r="DN52" s="51"/>
      <c r="DO52" s="51"/>
      <c r="DP52" s="51"/>
      <c r="DQ52" s="51"/>
      <c r="DR52" s="51"/>
      <c r="DS52" s="51"/>
      <c r="DT52" s="51"/>
      <c r="DU52" s="51"/>
      <c r="DV52" s="51"/>
      <c r="DW52" s="51"/>
      <c r="DX52" s="51"/>
      <c r="DY52" s="51"/>
      <c r="DZ52" s="51"/>
      <c r="EA52" s="51"/>
      <c r="EB52" s="51"/>
      <c r="EC52" s="51"/>
      <c r="ED52" s="51"/>
      <c r="EE52" s="51"/>
      <c r="EF52" s="51"/>
      <c r="EG52" s="51"/>
      <c r="EH52" s="51"/>
      <c r="EI52" s="51"/>
      <c r="EJ52" s="51"/>
      <c r="EK52" s="51"/>
      <c r="EL52" s="51"/>
      <c r="EM52" s="51"/>
      <c r="EN52" s="51"/>
      <c r="EO52" s="51"/>
      <c r="EP52" s="51"/>
      <c r="EQ52" s="51"/>
      <c r="ER52" s="51"/>
      <c r="ES52" s="51"/>
      <c r="ET52" s="51"/>
      <c r="EU52" s="51"/>
      <c r="EV52" s="51"/>
      <c r="EW52" s="51"/>
      <c r="EX52" s="51"/>
      <c r="EY52" s="51"/>
      <c r="EZ52" s="51"/>
      <c r="FA52" s="51"/>
      <c r="FB52" s="51"/>
      <c r="FC52" s="51"/>
      <c r="FD52" s="51"/>
      <c r="FE52" s="51"/>
      <c r="FF52" s="51"/>
      <c r="FG52" s="51"/>
      <c r="FH52" s="51"/>
      <c r="FI52" s="51"/>
      <c r="FJ52" s="51"/>
      <c r="FK52" s="51"/>
      <c r="FL52" s="51"/>
      <c r="FM52" s="51"/>
      <c r="FN52" s="51"/>
      <c r="FO52" s="51"/>
      <c r="FP52" s="51"/>
      <c r="FQ52" s="51"/>
      <c r="FR52" s="51"/>
      <c r="FS52" s="51"/>
      <c r="FT52" s="51"/>
      <c r="FU52" s="51"/>
      <c r="FV52" s="51"/>
      <c r="FW52" s="51"/>
      <c r="FX52" s="51"/>
      <c r="FY52" s="51"/>
      <c r="FZ52" s="51"/>
      <c r="GA52" s="51"/>
      <c r="GB52" s="51"/>
      <c r="GC52" s="51"/>
      <c r="GD52" s="51"/>
      <c r="GE52" s="51"/>
      <c r="GF52" s="51"/>
      <c r="GG52" s="51"/>
      <c r="GH52" s="51"/>
      <c r="GI52" s="51"/>
      <c r="GJ52" s="51"/>
      <c r="GK52" s="51"/>
      <c r="GL52" s="51"/>
      <c r="GM52" s="51"/>
      <c r="GN52" s="51"/>
      <c r="GO52" s="51"/>
      <c r="GP52" s="51"/>
      <c r="GQ52" s="51"/>
      <c r="GR52" s="51"/>
      <c r="GS52" s="51"/>
      <c r="GT52" s="51"/>
      <c r="GU52" s="51"/>
      <c r="GV52" s="51"/>
      <c r="GW52" s="51"/>
      <c r="GX52" s="51"/>
      <c r="GY52" s="51"/>
      <c r="GZ52" s="51"/>
      <c r="HA52" s="51"/>
      <c r="HB52" s="51"/>
      <c r="HC52" s="51"/>
      <c r="HD52" s="51"/>
      <c r="HE52" s="51"/>
      <c r="HF52" s="5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  <c r="IW52" s="71"/>
      <c r="IX52" s="71"/>
      <c r="IY52" s="71"/>
      <c r="IZ52" s="71"/>
      <c r="JA52" s="71"/>
      <c r="JB52" s="71"/>
      <c r="JC52" s="71"/>
      <c r="JD52" s="71"/>
      <c r="JE52" s="71"/>
      <c r="JF52" s="71"/>
      <c r="JG52" s="71"/>
      <c r="JH52" s="71"/>
      <c r="JI52" s="71"/>
      <c r="JJ52" s="71"/>
      <c r="JK52" s="71"/>
      <c r="JL52" s="71"/>
      <c r="JM52" s="71"/>
    </row>
    <row r="53" spans="1:273" s="78" customFormat="1" ht="30" customHeight="1" x14ac:dyDescent="0.25">
      <c r="A53" s="71"/>
      <c r="B53" s="72">
        <f t="shared" si="6"/>
        <v>50</v>
      </c>
      <c r="C53" s="73" t="s">
        <v>5</v>
      </c>
      <c r="D53" s="74">
        <v>46197</v>
      </c>
      <c r="E53" s="73" t="s">
        <v>124</v>
      </c>
      <c r="F53" s="180">
        <v>0.625</v>
      </c>
      <c r="G53" s="75">
        <f t="shared" si="7"/>
        <v>46197.625</v>
      </c>
      <c r="H53" s="148" t="s">
        <v>751</v>
      </c>
      <c r="I53" s="149"/>
      <c r="J53" s="150"/>
      <c r="K53" s="151"/>
      <c r="L53" s="73" t="str">
        <f t="shared" si="1"/>
        <v/>
      </c>
      <c r="M53" s="76" t="s">
        <v>730</v>
      </c>
      <c r="N53" s="77" t="str">
        <f t="shared" si="2"/>
        <v>Bosnia and Herzegovina</v>
      </c>
      <c r="O53" s="78" t="str">
        <f t="shared" si="3"/>
        <v>Qatar</v>
      </c>
      <c r="P53" s="78" t="str">
        <f>IF(ACTUALS!$R53&gt;ACTUALS!$S53,ACTUALS!$N53,IF(ACTUALS!$S53&gt;ACTUALS!$R53,ACTUALS!$O53,""))</f>
        <v/>
      </c>
      <c r="Q53" s="78" t="str">
        <f>IF(ACTUALS!$P53=ACTUALS!$N53,ACTUALS!$O53,IF(ACTUALS!$P53=ACTUALS!$O53,ACTUALS!$N53,""))</f>
        <v/>
      </c>
      <c r="R53" s="79">
        <f t="shared" si="4"/>
        <v>0</v>
      </c>
      <c r="S53" s="80">
        <f t="shared" si="5"/>
        <v>0</v>
      </c>
      <c r="T53" s="78">
        <f>IF(OR(ACTUALS!$R53="",ACTUALS!$S53=""),"",ACTUALS!$R53-ACTUALS!$S53)</f>
        <v>0</v>
      </c>
      <c r="U53" s="78">
        <f>IF(OR(ACTUALS!$R53="",ACTUALS!$S53=""),"",ACTUALS!$S53-ACTUALS!$R53)</f>
        <v>0</v>
      </c>
      <c r="V53" s="78" t="str">
        <f>IF(ACTUALS!$K53="","",IF(ACTUALS!$L53="Draw",1,IF(ACTUALS!$L53=ACTUALS!$N53,3,0)))</f>
        <v/>
      </c>
      <c r="W53" s="78" t="str">
        <f>IF(ACTUALS!$K53="","",IF(ACTUALS!$L53="Draw",1,IF(ACTUALS!$L53=ACTUALS!$O53,3,0)))</f>
        <v/>
      </c>
      <c r="AG53" s="81"/>
      <c r="AH53" s="63"/>
      <c r="AI53" s="267" t="s">
        <v>129</v>
      </c>
      <c r="AJ53" s="267"/>
      <c r="AK53" s="84" t="s">
        <v>63</v>
      </c>
      <c r="AL53" s="85" t="s">
        <v>76</v>
      </c>
      <c r="AM53" s="84" t="s">
        <v>15</v>
      </c>
      <c r="AN53" s="51"/>
      <c r="AO53" s="94"/>
      <c r="AP53" s="94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  <c r="BM53" s="96"/>
      <c r="BN53" s="97"/>
      <c r="BO53" s="97"/>
      <c r="BP53" s="97"/>
      <c r="BQ53" s="97"/>
      <c r="BR53" s="97"/>
      <c r="BS53" s="97"/>
      <c r="BT53" s="97"/>
      <c r="BU53" s="97"/>
      <c r="BV53" s="97"/>
      <c r="BW53" s="97"/>
      <c r="BX53" s="97"/>
      <c r="BY53" s="97"/>
      <c r="BZ53" s="97"/>
      <c r="CA53" s="97"/>
      <c r="CB53" s="97"/>
      <c r="CC53" s="97"/>
      <c r="CD53" s="97"/>
      <c r="CE53" s="97"/>
      <c r="CF53" s="97"/>
      <c r="CG53" s="97"/>
      <c r="CH53" s="97"/>
      <c r="CI53" s="97"/>
      <c r="CJ53" s="97"/>
      <c r="CK53" s="97"/>
      <c r="CL53" s="97"/>
      <c r="CM53" s="97"/>
      <c r="CN53" s="97"/>
      <c r="CO53" s="97"/>
      <c r="CP53" s="97"/>
      <c r="CQ53" s="97"/>
      <c r="CR53" s="97"/>
      <c r="CS53" s="97"/>
      <c r="CT53" s="97"/>
      <c r="CU53" s="97"/>
      <c r="CV53" s="97"/>
      <c r="CW53" s="97"/>
      <c r="CX53" s="97"/>
      <c r="CY53" s="97"/>
      <c r="CZ53" s="97"/>
      <c r="DA53" s="97"/>
      <c r="DB53" s="97"/>
      <c r="DC53" s="97"/>
      <c r="DD53" s="97"/>
      <c r="DE53" s="97"/>
      <c r="DF53" s="97"/>
      <c r="DG53" s="97"/>
      <c r="DH53" s="97"/>
      <c r="DI53" s="97"/>
      <c r="DJ53" s="51"/>
      <c r="DK53" s="51"/>
      <c r="DL53" s="51"/>
      <c r="DM53" s="51"/>
      <c r="DN53" s="51"/>
      <c r="DO53" s="51"/>
      <c r="DP53" s="51"/>
      <c r="DQ53" s="51"/>
      <c r="DR53" s="51"/>
      <c r="DS53" s="51"/>
      <c r="DT53" s="51"/>
      <c r="DU53" s="51"/>
      <c r="DV53" s="51"/>
      <c r="DW53" s="51"/>
      <c r="DX53" s="51"/>
      <c r="DY53" s="51"/>
      <c r="DZ53" s="51"/>
      <c r="EA53" s="51"/>
      <c r="EB53" s="51"/>
      <c r="EC53" s="51"/>
      <c r="ED53" s="51"/>
      <c r="EE53" s="51"/>
      <c r="EF53" s="51"/>
      <c r="EG53" s="51"/>
      <c r="EH53" s="51"/>
      <c r="EI53" s="51"/>
      <c r="EJ53" s="51"/>
      <c r="EK53" s="51"/>
      <c r="EL53" s="51"/>
      <c r="EM53" s="51"/>
      <c r="EN53" s="51"/>
      <c r="EO53" s="51"/>
      <c r="EP53" s="51"/>
      <c r="EQ53" s="51"/>
      <c r="ER53" s="51"/>
      <c r="ES53" s="51"/>
      <c r="ET53" s="51"/>
      <c r="EU53" s="51"/>
      <c r="EV53" s="51"/>
      <c r="EW53" s="51"/>
      <c r="EX53" s="51"/>
      <c r="EY53" s="51"/>
      <c r="EZ53" s="51"/>
      <c r="FA53" s="51"/>
      <c r="FB53" s="51"/>
      <c r="FC53" s="51"/>
      <c r="FD53" s="51"/>
      <c r="FE53" s="51"/>
      <c r="FF53" s="51"/>
      <c r="FG53" s="51"/>
      <c r="FH53" s="51"/>
      <c r="FI53" s="51"/>
      <c r="FJ53" s="51"/>
      <c r="FK53" s="51"/>
      <c r="FL53" s="51"/>
      <c r="FM53" s="51"/>
      <c r="FN53" s="51"/>
      <c r="FO53" s="51"/>
      <c r="FP53" s="51"/>
      <c r="FQ53" s="51"/>
      <c r="FR53" s="51"/>
      <c r="FS53" s="51"/>
      <c r="FT53" s="51"/>
      <c r="FU53" s="51"/>
      <c r="FV53" s="51"/>
      <c r="FW53" s="51"/>
      <c r="FX53" s="51"/>
      <c r="FY53" s="51"/>
      <c r="FZ53" s="51"/>
      <c r="GA53" s="51"/>
      <c r="GB53" s="51"/>
      <c r="GC53" s="51"/>
      <c r="GD53" s="51"/>
      <c r="GE53" s="51"/>
      <c r="GF53" s="51"/>
      <c r="GG53" s="51"/>
      <c r="GH53" s="51"/>
      <c r="GI53" s="51"/>
      <c r="GJ53" s="51"/>
      <c r="GK53" s="51"/>
      <c r="GL53" s="51"/>
      <c r="GM53" s="51"/>
      <c r="GN53" s="51"/>
      <c r="GO53" s="51"/>
      <c r="GP53" s="51"/>
      <c r="GQ53" s="51"/>
      <c r="GR53" s="51"/>
      <c r="GS53" s="51"/>
      <c r="GT53" s="51"/>
      <c r="GU53" s="51"/>
      <c r="GV53" s="51"/>
      <c r="GW53" s="51"/>
      <c r="GX53" s="51"/>
      <c r="GY53" s="51"/>
      <c r="GZ53" s="51"/>
      <c r="HA53" s="51"/>
      <c r="HB53" s="51"/>
      <c r="HC53" s="51"/>
      <c r="HD53" s="51"/>
      <c r="HE53" s="51"/>
      <c r="HF53" s="5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  <c r="IW53" s="71"/>
      <c r="IX53" s="71"/>
      <c r="IY53" s="71"/>
      <c r="IZ53" s="71"/>
      <c r="JA53" s="71"/>
      <c r="JB53" s="71"/>
      <c r="JC53" s="71"/>
      <c r="JD53" s="71"/>
      <c r="JE53" s="71"/>
      <c r="JF53" s="71"/>
      <c r="JG53" s="71"/>
      <c r="JH53" s="71"/>
      <c r="JI53" s="71"/>
      <c r="JJ53" s="71"/>
      <c r="JK53" s="71"/>
      <c r="JL53" s="71"/>
      <c r="JM53" s="71"/>
    </row>
    <row r="54" spans="1:273" s="78" customFormat="1" ht="30" customHeight="1" x14ac:dyDescent="0.25">
      <c r="A54" s="71"/>
      <c r="B54" s="72">
        <f t="shared" si="6"/>
        <v>51</v>
      </c>
      <c r="C54" s="73" t="s">
        <v>6</v>
      </c>
      <c r="D54" s="74">
        <v>46197</v>
      </c>
      <c r="E54" s="73" t="s">
        <v>121</v>
      </c>
      <c r="F54" s="180">
        <v>0.75</v>
      </c>
      <c r="G54" s="75">
        <f t="shared" si="7"/>
        <v>46197.75</v>
      </c>
      <c r="H54" s="148" t="s">
        <v>169</v>
      </c>
      <c r="I54" s="149"/>
      <c r="J54" s="150"/>
      <c r="K54" s="151"/>
      <c r="L54" s="73" t="str">
        <f t="shared" si="1"/>
        <v/>
      </c>
      <c r="M54" s="76" t="s">
        <v>726</v>
      </c>
      <c r="N54" s="77" t="str">
        <f t="shared" si="2"/>
        <v>Scotland</v>
      </c>
      <c r="O54" s="78" t="str">
        <f t="shared" si="3"/>
        <v>Brazil</v>
      </c>
      <c r="P54" s="78" t="str">
        <f>IF(ACTUALS!$R54&gt;ACTUALS!$S54,ACTUALS!$N54,IF(ACTUALS!$S54&gt;ACTUALS!$R54,ACTUALS!$O54,""))</f>
        <v/>
      </c>
      <c r="Q54" s="78" t="str">
        <f>IF(ACTUALS!$P54=ACTUALS!$N54,ACTUALS!$O54,IF(ACTUALS!$P54=ACTUALS!$O54,ACTUALS!$N54,""))</f>
        <v/>
      </c>
      <c r="R54" s="79">
        <f t="shared" si="4"/>
        <v>0</v>
      </c>
      <c r="S54" s="80">
        <f t="shared" si="5"/>
        <v>0</v>
      </c>
      <c r="T54" s="78">
        <f>IF(OR(ACTUALS!$R54="",ACTUALS!$S54=""),"",ACTUALS!$R54-ACTUALS!$S54)</f>
        <v>0</v>
      </c>
      <c r="U54" s="78">
        <f>IF(OR(ACTUALS!$R54="",ACTUALS!$S54=""),"",ACTUALS!$S54-ACTUALS!$R54)</f>
        <v>0</v>
      </c>
      <c r="V54" s="78" t="str">
        <f>IF(ACTUALS!$K54="","",IF(ACTUALS!$L54="Draw",1,IF(ACTUALS!$L54=ACTUALS!$N54,3,0)))</f>
        <v/>
      </c>
      <c r="W54" s="78" t="str">
        <f>IF(ACTUALS!$K54="","",IF(ACTUALS!$L54="Draw",1,IF(ACTUALS!$L54=ACTUALS!$O54,3,0)))</f>
        <v/>
      </c>
      <c r="AG54" s="78" t="s">
        <v>103</v>
      </c>
      <c r="AH54" s="51"/>
      <c r="AI54" s="86">
        <v>1</v>
      </c>
      <c r="AJ54" s="86" t="str">
        <f ca="1">IFERROR(INDEX(AT:AT,MATCH("1"&amp;AG54,BD:BD,0),1),"")</f>
        <v>Norway</v>
      </c>
      <c r="AK54" s="86" t="str">
        <f ca="1">IF(AJ54="","",VLOOKUP(AJ54,AT:AY,2,FALSE)&amp;"-"&amp;VLOOKUP(AJ54,AT:AY,3,FALSE)&amp;"-"&amp;VLOOKUP(AJ54,AT:AY,4,FALSE))</f>
        <v>0-0-0</v>
      </c>
      <c r="AL54" s="86">
        <f ca="1">IF(AJ54="","",VLOOKUP(AJ54,AT:BA,8,FALSE))</f>
        <v>0</v>
      </c>
      <c r="AM54" s="86">
        <f ca="1">IF(AJ54="","",VLOOKUP(AJ54,AT:BD,5,FALSE))</f>
        <v>0</v>
      </c>
      <c r="AN54" s="51"/>
      <c r="AO54" s="94"/>
      <c r="AP54" s="94"/>
      <c r="AQ54" s="51"/>
      <c r="AR54" s="51"/>
      <c r="AS54" s="51" t="s">
        <v>109</v>
      </c>
      <c r="AT54" s="51" t="s">
        <v>748</v>
      </c>
      <c r="AU54" s="51">
        <f>COUNTIF(ACTUALS!$P$4:$P$75,AT54)</f>
        <v>0</v>
      </c>
      <c r="AV54" s="51">
        <f>COUNTIFS(ACTUALS!$O$4:$O$75,AT54,ACTUALS!$L$4:$L$75,"Draw")+COUNTIFS(ACTUALS!$N$4:$N$75,AT54,ACTUALS!$L$4:$L$75,"Draw")</f>
        <v>0</v>
      </c>
      <c r="AW54" s="51">
        <f>COUNTIF(ACTUALS!$Q$4:$Q$75,AT54)</f>
        <v>0</v>
      </c>
      <c r="AX54" s="51">
        <f>AV54+(3*AU54)</f>
        <v>0</v>
      </c>
      <c r="AY54" s="51">
        <f>SUMIFS(ACTUALS!$R$4:$R$75,ACTUALS!$N$4:$N$75,AT54)+SUMIFS(ACTUALS!$S$4:$S$75,ACTUALS!$O$4:$O$75,AT54)</f>
        <v>0</v>
      </c>
      <c r="AZ54" s="51">
        <f>SUMIFS(ACTUALS!$S$4:$S$75,ACTUALS!$N$4:$N$75,AT54)+SUMIFS(ACTUALS!$R$4:$R$75,ACTUALS!$O$4:$O$75,AT54)</f>
        <v>0</v>
      </c>
      <c r="BA54" s="51">
        <f>AY54-AZ54</f>
        <v>0</v>
      </c>
      <c r="BB54" s="51">
        <f ca="1">RANK(BK54,BK54:BK57,1)</f>
        <v>4</v>
      </c>
      <c r="BC54" s="51" t="str">
        <f>IFERROR(VLOOKUP(AT54,AO:AP,2,FALSE),"")</f>
        <v/>
      </c>
      <c r="BD54" s="51" t="str">
        <f ca="1">IF(BC54="",BB54&amp;AS54,BC54&amp;AS54)</f>
        <v>4K</v>
      </c>
      <c r="BE54" s="51">
        <f>RANK(AX54,AX54:AX57)+(RANK(BA54,BA54:BA57)/10)+(RANK(AY54,AY54:AY57)/100)</f>
        <v>1.1100000000000001</v>
      </c>
      <c r="BF54" s="51">
        <f>RANK(BE54,BE54:BE57,1)</f>
        <v>1</v>
      </c>
      <c r="BG54" s="51" cm="1">
        <f t="array" aca="1" ref="BG54" ca="1">SUMPRODUCT((OFFSET($BN$3:$DI$3,MATCH($AT54,$BM$4:$BM$51,0),0))*((IF($BF56=$BF54,$BN$3:$DI$3=$AT56,0))+(IF($BF57=$BF54,$BN$3:$DI$3=$AT57,0))+(IF($BF55=$BF54,$BN$3:$DI$3=$AT55,0))))</f>
        <v>0</v>
      </c>
      <c r="BH54" s="51" cm="1">
        <f t="array" aca="1" ref="BH54" ca="1">SUMPRODUCT((OFFSET($DL$3:$FG$3,MATCH($AT54,$DK$4:$DK$51,0),0))*((IF($BF56=$BF54,$DL$3:$FG$3=$AT56,0))+(IF($BF57=$BF54,$DL$3:$FG$3=$AT57,0))+(IF($BF55=$BF54,$DL$3:$FG$3=$AT55,0))))</f>
        <v>0</v>
      </c>
      <c r="BI54" s="51" cm="1">
        <f t="array" aca="1" ref="BI54" ca="1">SUMPRODUCT((OFFSET($FJ$3:$HE$3,MATCH($AT54,$FI$4:$FI$51,0),0))*((IF($BF56=$BF54,$FJ$3:$HE$3=$AT56,0))+(IF($BF57=$BF54,$FJ$3:$HE$3=$AT57,0))+(IF($BF55=$BF54,$FJ$3:$HE$3=$AT55,0))))</f>
        <v>0</v>
      </c>
      <c r="BJ54" s="51">
        <f ca="1">(BG54/1000)+(BH54/10000)+(BI54/100000)+(ROW(BI57)/10000000)</f>
        <v>5.6999999999999996E-6</v>
      </c>
      <c r="BK54" s="51">
        <f ca="1">+BE54-BJ54</f>
        <v>1.1099943000000001</v>
      </c>
      <c r="BL54" s="51"/>
      <c r="BM54" s="96"/>
      <c r="BN54" s="97"/>
      <c r="BO54" s="97"/>
      <c r="BP54" s="97"/>
      <c r="BQ54" s="97"/>
      <c r="BR54" s="97"/>
      <c r="BS54" s="97"/>
      <c r="BT54" s="97"/>
      <c r="BU54" s="97"/>
      <c r="BV54" s="97"/>
      <c r="BW54" s="97"/>
      <c r="BX54" s="97"/>
      <c r="BY54" s="97"/>
      <c r="BZ54" s="97"/>
      <c r="CA54" s="97"/>
      <c r="CB54" s="97"/>
      <c r="CC54" s="97"/>
      <c r="CD54" s="97"/>
      <c r="CE54" s="97"/>
      <c r="CF54" s="97"/>
      <c r="CG54" s="97"/>
      <c r="CH54" s="97"/>
      <c r="CI54" s="97"/>
      <c r="CJ54" s="97"/>
      <c r="CK54" s="97"/>
      <c r="CL54" s="97"/>
      <c r="CM54" s="97"/>
      <c r="CN54" s="97"/>
      <c r="CO54" s="97"/>
      <c r="CP54" s="97"/>
      <c r="CQ54" s="97"/>
      <c r="CR54" s="97"/>
      <c r="CS54" s="97"/>
      <c r="CT54" s="97"/>
      <c r="CU54" s="97"/>
      <c r="CV54" s="97"/>
      <c r="CW54" s="97"/>
      <c r="CX54" s="97"/>
      <c r="CY54" s="97"/>
      <c r="CZ54" s="97"/>
      <c r="DA54" s="97"/>
      <c r="DB54" s="97"/>
      <c r="DC54" s="97"/>
      <c r="DD54" s="97"/>
      <c r="DE54" s="97"/>
      <c r="DF54" s="97"/>
      <c r="DG54" s="97"/>
      <c r="DH54" s="97"/>
      <c r="DI54" s="97"/>
      <c r="DJ54" s="51"/>
      <c r="DK54" s="51"/>
      <c r="DL54" s="51"/>
      <c r="DM54" s="51"/>
      <c r="DN54" s="51"/>
      <c r="DO54" s="51"/>
      <c r="DP54" s="51"/>
      <c r="DQ54" s="51"/>
      <c r="DR54" s="51"/>
      <c r="DS54" s="51"/>
      <c r="DT54" s="51"/>
      <c r="DU54" s="51"/>
      <c r="DV54" s="51"/>
      <c r="DW54" s="51"/>
      <c r="DX54" s="51"/>
      <c r="DY54" s="51"/>
      <c r="DZ54" s="51"/>
      <c r="EA54" s="51"/>
      <c r="EB54" s="51"/>
      <c r="EC54" s="51"/>
      <c r="ED54" s="51"/>
      <c r="EE54" s="51"/>
      <c r="EF54" s="51"/>
      <c r="EG54" s="51"/>
      <c r="EH54" s="51"/>
      <c r="EI54" s="51"/>
      <c r="EJ54" s="51"/>
      <c r="EK54" s="51"/>
      <c r="EL54" s="51"/>
      <c r="EM54" s="51"/>
      <c r="EN54" s="51"/>
      <c r="EO54" s="51"/>
      <c r="EP54" s="51"/>
      <c r="EQ54" s="51"/>
      <c r="ER54" s="51"/>
      <c r="ES54" s="51"/>
      <c r="ET54" s="51"/>
      <c r="EU54" s="51"/>
      <c r="EV54" s="51"/>
      <c r="EW54" s="51"/>
      <c r="EX54" s="51"/>
      <c r="EY54" s="51"/>
      <c r="EZ54" s="51"/>
      <c r="FA54" s="51"/>
      <c r="FB54" s="51"/>
      <c r="FC54" s="51"/>
      <c r="FD54" s="51"/>
      <c r="FE54" s="51"/>
      <c r="FF54" s="51"/>
      <c r="FG54" s="51"/>
      <c r="FH54" s="51"/>
      <c r="FI54" s="51"/>
      <c r="FJ54" s="51"/>
      <c r="FK54" s="51"/>
      <c r="FL54" s="51"/>
      <c r="FM54" s="51"/>
      <c r="FN54" s="51"/>
      <c r="FO54" s="51"/>
      <c r="FP54" s="51"/>
      <c r="FQ54" s="51"/>
      <c r="FR54" s="51"/>
      <c r="FS54" s="51"/>
      <c r="FT54" s="51"/>
      <c r="FU54" s="51"/>
      <c r="FV54" s="51"/>
      <c r="FW54" s="51"/>
      <c r="FX54" s="51"/>
      <c r="FY54" s="51"/>
      <c r="FZ54" s="51"/>
      <c r="GA54" s="51"/>
      <c r="GB54" s="51"/>
      <c r="GC54" s="51"/>
      <c r="GD54" s="51"/>
      <c r="GE54" s="51"/>
      <c r="GF54" s="51"/>
      <c r="GG54" s="51"/>
      <c r="GH54" s="51"/>
      <c r="GI54" s="51"/>
      <c r="GJ54" s="51"/>
      <c r="GK54" s="51"/>
      <c r="GL54" s="51"/>
      <c r="GM54" s="51"/>
      <c r="GN54" s="51"/>
      <c r="GO54" s="51"/>
      <c r="GP54" s="51"/>
      <c r="GQ54" s="51"/>
      <c r="GR54" s="51"/>
      <c r="GS54" s="51"/>
      <c r="GT54" s="51"/>
      <c r="GU54" s="51"/>
      <c r="GV54" s="51"/>
      <c r="GW54" s="51"/>
      <c r="GX54" s="51"/>
      <c r="GY54" s="51"/>
      <c r="GZ54" s="51"/>
      <c r="HA54" s="51"/>
      <c r="HB54" s="51"/>
      <c r="HC54" s="51"/>
      <c r="HD54" s="51"/>
      <c r="HE54" s="51"/>
      <c r="HF54" s="51"/>
      <c r="HG54" s="71"/>
      <c r="HH54" s="71"/>
      <c r="HI54" s="71"/>
      <c r="HJ54" s="71"/>
      <c r="HK54" s="71"/>
      <c r="HL54" s="71"/>
      <c r="HM54" s="71"/>
      <c r="HN54" s="71"/>
      <c r="HO54" s="71"/>
      <c r="HP54" s="71"/>
      <c r="HQ54" s="7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O54" s="71"/>
      <c r="IP54" s="71"/>
      <c r="IQ54" s="71"/>
      <c r="IR54" s="71"/>
      <c r="IS54" s="71"/>
      <c r="IT54" s="71"/>
      <c r="IU54" s="71"/>
      <c r="IV54" s="71"/>
      <c r="IW54" s="71"/>
      <c r="IX54" s="71"/>
      <c r="IY54" s="71"/>
      <c r="IZ54" s="71"/>
      <c r="JA54" s="71"/>
      <c r="JB54" s="71"/>
      <c r="JC54" s="71"/>
      <c r="JD54" s="71"/>
      <c r="JE54" s="71"/>
      <c r="JF54" s="71"/>
      <c r="JG54" s="71"/>
      <c r="JH54" s="71"/>
      <c r="JI54" s="71"/>
      <c r="JJ54" s="71"/>
      <c r="JK54" s="71"/>
      <c r="JL54" s="71"/>
      <c r="JM54" s="71"/>
    </row>
    <row r="55" spans="1:273" s="78" customFormat="1" ht="30" customHeight="1" x14ac:dyDescent="0.25">
      <c r="A55" s="71"/>
      <c r="B55" s="72">
        <f t="shared" si="6"/>
        <v>52</v>
      </c>
      <c r="C55" s="73" t="s">
        <v>6</v>
      </c>
      <c r="D55" s="74">
        <v>46197</v>
      </c>
      <c r="E55" s="73" t="s">
        <v>125</v>
      </c>
      <c r="F55" s="180">
        <v>0.75</v>
      </c>
      <c r="G55" s="75">
        <f t="shared" si="7"/>
        <v>46197.75</v>
      </c>
      <c r="H55" s="148" t="s">
        <v>170</v>
      </c>
      <c r="I55" s="149"/>
      <c r="J55" s="150"/>
      <c r="K55" s="151"/>
      <c r="L55" s="73" t="str">
        <f t="shared" si="1"/>
        <v/>
      </c>
      <c r="M55" s="76" t="s">
        <v>718</v>
      </c>
      <c r="N55" s="77" t="str">
        <f t="shared" si="2"/>
        <v>Morocco</v>
      </c>
      <c r="O55" s="78" t="str">
        <f t="shared" si="3"/>
        <v>Haiti</v>
      </c>
      <c r="P55" s="78" t="str">
        <f>IF(ACTUALS!$R55&gt;ACTUALS!$S55,ACTUALS!$N55,IF(ACTUALS!$S55&gt;ACTUALS!$R55,ACTUALS!$O55,""))</f>
        <v/>
      </c>
      <c r="Q55" s="78" t="str">
        <f>IF(ACTUALS!$P55=ACTUALS!$N55,ACTUALS!$O55,IF(ACTUALS!$P55=ACTUALS!$O55,ACTUALS!$N55,""))</f>
        <v/>
      </c>
      <c r="R55" s="79">
        <f t="shared" si="4"/>
        <v>0</v>
      </c>
      <c r="S55" s="80">
        <f t="shared" si="5"/>
        <v>0</v>
      </c>
      <c r="T55" s="78">
        <f>IF(OR(ACTUALS!$R55="",ACTUALS!$S55=""),"",ACTUALS!$R55-ACTUALS!$S55)</f>
        <v>0</v>
      </c>
      <c r="U55" s="78">
        <f>IF(OR(ACTUALS!$R55="",ACTUALS!$S55=""),"",ACTUALS!$S55-ACTUALS!$R55)</f>
        <v>0</v>
      </c>
      <c r="V55" s="78" t="str">
        <f>IF(ACTUALS!$K55="","",IF(ACTUALS!$L55="Draw",1,IF(ACTUALS!$L55=ACTUALS!$N55,3,0)))</f>
        <v/>
      </c>
      <c r="W55" s="78" t="str">
        <f>IF(ACTUALS!$K55="","",IF(ACTUALS!$L55="Draw",1,IF(ACTUALS!$L55=ACTUALS!$O55,3,0)))</f>
        <v/>
      </c>
      <c r="AG55" s="78" t="s">
        <v>103</v>
      </c>
      <c r="AH55" s="51"/>
      <c r="AI55" s="93">
        <v>2</v>
      </c>
      <c r="AJ55" s="93" t="str">
        <f ca="1">IFERROR(INDEX(AT:AT,MATCH("2"&amp;AG55,BD:BD,0),1),"")</f>
        <v>Senegal</v>
      </c>
      <c r="AK55" s="93" t="str">
        <f ca="1">IF(AJ55="","",VLOOKUP(AJ55,AT:AY,2,FALSE)&amp;"-"&amp;VLOOKUP(AJ55,AT:AY,3,FALSE)&amp;"-"&amp;VLOOKUP(AJ55,AT:AY,4,FALSE))</f>
        <v>0-0-0</v>
      </c>
      <c r="AL55" s="93">
        <f ca="1">IF(AJ55="","",VLOOKUP(AJ55,AT:BA,8,FALSE))</f>
        <v>0</v>
      </c>
      <c r="AM55" s="93">
        <f ca="1">IF(AJ55="","",VLOOKUP(AJ55,AT:BD,5,FALSE))</f>
        <v>0</v>
      </c>
      <c r="AN55" s="51"/>
      <c r="AO55" s="94"/>
      <c r="AP55" s="94"/>
      <c r="AQ55" s="51"/>
      <c r="AR55" s="51"/>
      <c r="AS55" s="51" t="s">
        <v>109</v>
      </c>
      <c r="AT55" s="51" t="s">
        <v>40</v>
      </c>
      <c r="AU55" s="51">
        <f>COUNTIF(ACTUALS!$P$4:$P$75,AT55)</f>
        <v>0</v>
      </c>
      <c r="AV55" s="51">
        <f>COUNTIFS(ACTUALS!$O$4:$O$75,AT55,ACTUALS!$L$4:$L$75,"Draw")+COUNTIFS(ACTUALS!$N$4:$N$75,AT55,ACTUALS!$L$4:$L$75,"Draw")</f>
        <v>0</v>
      </c>
      <c r="AW55" s="51">
        <f>COUNTIF(ACTUALS!$Q$4:$Q$75,AT55)</f>
        <v>0</v>
      </c>
      <c r="AX55" s="51">
        <f>AV55+(3*AU55)</f>
        <v>0</v>
      </c>
      <c r="AY55" s="51">
        <f>SUMIFS(ACTUALS!$R$4:$R$75,ACTUALS!$N$4:$N$75,AT55)+SUMIFS(ACTUALS!$S$4:$S$75,ACTUALS!$O$4:$O$75,AT55)</f>
        <v>0</v>
      </c>
      <c r="AZ55" s="51">
        <f>SUMIFS(ACTUALS!$S$4:$S$75,ACTUALS!$N$4:$N$75,AT55)+SUMIFS(ACTUALS!$R$4:$R$75,ACTUALS!$O$4:$O$75,AT55)</f>
        <v>0</v>
      </c>
      <c r="BA55" s="51">
        <f>AY55-AZ55</f>
        <v>0</v>
      </c>
      <c r="BB55" s="51">
        <f ca="1">RANK(BK55,BK54:BK57,1)</f>
        <v>3</v>
      </c>
      <c r="BC55" s="51" t="str">
        <f>IFERROR(VLOOKUP(AT55,AO:AP,2,FALSE),"")</f>
        <v/>
      </c>
      <c r="BD55" s="51" t="str">
        <f ca="1">IF(BC55="",BB55&amp;AS55,BC55&amp;AS55)</f>
        <v>3K</v>
      </c>
      <c r="BE55" s="51">
        <f>RANK(AX55,AX54:AX57)+(RANK(BA55,BA54:BA57)/10)+(RANK(AY55,AY54:AY57)/100)</f>
        <v>1.1100000000000001</v>
      </c>
      <c r="BF55" s="51">
        <f>RANK(BE55,BE54:BE57,1)</f>
        <v>1</v>
      </c>
      <c r="BG55" s="51" cm="1">
        <f t="array" aca="1" ref="BG55" ca="1">SUMPRODUCT((OFFSET($BN$3:$DI$3,MATCH($AT55,$BM$4:$BM$51,0),0))*((IF($BF57=$BF55,$BN$3:$DI$3=$AT57,0))+(IF($BF54=$BF55,$BN$3:$DI$3=$AT54,0))+(IF($BF56=$BF55,$BN$3:$DI$3=$AT56,0))))</f>
        <v>0</v>
      </c>
      <c r="BH55" s="51" cm="1">
        <f t="array" aca="1" ref="BH55" ca="1">SUMPRODUCT((OFFSET($DL$3:$FG$3,MATCH($AT55,$DK$4:$DK$51,0),0))*((IF($BF57=$BF55,$DL$3:$FG$3=$AT57,0))+(IF($BF54=$BF55,$DL$3:$FG$3=$AT54,0))+(IF($BF56=$BF55,$DL$3:$FG$3=$AT56,0))))</f>
        <v>0</v>
      </c>
      <c r="BI55" s="51" cm="1">
        <f t="array" aca="1" ref="BI55" ca="1">SUMPRODUCT((OFFSET($FJ$3:$HE$3,MATCH($AT55,$FI$4:$FI$51,0),0))*((IF($BF57=$BF55,$FJ$3:$HE$3=$AT57,0))+(IF($BF54=$BF55,$FJ$3:$HE$3=$AT54,0))+(IF($BF56=$BF55,$FJ$3:$HE$3=$AT56,0))))</f>
        <v>0</v>
      </c>
      <c r="BJ55" s="51">
        <f ca="1">(BG55/1000)+(BH55/10000)+(BI55/100000)+(ROW(BI58)/10000000)</f>
        <v>5.8000000000000004E-6</v>
      </c>
      <c r="BK55" s="51">
        <f ca="1">+BE55-BJ55</f>
        <v>1.1099942</v>
      </c>
      <c r="BL55" s="51"/>
      <c r="BM55" s="96"/>
      <c r="BN55" s="97"/>
      <c r="BO55" s="97"/>
      <c r="BP55" s="97"/>
      <c r="BQ55" s="97"/>
      <c r="BR55" s="97"/>
      <c r="BS55" s="97"/>
      <c r="BT55" s="97"/>
      <c r="BU55" s="97"/>
      <c r="BV55" s="97"/>
      <c r="BW55" s="97"/>
      <c r="BX55" s="97"/>
      <c r="BY55" s="97"/>
      <c r="BZ55" s="97"/>
      <c r="CA55" s="97"/>
      <c r="CB55" s="97"/>
      <c r="CC55" s="97"/>
      <c r="CD55" s="97"/>
      <c r="CE55" s="97"/>
      <c r="CF55" s="97"/>
      <c r="CG55" s="97"/>
      <c r="CH55" s="97"/>
      <c r="CI55" s="97"/>
      <c r="CJ55" s="97"/>
      <c r="CK55" s="97"/>
      <c r="CL55" s="97"/>
      <c r="CM55" s="97"/>
      <c r="CN55" s="97"/>
      <c r="CO55" s="97"/>
      <c r="CP55" s="97"/>
      <c r="CQ55" s="97"/>
      <c r="CR55" s="97"/>
      <c r="CS55" s="97"/>
      <c r="CT55" s="97"/>
      <c r="CU55" s="97"/>
      <c r="CV55" s="97"/>
      <c r="CW55" s="97"/>
      <c r="CX55" s="97"/>
      <c r="CY55" s="97"/>
      <c r="CZ55" s="97"/>
      <c r="DA55" s="97"/>
      <c r="DB55" s="97"/>
      <c r="DC55" s="97"/>
      <c r="DD55" s="97"/>
      <c r="DE55" s="97"/>
      <c r="DF55" s="97"/>
      <c r="DG55" s="97"/>
      <c r="DH55" s="97"/>
      <c r="DI55" s="97"/>
      <c r="DJ55" s="51"/>
      <c r="DK55" s="51"/>
      <c r="DL55" s="51"/>
      <c r="DM55" s="51"/>
      <c r="DN55" s="51"/>
      <c r="DO55" s="51"/>
      <c r="DP55" s="51"/>
      <c r="DQ55" s="51"/>
      <c r="DR55" s="51"/>
      <c r="DS55" s="51"/>
      <c r="DT55" s="51"/>
      <c r="DU55" s="51"/>
      <c r="DV55" s="51"/>
      <c r="DW55" s="51"/>
      <c r="DX55" s="51"/>
      <c r="DY55" s="51"/>
      <c r="DZ55" s="51"/>
      <c r="EA55" s="51"/>
      <c r="EB55" s="51"/>
      <c r="EC55" s="51"/>
      <c r="ED55" s="51"/>
      <c r="EE55" s="51"/>
      <c r="EF55" s="51"/>
      <c r="EG55" s="51"/>
      <c r="EH55" s="51"/>
      <c r="EI55" s="51"/>
      <c r="EJ55" s="51"/>
      <c r="EK55" s="51"/>
      <c r="EL55" s="51"/>
      <c r="EM55" s="51"/>
      <c r="EN55" s="51"/>
      <c r="EO55" s="51"/>
      <c r="EP55" s="51"/>
      <c r="EQ55" s="51"/>
      <c r="ER55" s="51"/>
      <c r="ES55" s="51"/>
      <c r="ET55" s="51"/>
      <c r="EU55" s="51"/>
      <c r="EV55" s="51"/>
      <c r="EW55" s="51"/>
      <c r="EX55" s="51"/>
      <c r="EY55" s="51"/>
      <c r="EZ55" s="51"/>
      <c r="FA55" s="51"/>
      <c r="FB55" s="51"/>
      <c r="FC55" s="51"/>
      <c r="FD55" s="51"/>
      <c r="FE55" s="51"/>
      <c r="FF55" s="51"/>
      <c r="FG55" s="51"/>
      <c r="FH55" s="51"/>
      <c r="FI55" s="51"/>
      <c r="FJ55" s="51"/>
      <c r="FK55" s="51"/>
      <c r="FL55" s="51"/>
      <c r="FM55" s="51"/>
      <c r="FN55" s="51"/>
      <c r="FO55" s="51"/>
      <c r="FP55" s="51"/>
      <c r="FQ55" s="51"/>
      <c r="FR55" s="51"/>
      <c r="FS55" s="51"/>
      <c r="FT55" s="51"/>
      <c r="FU55" s="51"/>
      <c r="FV55" s="51"/>
      <c r="FW55" s="51"/>
      <c r="FX55" s="51"/>
      <c r="FY55" s="51"/>
      <c r="FZ55" s="51"/>
      <c r="GA55" s="51"/>
      <c r="GB55" s="51"/>
      <c r="GC55" s="51"/>
      <c r="GD55" s="51"/>
      <c r="GE55" s="51"/>
      <c r="GF55" s="51"/>
      <c r="GG55" s="51"/>
      <c r="GH55" s="51"/>
      <c r="GI55" s="51"/>
      <c r="GJ55" s="51"/>
      <c r="GK55" s="51"/>
      <c r="GL55" s="51"/>
      <c r="GM55" s="51"/>
      <c r="GN55" s="51"/>
      <c r="GO55" s="51"/>
      <c r="GP55" s="51"/>
      <c r="GQ55" s="51"/>
      <c r="GR55" s="51"/>
      <c r="GS55" s="51"/>
      <c r="GT55" s="51"/>
      <c r="GU55" s="51"/>
      <c r="GV55" s="51"/>
      <c r="GW55" s="51"/>
      <c r="GX55" s="51"/>
      <c r="GY55" s="51"/>
      <c r="GZ55" s="51"/>
      <c r="HA55" s="51"/>
      <c r="HB55" s="51"/>
      <c r="HC55" s="51"/>
      <c r="HD55" s="51"/>
      <c r="HE55" s="51"/>
      <c r="HF55" s="51"/>
      <c r="HG55" s="71"/>
      <c r="HH55" s="71"/>
      <c r="HI55" s="71"/>
      <c r="HJ55" s="71"/>
      <c r="HK55" s="71"/>
      <c r="HL55" s="71"/>
      <c r="HM55" s="71"/>
      <c r="HN55" s="71"/>
      <c r="HO55" s="71"/>
      <c r="HP55" s="71"/>
      <c r="HQ55" s="71"/>
      <c r="HR55" s="71"/>
      <c r="HS55" s="71"/>
      <c r="HT55" s="71"/>
      <c r="HU55" s="71"/>
      <c r="HV55" s="71"/>
      <c r="HW55" s="71"/>
      <c r="HX55" s="71"/>
      <c r="HY55" s="71"/>
      <c r="HZ55" s="71"/>
      <c r="IA55" s="71"/>
      <c r="IB55" s="71"/>
      <c r="IC55" s="71"/>
      <c r="ID55" s="71"/>
      <c r="IE55" s="71"/>
      <c r="IF55" s="71"/>
      <c r="IG55" s="71"/>
      <c r="IH55" s="71"/>
      <c r="II55" s="71"/>
      <c r="IJ55" s="71"/>
      <c r="IK55" s="71"/>
      <c r="IL55" s="71"/>
      <c r="IM55" s="71"/>
      <c r="IN55" s="71"/>
      <c r="IO55" s="71"/>
      <c r="IP55" s="71"/>
      <c r="IQ55" s="71"/>
      <c r="IR55" s="71"/>
      <c r="IS55" s="71"/>
      <c r="IT55" s="71"/>
      <c r="IU55" s="71"/>
      <c r="IV55" s="71"/>
      <c r="IW55" s="71"/>
      <c r="IX55" s="71"/>
      <c r="IY55" s="71"/>
      <c r="IZ55" s="71"/>
      <c r="JA55" s="71"/>
      <c r="JB55" s="71"/>
      <c r="JC55" s="71"/>
      <c r="JD55" s="71"/>
      <c r="JE55" s="71"/>
      <c r="JF55" s="71"/>
      <c r="JG55" s="71"/>
      <c r="JH55" s="71"/>
      <c r="JI55" s="71"/>
      <c r="JJ55" s="71"/>
      <c r="JK55" s="71"/>
      <c r="JL55" s="71"/>
      <c r="JM55" s="71"/>
    </row>
    <row r="56" spans="1:273" s="78" customFormat="1" ht="30" customHeight="1" x14ac:dyDescent="0.25">
      <c r="A56" s="71"/>
      <c r="B56" s="72">
        <f t="shared" si="6"/>
        <v>53</v>
      </c>
      <c r="C56" s="73" t="s">
        <v>1</v>
      </c>
      <c r="D56" s="74">
        <v>46197</v>
      </c>
      <c r="E56" s="73" t="s">
        <v>117</v>
      </c>
      <c r="F56" s="180">
        <v>0.875</v>
      </c>
      <c r="G56" s="75">
        <f t="shared" si="7"/>
        <v>46197.875</v>
      </c>
      <c r="H56" s="148" t="s">
        <v>754</v>
      </c>
      <c r="I56" s="149"/>
      <c r="J56" s="150"/>
      <c r="K56" s="151"/>
      <c r="L56" s="73" t="str">
        <f t="shared" si="1"/>
        <v/>
      </c>
      <c r="M56" s="76" t="s">
        <v>725</v>
      </c>
      <c r="N56" s="77" t="str">
        <f t="shared" si="2"/>
        <v>Czechia</v>
      </c>
      <c r="O56" s="78" t="str">
        <f t="shared" si="3"/>
        <v>Mexico</v>
      </c>
      <c r="P56" s="78" t="str">
        <f>IF(ACTUALS!$R56&gt;ACTUALS!$S56,ACTUALS!$N56,IF(ACTUALS!$S56&gt;ACTUALS!$R56,ACTUALS!$O56,""))</f>
        <v/>
      </c>
      <c r="Q56" s="78" t="str">
        <f>IF(ACTUALS!$P56=ACTUALS!$N56,ACTUALS!$O56,IF(ACTUALS!$P56=ACTUALS!$O56,ACTUALS!$N56,""))</f>
        <v/>
      </c>
      <c r="R56" s="79">
        <f t="shared" si="4"/>
        <v>0</v>
      </c>
      <c r="S56" s="80">
        <f t="shared" si="5"/>
        <v>0</v>
      </c>
      <c r="T56" s="78">
        <f>IF(OR(ACTUALS!$R56="",ACTUALS!$S56=""),"",ACTUALS!$R56-ACTUALS!$S56)</f>
        <v>0</v>
      </c>
      <c r="U56" s="78">
        <f>IF(OR(ACTUALS!$R56="",ACTUALS!$S56=""),"",ACTUALS!$S56-ACTUALS!$R56)</f>
        <v>0</v>
      </c>
      <c r="V56" s="78" t="str">
        <f>IF(ACTUALS!$K56="","",IF(ACTUALS!$L56="Draw",1,IF(ACTUALS!$L56=ACTUALS!$N56,3,0)))</f>
        <v/>
      </c>
      <c r="W56" s="78" t="str">
        <f>IF(ACTUALS!$K56="","",IF(ACTUALS!$L56="Draw",1,IF(ACTUALS!$L56=ACTUALS!$O56,3,0)))</f>
        <v/>
      </c>
      <c r="AG56" s="78" t="s">
        <v>103</v>
      </c>
      <c r="AH56" s="51"/>
      <c r="AI56" s="90">
        <v>3</v>
      </c>
      <c r="AJ56" s="90" t="str">
        <f ca="1">IFERROR(INDEX(AT:AT,MATCH("3"&amp;AG56,BD:BD,0),1),"")</f>
        <v>France</v>
      </c>
      <c r="AK56" s="90" t="str">
        <f ca="1">IF(AJ56="","",VLOOKUP(AJ56,AT:AY,2,FALSE)&amp;"-"&amp;VLOOKUP(AJ56,AT:AY,3,FALSE)&amp;"-"&amp;VLOOKUP(AJ56,AT:AY,4,FALSE))</f>
        <v>0-0-0</v>
      </c>
      <c r="AL56" s="90">
        <f ca="1">IF(AJ56="","",VLOOKUP(AJ56,AT:BA,8,FALSE))</f>
        <v>0</v>
      </c>
      <c r="AM56" s="90">
        <f ca="1">IF(AJ56="","",VLOOKUP(AJ56,AT:BD,5,FALSE))</f>
        <v>0</v>
      </c>
      <c r="AN56" s="51"/>
      <c r="AO56" s="94"/>
      <c r="AP56" s="94"/>
      <c r="AQ56" s="51"/>
      <c r="AR56" s="51"/>
      <c r="AS56" s="51" t="s">
        <v>109</v>
      </c>
      <c r="AT56" s="51" t="s">
        <v>110</v>
      </c>
      <c r="AU56" s="51">
        <f>COUNTIF(ACTUALS!$P$4:$P$75,AT56)</f>
        <v>0</v>
      </c>
      <c r="AV56" s="51">
        <f>COUNTIFS(ACTUALS!$O$4:$O$75,AT56,ACTUALS!$L$4:$L$75,"Draw")+COUNTIFS(ACTUALS!$N$4:$N$75,AT56,ACTUALS!$L$4:$L$75,"Draw")</f>
        <v>0</v>
      </c>
      <c r="AW56" s="51">
        <f>COUNTIF(ACTUALS!$Q$4:$Q$75,AT56)</f>
        <v>0</v>
      </c>
      <c r="AX56" s="51">
        <f>AV56+(3*AU56)</f>
        <v>0</v>
      </c>
      <c r="AY56" s="51">
        <f>SUMIFS(ACTUALS!$R$4:$R$75,ACTUALS!$N$4:$N$75,AT56)+SUMIFS(ACTUALS!$S$4:$S$75,ACTUALS!$O$4:$O$75,AT56)</f>
        <v>0</v>
      </c>
      <c r="AZ56" s="51">
        <f>SUMIFS(ACTUALS!$S$4:$S$75,ACTUALS!$N$4:$N$75,AT56)+SUMIFS(ACTUALS!$R$4:$R$75,ACTUALS!$O$4:$O$75,AT56)</f>
        <v>0</v>
      </c>
      <c r="BA56" s="51">
        <f>AY56-AZ56</f>
        <v>0</v>
      </c>
      <c r="BB56" s="51">
        <f ca="1">RANK(BK56,BK54:BK57,1)</f>
        <v>2</v>
      </c>
      <c r="BC56" s="51" t="str">
        <f>IFERROR(VLOOKUP(AT56,AO:AP,2,FALSE),"")</f>
        <v/>
      </c>
      <c r="BD56" s="51" t="str">
        <f ca="1">IF(BC56="",BB56&amp;AS56,BC56&amp;AS56)</f>
        <v>2K</v>
      </c>
      <c r="BE56" s="51">
        <f>RANK(AX56,AX54:AX57)+(RANK(BA56,BA54:BA57)/10)+(RANK(AY56,AY54:AY57)/100)</f>
        <v>1.1100000000000001</v>
      </c>
      <c r="BF56" s="51">
        <f>RANK(BE56,BE54:BE57,1)</f>
        <v>1</v>
      </c>
      <c r="BG56" s="51" cm="1">
        <f t="array" aca="1" ref="BG56" ca="1">SUMPRODUCT((OFFSET($BN$3:$DI$3,MATCH($AT56,$BM$4:$BM$51,0),0))*((IF($BF55=$BF56,$BN$3:$DI$3=$AT55,0))+(IF($BF54=$BF56,$BN$3:$DI$3=$AT54,0))+(IF($BF57=$BF56,$BN$3:$DI$3=$AT57,0))))</f>
        <v>0</v>
      </c>
      <c r="BH56" s="51" cm="1">
        <f t="array" aca="1" ref="BH56" ca="1">SUMPRODUCT((OFFSET($DL$3:$FG$3,MATCH($AT56,$DK$4:$DK$51,0),0))*((IF($BF55=$BF56,$DL$3:$FG$3=$AT55,0))+(IF($BF54=$BF56,$DL$3:$FG$3=$AT54,0))+(IF($BF57=$BF56,$DL$3:$FG$3=$AT57,0))))</f>
        <v>0</v>
      </c>
      <c r="BI56" s="51" cm="1">
        <f t="array" aca="1" ref="BI56" ca="1">SUMPRODUCT((OFFSET($FJ$3:$HE$3,MATCH($AT56,$FI$4:$FI$51,0),0))*((IF($BF55=$BF56,$FJ$3:$HE$3=$AT55,0))+(IF($BF54=$BF56,$FJ$3:$HE$3=$AT54,0))+(IF($BF57=$BF56,$FJ$3:$HE$3=$AT57,0))))</f>
        <v>0</v>
      </c>
      <c r="BJ56" s="51">
        <f ca="1">(BG56/1000)+(BH56/10000)+(BI56/100000)+(ROW(BI59)/10000000)</f>
        <v>5.9000000000000003E-6</v>
      </c>
      <c r="BK56" s="51">
        <f ca="1">+BE56-BJ56</f>
        <v>1.1099941000000002</v>
      </c>
      <c r="BL56" s="51"/>
      <c r="BM56" s="96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97"/>
      <c r="CB56" s="97"/>
      <c r="CC56" s="97"/>
      <c r="CD56" s="97"/>
      <c r="CE56" s="97"/>
      <c r="CF56" s="97"/>
      <c r="CG56" s="97"/>
      <c r="CH56" s="97"/>
      <c r="CI56" s="97"/>
      <c r="CJ56" s="97"/>
      <c r="CK56" s="97"/>
      <c r="CL56" s="97"/>
      <c r="CM56" s="97"/>
      <c r="CN56" s="97"/>
      <c r="CO56" s="97"/>
      <c r="CP56" s="97"/>
      <c r="CQ56" s="97"/>
      <c r="CR56" s="97"/>
      <c r="CS56" s="97"/>
      <c r="CT56" s="97"/>
      <c r="CU56" s="97"/>
      <c r="CV56" s="97"/>
      <c r="CW56" s="97"/>
      <c r="CX56" s="97"/>
      <c r="CY56" s="97"/>
      <c r="CZ56" s="97"/>
      <c r="DA56" s="97"/>
      <c r="DB56" s="97"/>
      <c r="DC56" s="97"/>
      <c r="DD56" s="97"/>
      <c r="DE56" s="97"/>
      <c r="DF56" s="97"/>
      <c r="DG56" s="97"/>
      <c r="DH56" s="97"/>
      <c r="DI56" s="97"/>
      <c r="DJ56" s="51"/>
      <c r="DK56" s="51"/>
      <c r="DL56" s="51"/>
      <c r="DM56" s="51"/>
      <c r="DN56" s="51"/>
      <c r="DO56" s="51"/>
      <c r="DP56" s="51"/>
      <c r="DQ56" s="51"/>
      <c r="DR56" s="51"/>
      <c r="DS56" s="51"/>
      <c r="DT56" s="51"/>
      <c r="DU56" s="51"/>
      <c r="DV56" s="51"/>
      <c r="DW56" s="51"/>
      <c r="DX56" s="51"/>
      <c r="DY56" s="51"/>
      <c r="DZ56" s="51"/>
      <c r="EA56" s="51"/>
      <c r="EB56" s="51"/>
      <c r="EC56" s="51"/>
      <c r="ED56" s="51"/>
      <c r="EE56" s="51"/>
      <c r="EF56" s="51"/>
      <c r="EG56" s="51"/>
      <c r="EH56" s="51"/>
      <c r="EI56" s="51"/>
      <c r="EJ56" s="51"/>
      <c r="EK56" s="51"/>
      <c r="EL56" s="51"/>
      <c r="EM56" s="51"/>
      <c r="EN56" s="51"/>
      <c r="EO56" s="51"/>
      <c r="EP56" s="51"/>
      <c r="EQ56" s="51"/>
      <c r="ER56" s="51"/>
      <c r="ES56" s="51"/>
      <c r="ET56" s="51"/>
      <c r="EU56" s="51"/>
      <c r="EV56" s="51"/>
      <c r="EW56" s="51"/>
      <c r="EX56" s="51"/>
      <c r="EY56" s="51"/>
      <c r="EZ56" s="51"/>
      <c r="FA56" s="51"/>
      <c r="FB56" s="51"/>
      <c r="FC56" s="51"/>
      <c r="FD56" s="51"/>
      <c r="FE56" s="51"/>
      <c r="FF56" s="51"/>
      <c r="FG56" s="51"/>
      <c r="FH56" s="51"/>
      <c r="FI56" s="51"/>
      <c r="FJ56" s="51"/>
      <c r="FK56" s="51"/>
      <c r="FL56" s="51"/>
      <c r="FM56" s="51"/>
      <c r="FN56" s="51"/>
      <c r="FO56" s="51"/>
      <c r="FP56" s="51"/>
      <c r="FQ56" s="51"/>
      <c r="FR56" s="51"/>
      <c r="FS56" s="51"/>
      <c r="FT56" s="51"/>
      <c r="FU56" s="51"/>
      <c r="FV56" s="51"/>
      <c r="FW56" s="51"/>
      <c r="FX56" s="51"/>
      <c r="FY56" s="51"/>
      <c r="FZ56" s="51"/>
      <c r="GA56" s="51"/>
      <c r="GB56" s="51"/>
      <c r="GC56" s="51"/>
      <c r="GD56" s="51"/>
      <c r="GE56" s="51"/>
      <c r="GF56" s="51"/>
      <c r="GG56" s="51"/>
      <c r="GH56" s="51"/>
      <c r="GI56" s="51"/>
      <c r="GJ56" s="51"/>
      <c r="GK56" s="51"/>
      <c r="GL56" s="51"/>
      <c r="GM56" s="51"/>
      <c r="GN56" s="51"/>
      <c r="GO56" s="51"/>
      <c r="GP56" s="51"/>
      <c r="GQ56" s="51"/>
      <c r="GR56" s="51"/>
      <c r="GS56" s="51"/>
      <c r="GT56" s="51"/>
      <c r="GU56" s="51"/>
      <c r="GV56" s="51"/>
      <c r="GW56" s="51"/>
      <c r="GX56" s="51"/>
      <c r="GY56" s="51"/>
      <c r="GZ56" s="51"/>
      <c r="HA56" s="51"/>
      <c r="HB56" s="51"/>
      <c r="HC56" s="51"/>
      <c r="HD56" s="51"/>
      <c r="HE56" s="51"/>
      <c r="HF56" s="51"/>
      <c r="HG56" s="71"/>
      <c r="HH56" s="71"/>
      <c r="HI56" s="71"/>
      <c r="HJ56" s="71"/>
      <c r="HK56" s="71"/>
      <c r="HL56" s="71"/>
      <c r="HM56" s="71"/>
      <c r="HN56" s="71"/>
      <c r="HO56" s="71"/>
      <c r="HP56" s="71"/>
      <c r="HQ56" s="71"/>
      <c r="HR56" s="71"/>
      <c r="HS56" s="71"/>
      <c r="HT56" s="71"/>
      <c r="HU56" s="71"/>
      <c r="HV56" s="71"/>
      <c r="HW56" s="71"/>
      <c r="HX56" s="71"/>
      <c r="HY56" s="71"/>
      <c r="HZ56" s="71"/>
      <c r="IA56" s="71"/>
      <c r="IB56" s="71"/>
      <c r="IC56" s="71"/>
      <c r="ID56" s="71"/>
      <c r="IE56" s="71"/>
      <c r="IF56" s="71"/>
      <c r="IG56" s="71"/>
      <c r="IH56" s="71"/>
      <c r="II56" s="71"/>
      <c r="IJ56" s="71"/>
      <c r="IK56" s="71"/>
      <c r="IL56" s="71"/>
      <c r="IM56" s="71"/>
      <c r="IN56" s="71"/>
      <c r="IO56" s="71"/>
      <c r="IP56" s="71"/>
      <c r="IQ56" s="71"/>
      <c r="IR56" s="71"/>
      <c r="IS56" s="71"/>
      <c r="IT56" s="71"/>
      <c r="IU56" s="71"/>
      <c r="IV56" s="71"/>
      <c r="IW56" s="71"/>
      <c r="IX56" s="71"/>
      <c r="IY56" s="71"/>
      <c r="IZ56" s="71"/>
      <c r="JA56" s="71"/>
      <c r="JB56" s="71"/>
      <c r="JC56" s="71"/>
      <c r="JD56" s="71"/>
      <c r="JE56" s="71"/>
      <c r="JF56" s="71"/>
      <c r="JG56" s="71"/>
      <c r="JH56" s="71"/>
      <c r="JI56" s="71"/>
      <c r="JJ56" s="71"/>
      <c r="JK56" s="71"/>
      <c r="JL56" s="71"/>
      <c r="JM56" s="71"/>
    </row>
    <row r="57" spans="1:273" s="78" customFormat="1" ht="30" customHeight="1" x14ac:dyDescent="0.25">
      <c r="A57" s="71"/>
      <c r="B57" s="72">
        <f t="shared" si="6"/>
        <v>54</v>
      </c>
      <c r="C57" s="73" t="s">
        <v>1</v>
      </c>
      <c r="D57" s="74">
        <v>46197</v>
      </c>
      <c r="E57" s="73" t="s">
        <v>118</v>
      </c>
      <c r="F57" s="180">
        <v>0.875</v>
      </c>
      <c r="G57" s="75">
        <f t="shared" si="7"/>
        <v>46197.875</v>
      </c>
      <c r="H57" s="148" t="s">
        <v>171</v>
      </c>
      <c r="I57" s="149"/>
      <c r="J57" s="150"/>
      <c r="K57" s="151"/>
      <c r="L57" s="73" t="str">
        <f t="shared" si="1"/>
        <v/>
      </c>
      <c r="M57" s="76" t="s">
        <v>727</v>
      </c>
      <c r="N57" s="77" t="str">
        <f t="shared" si="2"/>
        <v>South Africa</v>
      </c>
      <c r="O57" s="78" t="str">
        <f t="shared" si="3"/>
        <v>South Korea</v>
      </c>
      <c r="P57" s="78" t="str">
        <f>IF(ACTUALS!$R57&gt;ACTUALS!$S57,ACTUALS!$N57,IF(ACTUALS!$S57&gt;ACTUALS!$R57,ACTUALS!$O57,""))</f>
        <v/>
      </c>
      <c r="Q57" s="78" t="str">
        <f>IF(ACTUALS!$P57=ACTUALS!$N57,ACTUALS!$O57,IF(ACTUALS!$P57=ACTUALS!$O57,ACTUALS!$N57,""))</f>
        <v/>
      </c>
      <c r="R57" s="79">
        <f t="shared" si="4"/>
        <v>0</v>
      </c>
      <c r="S57" s="80">
        <f t="shared" si="5"/>
        <v>0</v>
      </c>
      <c r="T57" s="78">
        <f>IF(OR(ACTUALS!$R57="",ACTUALS!$S57=""),"",ACTUALS!$R57-ACTUALS!$S57)</f>
        <v>0</v>
      </c>
      <c r="U57" s="78">
        <f>IF(OR(ACTUALS!$R57="",ACTUALS!$S57=""),"",ACTUALS!$S57-ACTUALS!$R57)</f>
        <v>0</v>
      </c>
      <c r="V57" s="78" t="str">
        <f>IF(ACTUALS!$K57="","",IF(ACTUALS!$L57="Draw",1,IF(ACTUALS!$L57=ACTUALS!$N57,3,0)))</f>
        <v/>
      </c>
      <c r="W57" s="78" t="str">
        <f>IF(ACTUALS!$K57="","",IF(ACTUALS!$L57="Draw",1,IF(ACTUALS!$L57=ACTUALS!$O57,3,0)))</f>
        <v/>
      </c>
      <c r="AG57" s="78" t="s">
        <v>103</v>
      </c>
      <c r="AH57" s="51"/>
      <c r="AI57" s="90">
        <v>4</v>
      </c>
      <c r="AJ57" s="90" t="str">
        <f ca="1">IFERROR(INDEX(AT:AT,MATCH("4"&amp;AG57,BD:BD,0),1),"")</f>
        <v>Iraq</v>
      </c>
      <c r="AK57" s="90" t="str">
        <f ca="1">IF(AJ57="","",VLOOKUP(AJ57,AT:AY,2,FALSE)&amp;"-"&amp;VLOOKUP(AJ57,AT:AY,3,FALSE)&amp;"-"&amp;VLOOKUP(AJ57,AT:AY,4,FALSE))</f>
        <v>0-0-0</v>
      </c>
      <c r="AL57" s="90">
        <f ca="1">IF(AJ57="","",VLOOKUP(AJ57,AT:BA,8,FALSE))</f>
        <v>0</v>
      </c>
      <c r="AM57" s="90">
        <f ca="1">IF(AJ57="","",VLOOKUP(AJ57,AT:BD,5,FALSE))</f>
        <v>0</v>
      </c>
      <c r="AN57" s="51"/>
      <c r="AO57" s="94"/>
      <c r="AP57" s="94"/>
      <c r="AQ57" s="51"/>
      <c r="AR57" s="51"/>
      <c r="AS57" s="51" t="s">
        <v>109</v>
      </c>
      <c r="AT57" s="51" t="s">
        <v>111</v>
      </c>
      <c r="AU57" s="51">
        <f>COUNTIF(ACTUALS!$P$4:$P$75,AT57)</f>
        <v>0</v>
      </c>
      <c r="AV57" s="51">
        <f>COUNTIFS(ACTUALS!$O$4:$O$75,AT57,ACTUALS!$L$4:$L$75,"Draw")+COUNTIFS(ACTUALS!$N$4:$N$75,AT57,ACTUALS!$L$4:$L$75,"Draw")</f>
        <v>0</v>
      </c>
      <c r="AW57" s="51">
        <f>COUNTIF(ACTUALS!$Q$4:$Q$75,AT57)</f>
        <v>0</v>
      </c>
      <c r="AX57" s="51">
        <f>AV57+(3*AU57)</f>
        <v>0</v>
      </c>
      <c r="AY57" s="51">
        <f>SUMIFS(ACTUALS!$R$4:$R$75,ACTUALS!$N$4:$N$75,AT57)+SUMIFS(ACTUALS!$S$4:$S$75,ACTUALS!$O$4:$O$75,AT57)</f>
        <v>0</v>
      </c>
      <c r="AZ57" s="51">
        <f>SUMIFS(ACTUALS!$S$4:$S$75,ACTUALS!$N$4:$N$75,AT57)+SUMIFS(ACTUALS!$R$4:$R$75,ACTUALS!$O$4:$O$75,AT57)</f>
        <v>0</v>
      </c>
      <c r="BA57" s="51">
        <f>AY57-AZ57</f>
        <v>0</v>
      </c>
      <c r="BB57" s="51">
        <f ca="1">RANK(BK57,BK54:BK57,1)</f>
        <v>1</v>
      </c>
      <c r="BC57" s="51" t="str">
        <f>IFERROR(VLOOKUP(AT57,AO:AP,2,FALSE),"")</f>
        <v/>
      </c>
      <c r="BD57" s="51" t="str">
        <f ca="1">IF(BC57="",BB57&amp;AS57,BC57&amp;AS57)</f>
        <v>1K</v>
      </c>
      <c r="BE57" s="51">
        <f>RANK(AX57,AX54:AX57)+(RANK(BA57,BA54:BA57)/10)+(RANK(AY57,AY54:AY57)/100)</f>
        <v>1.1100000000000001</v>
      </c>
      <c r="BF57" s="51">
        <f>RANK(BE57,BE54:BE57,1)</f>
        <v>1</v>
      </c>
      <c r="BG57" s="51" cm="1">
        <f t="array" aca="1" ref="BG57" ca="1">SUMPRODUCT((OFFSET($BN$3:$DI$3,MATCH($AT57,$BM$4:$BM$51,0),0))*((IF($BF55=$BF57,$BN$3:$DI$3=$AT55,0))+(IF($BF54=$BF57,$BN$3:$DI$3=$AT54,0))+(IF($BF56=$BF57,$BN$3:$DI$3=$AT56,0))))</f>
        <v>0</v>
      </c>
      <c r="BH57" s="51" cm="1">
        <f t="array" aca="1" ref="BH57" ca="1">SUMPRODUCT((OFFSET($DL$3:$FG$3,MATCH($AT57,$DK$4:$DK$51,0),0))*((IF($BF55=$BF57,$DL$3:$FG$3=$AT55,0))+(IF($BF54=$BF57,$DL$3:$FG$3=$AT54,0))+(IF($BF56=$BF57,$DL$3:$FG$3=$AT56,0))))</f>
        <v>0</v>
      </c>
      <c r="BI57" s="51" cm="1">
        <f t="array" aca="1" ref="BI57" ca="1">SUMPRODUCT((OFFSET($FJ$3:$HE$3,MATCH($AT57,$FI$4:$FI$51,0),0))*((IF($BF55=$BF57,$FJ$3:$HE$3=$AT55,0))+(IF($BF54=$BF57,$FJ$3:$HE$3=$AT54,0))+(IF($BF56=$BF57,$FJ$3:$HE$3=$AT56,0))))</f>
        <v>0</v>
      </c>
      <c r="BJ57" s="51">
        <f ca="1">(BG57/1000)+(BH57/10000)+(BI57/100000)+(ROW(BI60)/10000000)</f>
        <v>6.0000000000000002E-6</v>
      </c>
      <c r="BK57" s="51">
        <f ca="1">+BE57-BJ57</f>
        <v>1.1099940000000001</v>
      </c>
      <c r="BL57" s="51"/>
      <c r="BM57" s="96"/>
      <c r="BN57" s="97"/>
      <c r="BO57" s="97"/>
      <c r="BP57" s="97"/>
      <c r="BQ57" s="97"/>
      <c r="BR57" s="97"/>
      <c r="BS57" s="97"/>
      <c r="BT57" s="97"/>
      <c r="BU57" s="97"/>
      <c r="BV57" s="97"/>
      <c r="BW57" s="97"/>
      <c r="BX57" s="97"/>
      <c r="BY57" s="97"/>
      <c r="BZ57" s="97"/>
      <c r="CA57" s="97"/>
      <c r="CB57" s="97"/>
      <c r="CC57" s="97"/>
      <c r="CD57" s="97"/>
      <c r="CE57" s="97"/>
      <c r="CF57" s="97"/>
      <c r="CG57" s="97"/>
      <c r="CH57" s="97"/>
      <c r="CI57" s="97"/>
      <c r="CJ57" s="97"/>
      <c r="CK57" s="97"/>
      <c r="CL57" s="97"/>
      <c r="CM57" s="97"/>
      <c r="CN57" s="97"/>
      <c r="CO57" s="97"/>
      <c r="CP57" s="97"/>
      <c r="CQ57" s="97"/>
      <c r="CR57" s="97"/>
      <c r="CS57" s="97"/>
      <c r="CT57" s="97"/>
      <c r="CU57" s="97"/>
      <c r="CV57" s="97"/>
      <c r="CW57" s="97"/>
      <c r="CX57" s="97"/>
      <c r="CY57" s="97"/>
      <c r="CZ57" s="97"/>
      <c r="DA57" s="97"/>
      <c r="DB57" s="97"/>
      <c r="DC57" s="97"/>
      <c r="DD57" s="97"/>
      <c r="DE57" s="97"/>
      <c r="DF57" s="97"/>
      <c r="DG57" s="97"/>
      <c r="DH57" s="97"/>
      <c r="DI57" s="97"/>
      <c r="DJ57" s="51"/>
      <c r="DK57" s="51"/>
      <c r="DL57" s="51"/>
      <c r="DM57" s="51"/>
      <c r="DN57" s="51"/>
      <c r="DO57" s="51"/>
      <c r="DP57" s="51"/>
      <c r="DQ57" s="51"/>
      <c r="DR57" s="51"/>
      <c r="DS57" s="51"/>
      <c r="DT57" s="51"/>
      <c r="DU57" s="51"/>
      <c r="DV57" s="51"/>
      <c r="DW57" s="51"/>
      <c r="DX57" s="51"/>
      <c r="DY57" s="51"/>
      <c r="DZ57" s="51"/>
      <c r="EA57" s="51"/>
      <c r="EB57" s="51"/>
      <c r="EC57" s="51"/>
      <c r="ED57" s="51"/>
      <c r="EE57" s="51"/>
      <c r="EF57" s="51"/>
      <c r="EG57" s="51"/>
      <c r="EH57" s="51"/>
      <c r="EI57" s="51"/>
      <c r="EJ57" s="51"/>
      <c r="EK57" s="51"/>
      <c r="EL57" s="51"/>
      <c r="EM57" s="51"/>
      <c r="EN57" s="51"/>
      <c r="EO57" s="51"/>
      <c r="EP57" s="51"/>
      <c r="EQ57" s="51"/>
      <c r="ER57" s="51"/>
      <c r="ES57" s="51"/>
      <c r="ET57" s="51"/>
      <c r="EU57" s="51"/>
      <c r="EV57" s="51"/>
      <c r="EW57" s="51"/>
      <c r="EX57" s="51"/>
      <c r="EY57" s="51"/>
      <c r="EZ57" s="51"/>
      <c r="FA57" s="51"/>
      <c r="FB57" s="51"/>
      <c r="FC57" s="51"/>
      <c r="FD57" s="51"/>
      <c r="FE57" s="51"/>
      <c r="FF57" s="51"/>
      <c r="FG57" s="51"/>
      <c r="FH57" s="51"/>
      <c r="FI57" s="51"/>
      <c r="FJ57" s="51"/>
      <c r="FK57" s="51"/>
      <c r="FL57" s="51"/>
      <c r="FM57" s="51"/>
      <c r="FN57" s="51"/>
      <c r="FO57" s="51"/>
      <c r="FP57" s="51"/>
      <c r="FQ57" s="51"/>
      <c r="FR57" s="51"/>
      <c r="FS57" s="51"/>
      <c r="FT57" s="51"/>
      <c r="FU57" s="51"/>
      <c r="FV57" s="51"/>
      <c r="FW57" s="51"/>
      <c r="FX57" s="51"/>
      <c r="FY57" s="51"/>
      <c r="FZ57" s="51"/>
      <c r="GA57" s="51"/>
      <c r="GB57" s="51"/>
      <c r="GC57" s="51"/>
      <c r="GD57" s="51"/>
      <c r="GE57" s="51"/>
      <c r="GF57" s="51"/>
      <c r="GG57" s="51"/>
      <c r="GH57" s="51"/>
      <c r="GI57" s="51"/>
      <c r="GJ57" s="51"/>
      <c r="GK57" s="51"/>
      <c r="GL57" s="51"/>
      <c r="GM57" s="51"/>
      <c r="GN57" s="51"/>
      <c r="GO57" s="51"/>
      <c r="GP57" s="51"/>
      <c r="GQ57" s="51"/>
      <c r="GR57" s="51"/>
      <c r="GS57" s="51"/>
      <c r="GT57" s="51"/>
      <c r="GU57" s="51"/>
      <c r="GV57" s="51"/>
      <c r="GW57" s="51"/>
      <c r="GX57" s="51"/>
      <c r="GY57" s="51"/>
      <c r="GZ57" s="51"/>
      <c r="HA57" s="51"/>
      <c r="HB57" s="51"/>
      <c r="HC57" s="51"/>
      <c r="HD57" s="51"/>
      <c r="HE57" s="51"/>
      <c r="HF57" s="51"/>
      <c r="HG57" s="71"/>
      <c r="HH57" s="71"/>
      <c r="HI57" s="71"/>
      <c r="HJ57" s="71"/>
      <c r="HK57" s="71"/>
      <c r="HL57" s="71"/>
      <c r="HM57" s="71"/>
      <c r="HN57" s="71"/>
      <c r="HO57" s="71"/>
      <c r="HP57" s="71"/>
      <c r="HQ57" s="71"/>
      <c r="HR57" s="71"/>
      <c r="HS57" s="71"/>
      <c r="HT57" s="71"/>
      <c r="HU57" s="71"/>
      <c r="HV57" s="71"/>
      <c r="HW57" s="71"/>
      <c r="HX57" s="71"/>
      <c r="HY57" s="71"/>
      <c r="HZ57" s="71"/>
      <c r="IA57" s="71"/>
      <c r="IB57" s="71"/>
      <c r="IC57" s="71"/>
      <c r="ID57" s="71"/>
      <c r="IE57" s="71"/>
      <c r="IF57" s="71"/>
      <c r="IG57" s="71"/>
      <c r="IH57" s="71"/>
      <c r="II57" s="71"/>
      <c r="IJ57" s="71"/>
      <c r="IK57" s="71"/>
      <c r="IL57" s="71"/>
      <c r="IM57" s="71"/>
      <c r="IN57" s="71"/>
      <c r="IO57" s="71"/>
      <c r="IP57" s="71"/>
      <c r="IQ57" s="71"/>
      <c r="IR57" s="71"/>
      <c r="IS57" s="71"/>
      <c r="IT57" s="71"/>
      <c r="IU57" s="71"/>
      <c r="IV57" s="71"/>
      <c r="IW57" s="71"/>
      <c r="IX57" s="71"/>
      <c r="IY57" s="71"/>
      <c r="IZ57" s="71"/>
      <c r="JA57" s="71"/>
      <c r="JB57" s="71"/>
      <c r="JC57" s="71"/>
      <c r="JD57" s="71"/>
      <c r="JE57" s="71"/>
      <c r="JF57" s="71"/>
      <c r="JG57" s="71"/>
      <c r="JH57" s="71"/>
      <c r="JI57" s="71"/>
      <c r="JJ57" s="71"/>
      <c r="JK57" s="71"/>
      <c r="JL57" s="71"/>
      <c r="JM57" s="71"/>
    </row>
    <row r="58" spans="1:273" s="78" customFormat="1" ht="30" customHeight="1" x14ac:dyDescent="0.25">
      <c r="A58" s="71"/>
      <c r="B58" s="72">
        <f t="shared" si="6"/>
        <v>55</v>
      </c>
      <c r="C58" s="73" t="s">
        <v>16</v>
      </c>
      <c r="D58" s="74">
        <v>46198</v>
      </c>
      <c r="E58" s="73" t="s">
        <v>126</v>
      </c>
      <c r="F58" s="180">
        <v>0.66666666666666663</v>
      </c>
      <c r="G58" s="75">
        <f t="shared" si="7"/>
        <v>46198.666666666664</v>
      </c>
      <c r="H58" s="148" t="s">
        <v>172</v>
      </c>
      <c r="I58" s="149"/>
      <c r="J58" s="150"/>
      <c r="K58" s="151"/>
      <c r="L58" s="73" t="str">
        <f t="shared" si="1"/>
        <v/>
      </c>
      <c r="M58" s="76" t="s">
        <v>719</v>
      </c>
      <c r="N58" s="77" t="str">
        <f t="shared" si="2"/>
        <v>Ecuador</v>
      </c>
      <c r="O58" s="78" t="str">
        <f t="shared" si="3"/>
        <v>Germany</v>
      </c>
      <c r="P58" s="78" t="str">
        <f>IF(ACTUALS!$R58&gt;ACTUALS!$S58,ACTUALS!$N58,IF(ACTUALS!$S58&gt;ACTUALS!$R58,ACTUALS!$O58,""))</f>
        <v/>
      </c>
      <c r="Q58" s="78" t="str">
        <f>IF(ACTUALS!$P58=ACTUALS!$N58,ACTUALS!$O58,IF(ACTUALS!$P58=ACTUALS!$O58,ACTUALS!$N58,""))</f>
        <v/>
      </c>
      <c r="R58" s="79">
        <f t="shared" si="4"/>
        <v>0</v>
      </c>
      <c r="S58" s="80">
        <f t="shared" si="5"/>
        <v>0</v>
      </c>
      <c r="T58" s="78">
        <f>IF(OR(ACTUALS!$R58="",ACTUALS!$S58=""),"",ACTUALS!$R58-ACTUALS!$S58)</f>
        <v>0</v>
      </c>
      <c r="U58" s="78">
        <f>IF(OR(ACTUALS!$R58="",ACTUALS!$S58=""),"",ACTUALS!$S58-ACTUALS!$R58)</f>
        <v>0</v>
      </c>
      <c r="V58" s="78" t="str">
        <f>IF(ACTUALS!$K58="","",IF(ACTUALS!$L58="Draw",1,IF(ACTUALS!$L58=ACTUALS!$N58,3,0)))</f>
        <v/>
      </c>
      <c r="W58" s="78" t="str">
        <f>IF(ACTUALS!$K58="","",IF(ACTUALS!$L58="Draw",1,IF(ACTUALS!$L58=ACTUALS!$O58,3,0)))</f>
        <v/>
      </c>
      <c r="AH58" s="51"/>
      <c r="AI58" s="51"/>
      <c r="AJ58" s="51"/>
      <c r="AK58" s="51"/>
      <c r="AL58" s="51"/>
      <c r="AM58" s="51"/>
      <c r="AN58" s="51"/>
      <c r="AO58" s="94"/>
      <c r="AP58" s="94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  <c r="BM58" s="96"/>
      <c r="BN58" s="97"/>
      <c r="BO58" s="97"/>
      <c r="BP58" s="97"/>
      <c r="BQ58" s="97"/>
      <c r="BR58" s="97"/>
      <c r="BS58" s="97"/>
      <c r="BT58" s="97"/>
      <c r="BU58" s="97"/>
      <c r="BV58" s="97"/>
      <c r="BW58" s="97"/>
      <c r="BX58" s="97"/>
      <c r="BY58" s="97"/>
      <c r="BZ58" s="97"/>
      <c r="CA58" s="97"/>
      <c r="CB58" s="97"/>
      <c r="CC58" s="97"/>
      <c r="CD58" s="97"/>
      <c r="CE58" s="97"/>
      <c r="CF58" s="97"/>
      <c r="CG58" s="97"/>
      <c r="CH58" s="97"/>
      <c r="CI58" s="97"/>
      <c r="CJ58" s="97"/>
      <c r="CK58" s="97"/>
      <c r="CL58" s="97"/>
      <c r="CM58" s="97"/>
      <c r="CN58" s="97"/>
      <c r="CO58" s="97"/>
      <c r="CP58" s="97"/>
      <c r="CQ58" s="97"/>
      <c r="CR58" s="97"/>
      <c r="CS58" s="97"/>
      <c r="CT58" s="97"/>
      <c r="CU58" s="97"/>
      <c r="CV58" s="97"/>
      <c r="CW58" s="97"/>
      <c r="CX58" s="97"/>
      <c r="CY58" s="97"/>
      <c r="CZ58" s="97"/>
      <c r="DA58" s="97"/>
      <c r="DB58" s="97"/>
      <c r="DC58" s="97"/>
      <c r="DD58" s="97"/>
      <c r="DE58" s="97"/>
      <c r="DF58" s="97"/>
      <c r="DG58" s="97"/>
      <c r="DH58" s="97"/>
      <c r="DI58" s="97"/>
      <c r="DJ58" s="51"/>
      <c r="DK58" s="51"/>
      <c r="DL58" s="51"/>
      <c r="DM58" s="51"/>
      <c r="DN58" s="51"/>
      <c r="DO58" s="51"/>
      <c r="DP58" s="51"/>
      <c r="DQ58" s="51"/>
      <c r="DR58" s="51"/>
      <c r="DS58" s="51"/>
      <c r="DT58" s="51"/>
      <c r="DU58" s="51"/>
      <c r="DV58" s="51"/>
      <c r="DW58" s="51"/>
      <c r="DX58" s="51"/>
      <c r="DY58" s="51"/>
      <c r="DZ58" s="51"/>
      <c r="EA58" s="51"/>
      <c r="EB58" s="51"/>
      <c r="EC58" s="51"/>
      <c r="ED58" s="51"/>
      <c r="EE58" s="51"/>
      <c r="EF58" s="51"/>
      <c r="EG58" s="51"/>
      <c r="EH58" s="51"/>
      <c r="EI58" s="51"/>
      <c r="EJ58" s="51"/>
      <c r="EK58" s="51"/>
      <c r="EL58" s="51"/>
      <c r="EM58" s="51"/>
      <c r="EN58" s="51"/>
      <c r="EO58" s="51"/>
      <c r="EP58" s="51"/>
      <c r="EQ58" s="51"/>
      <c r="ER58" s="51"/>
      <c r="ES58" s="51"/>
      <c r="ET58" s="51"/>
      <c r="EU58" s="51"/>
      <c r="EV58" s="51"/>
      <c r="EW58" s="51"/>
      <c r="EX58" s="51"/>
      <c r="EY58" s="51"/>
      <c r="EZ58" s="51"/>
      <c r="FA58" s="51"/>
      <c r="FB58" s="51"/>
      <c r="FC58" s="51"/>
      <c r="FD58" s="51"/>
      <c r="FE58" s="51"/>
      <c r="FF58" s="51"/>
      <c r="FG58" s="51"/>
      <c r="FH58" s="51"/>
      <c r="FI58" s="51"/>
      <c r="FJ58" s="51"/>
      <c r="FK58" s="51"/>
      <c r="FL58" s="51"/>
      <c r="FM58" s="51"/>
      <c r="FN58" s="51"/>
      <c r="FO58" s="51"/>
      <c r="FP58" s="51"/>
      <c r="FQ58" s="51"/>
      <c r="FR58" s="51"/>
      <c r="FS58" s="51"/>
      <c r="FT58" s="51"/>
      <c r="FU58" s="51"/>
      <c r="FV58" s="51"/>
      <c r="FW58" s="51"/>
      <c r="FX58" s="51"/>
      <c r="FY58" s="51"/>
      <c r="FZ58" s="51"/>
      <c r="GA58" s="51"/>
      <c r="GB58" s="51"/>
      <c r="GC58" s="51"/>
      <c r="GD58" s="51"/>
      <c r="GE58" s="51"/>
      <c r="GF58" s="51"/>
      <c r="GG58" s="51"/>
      <c r="GH58" s="51"/>
      <c r="GI58" s="51"/>
      <c r="GJ58" s="51"/>
      <c r="GK58" s="51"/>
      <c r="GL58" s="51"/>
      <c r="GM58" s="51"/>
      <c r="GN58" s="51"/>
      <c r="GO58" s="51"/>
      <c r="GP58" s="51"/>
      <c r="GQ58" s="51"/>
      <c r="GR58" s="51"/>
      <c r="GS58" s="51"/>
      <c r="GT58" s="51"/>
      <c r="GU58" s="51"/>
      <c r="GV58" s="51"/>
      <c r="GW58" s="51"/>
      <c r="GX58" s="51"/>
      <c r="GY58" s="51"/>
      <c r="GZ58" s="51"/>
      <c r="HA58" s="51"/>
      <c r="HB58" s="51"/>
      <c r="HC58" s="51"/>
      <c r="HD58" s="51"/>
      <c r="HE58" s="51"/>
      <c r="HF58" s="51"/>
      <c r="HG58" s="71"/>
      <c r="HH58" s="71"/>
      <c r="HI58" s="71"/>
      <c r="HJ58" s="71"/>
      <c r="HK58" s="71"/>
      <c r="HL58" s="71"/>
      <c r="HM58" s="71"/>
      <c r="HN58" s="71"/>
      <c r="HO58" s="71"/>
      <c r="HP58" s="71"/>
      <c r="HQ58" s="71"/>
      <c r="HR58" s="71"/>
      <c r="HS58" s="71"/>
      <c r="HT58" s="71"/>
      <c r="HU58" s="71"/>
      <c r="HV58" s="71"/>
      <c r="HW58" s="71"/>
      <c r="HX58" s="71"/>
      <c r="HY58" s="71"/>
      <c r="HZ58" s="71"/>
      <c r="IA58" s="71"/>
      <c r="IB58" s="71"/>
      <c r="IC58" s="71"/>
      <c r="ID58" s="71"/>
      <c r="IE58" s="71"/>
      <c r="IF58" s="71"/>
      <c r="IG58" s="71"/>
      <c r="IH58" s="71"/>
      <c r="II58" s="71"/>
      <c r="IJ58" s="71"/>
      <c r="IK58" s="71"/>
      <c r="IL58" s="71"/>
      <c r="IM58" s="71"/>
      <c r="IN58" s="71"/>
      <c r="IO58" s="71"/>
      <c r="IP58" s="71"/>
      <c r="IQ58" s="71"/>
      <c r="IR58" s="71"/>
      <c r="IS58" s="71"/>
      <c r="IT58" s="71"/>
      <c r="IU58" s="71"/>
      <c r="IV58" s="71"/>
      <c r="IW58" s="71"/>
      <c r="IX58" s="71"/>
      <c r="IY58" s="71"/>
      <c r="IZ58" s="71"/>
      <c r="JA58" s="71"/>
      <c r="JB58" s="71"/>
      <c r="JC58" s="71"/>
      <c r="JD58" s="71"/>
      <c r="JE58" s="71"/>
      <c r="JF58" s="71"/>
      <c r="JG58" s="71"/>
      <c r="JH58" s="71"/>
      <c r="JI58" s="71"/>
      <c r="JJ58" s="71"/>
      <c r="JK58" s="71"/>
      <c r="JL58" s="71"/>
      <c r="JM58" s="71"/>
    </row>
    <row r="59" spans="1:273" s="78" customFormat="1" ht="30" customHeight="1" x14ac:dyDescent="0.25">
      <c r="A59" s="71"/>
      <c r="B59" s="72">
        <f t="shared" si="6"/>
        <v>56</v>
      </c>
      <c r="C59" s="73" t="s">
        <v>16</v>
      </c>
      <c r="D59" s="74">
        <v>46198</v>
      </c>
      <c r="E59" s="73" t="s">
        <v>123</v>
      </c>
      <c r="F59" s="180">
        <v>0.66666666666666663</v>
      </c>
      <c r="G59" s="75">
        <f t="shared" si="7"/>
        <v>46198.666666666664</v>
      </c>
      <c r="H59" s="148" t="s">
        <v>173</v>
      </c>
      <c r="I59" s="149"/>
      <c r="J59" s="150"/>
      <c r="K59" s="151"/>
      <c r="L59" s="73" t="str">
        <f t="shared" si="1"/>
        <v/>
      </c>
      <c r="M59" s="76" t="s">
        <v>728</v>
      </c>
      <c r="N59" s="77" t="str">
        <f t="shared" si="2"/>
        <v>Curacao</v>
      </c>
      <c r="O59" s="78" t="str">
        <f t="shared" si="3"/>
        <v>Ivory Coast</v>
      </c>
      <c r="P59" s="78" t="str">
        <f>IF(ACTUALS!$R59&gt;ACTUALS!$S59,ACTUALS!$N59,IF(ACTUALS!$S59&gt;ACTUALS!$R59,ACTUALS!$O59,""))</f>
        <v/>
      </c>
      <c r="Q59" s="78" t="str">
        <f>IF(ACTUALS!$P59=ACTUALS!$N59,ACTUALS!$O59,IF(ACTUALS!$P59=ACTUALS!$O59,ACTUALS!$N59,""))</f>
        <v/>
      </c>
      <c r="R59" s="79">
        <f t="shared" si="4"/>
        <v>0</v>
      </c>
      <c r="S59" s="80">
        <f t="shared" si="5"/>
        <v>0</v>
      </c>
      <c r="T59" s="78">
        <f>IF(OR(ACTUALS!$R59="",ACTUALS!$S59=""),"",ACTUALS!$R59-ACTUALS!$S59)</f>
        <v>0</v>
      </c>
      <c r="U59" s="78">
        <f>IF(OR(ACTUALS!$R59="",ACTUALS!$S59=""),"",ACTUALS!$S59-ACTUALS!$R59)</f>
        <v>0</v>
      </c>
      <c r="V59" s="78" t="str">
        <f>IF(ACTUALS!$K59="","",IF(ACTUALS!$L59="Draw",1,IF(ACTUALS!$L59=ACTUALS!$N59,3,0)))</f>
        <v/>
      </c>
      <c r="W59" s="78" t="str">
        <f>IF(ACTUALS!$K59="","",IF(ACTUALS!$L59="Draw",1,IF(ACTUALS!$L59=ACTUALS!$O59,3,0)))</f>
        <v/>
      </c>
      <c r="AG59" s="81"/>
      <c r="AH59" s="63"/>
      <c r="AI59" s="267" t="s">
        <v>130</v>
      </c>
      <c r="AJ59" s="267"/>
      <c r="AK59" s="84" t="s">
        <v>63</v>
      </c>
      <c r="AL59" s="85" t="s">
        <v>76</v>
      </c>
      <c r="AM59" s="84" t="s">
        <v>15</v>
      </c>
      <c r="AN59" s="51"/>
      <c r="AO59" s="94"/>
      <c r="AP59" s="94"/>
      <c r="AQ59" s="51"/>
      <c r="AR59" s="51"/>
      <c r="AS59" s="51" t="s">
        <v>14</v>
      </c>
      <c r="AT59" s="51" t="s">
        <v>30</v>
      </c>
      <c r="AU59" s="51">
        <f>COUNTIF(ACTUALS!$P$4:$P$75,AT59)</f>
        <v>0</v>
      </c>
      <c r="AV59" s="51">
        <f>COUNTIFS(ACTUALS!$O$4:$O$75,AT59,ACTUALS!$L$4:$L$75,"Draw")+COUNTIFS(ACTUALS!$N$4:$N$75,AT59,ACTUALS!$L$4:$L$75,"Draw")</f>
        <v>0</v>
      </c>
      <c r="AW59" s="51">
        <f>COUNTIF(ACTUALS!$Q$4:$Q$75,AT59)</f>
        <v>0</v>
      </c>
      <c r="AX59" s="51">
        <f>AV59+(3*AU59)</f>
        <v>0</v>
      </c>
      <c r="AY59" s="51">
        <f>SUMIFS(ACTUALS!$R$4:$R$75,ACTUALS!$N$4:$N$75,AT59)+SUMIFS(ACTUALS!$S$4:$S$75,ACTUALS!$O$4:$O$75,AT59)</f>
        <v>0</v>
      </c>
      <c r="AZ59" s="51">
        <f>SUMIFS(ACTUALS!$S$4:$S$75,ACTUALS!$N$4:$N$75,AT59)+SUMIFS(ACTUALS!$R$4:$R$75,ACTUALS!$O$4:$O$75,AT59)</f>
        <v>0</v>
      </c>
      <c r="BA59" s="51">
        <f>AY59-AZ59</f>
        <v>0</v>
      </c>
      <c r="BB59" s="51">
        <f ca="1">RANK(BK59,BK59:BK62,1)</f>
        <v>4</v>
      </c>
      <c r="BC59" s="51" t="str">
        <f>IFERROR(VLOOKUP(AT59,AO:AP,2,FALSE),"")</f>
        <v/>
      </c>
      <c r="BD59" s="51" t="str">
        <f ca="1">IF(BC59="",BB59&amp;AS59,BC59&amp;AS59)</f>
        <v>4L</v>
      </c>
      <c r="BE59" s="51">
        <f>RANK(AX59,AX59:AX62)+(RANK(BA59,BA59:BA62)/10)+(RANK(AY59,AY59:AY62)/100)</f>
        <v>1.1100000000000001</v>
      </c>
      <c r="BF59" s="51">
        <f>RANK(BE59,BE59:BE62,1)</f>
        <v>1</v>
      </c>
      <c r="BG59" s="51" cm="1">
        <f t="array" aca="1" ref="BG59" ca="1">SUMPRODUCT((OFFSET($BN$3:$DI$3,MATCH($AT59,$BM$4:$BM$51,0),0))*((IF($BF61=$BF59,$BN$3:$DI$3=$AT61,0))+(IF($BF62=$BF59,$BN$3:$DI$3=$AT62,0))+(IF($BF60=$BF59,$BN$3:$DI$3=$AT60,0))))</f>
        <v>0</v>
      </c>
      <c r="BH59" s="51" cm="1">
        <f t="array" aca="1" ref="BH59" ca="1">SUMPRODUCT((OFFSET($DL$3:$FG$3,MATCH($AT59,$DK$4:$DK$51,0),0))*((IF($BF61=$BF59,$DL$3:$FG$3=$AT61,0))+(IF($BF62=$BF59,$DL$3:$FG$3=$AT62,0))+(IF($BF60=$BF59,$DL$3:$FG$3=$AT60,0))))</f>
        <v>0</v>
      </c>
      <c r="BI59" s="51" cm="1">
        <f t="array" aca="1" ref="BI59" ca="1">SUMPRODUCT((OFFSET($FJ$3:$HE$3,MATCH($AT59,$FI$4:$FI$51,0),0))*((IF($BF61=$BF59,$FJ$3:$HE$3=$AT61,0))+(IF($BF62=$BF59,$FJ$3:$HE$3=$AT62,0))+(IF($BF60=$BF59,$FJ$3:$HE$3=$AT60,0))))</f>
        <v>0</v>
      </c>
      <c r="BJ59" s="51">
        <f ca="1">(BG59/1000)+(BH59/10000)+(BI59/100000)+(ROW(BI62)/10000000)</f>
        <v>6.1999999999999999E-6</v>
      </c>
      <c r="BK59" s="51">
        <f ca="1">+BE59-BJ59</f>
        <v>1.1099938</v>
      </c>
      <c r="BL59" s="51"/>
      <c r="BM59" s="96"/>
      <c r="BN59" s="97"/>
      <c r="BO59" s="97"/>
      <c r="BP59" s="97"/>
      <c r="BQ59" s="97"/>
      <c r="BR59" s="97"/>
      <c r="BS59" s="97"/>
      <c r="BT59" s="97"/>
      <c r="BU59" s="97"/>
      <c r="BV59" s="97"/>
      <c r="BW59" s="97"/>
      <c r="BX59" s="97"/>
      <c r="BY59" s="97"/>
      <c r="BZ59" s="97"/>
      <c r="CA59" s="97"/>
      <c r="CB59" s="97"/>
      <c r="CC59" s="97"/>
      <c r="CD59" s="97"/>
      <c r="CE59" s="97"/>
      <c r="CF59" s="97"/>
      <c r="CG59" s="97"/>
      <c r="CH59" s="97"/>
      <c r="CI59" s="97"/>
      <c r="CJ59" s="97"/>
      <c r="CK59" s="97"/>
      <c r="CL59" s="97"/>
      <c r="CM59" s="97"/>
      <c r="CN59" s="97"/>
      <c r="CO59" s="97"/>
      <c r="CP59" s="97"/>
      <c r="CQ59" s="97"/>
      <c r="CR59" s="97"/>
      <c r="CS59" s="97"/>
      <c r="CT59" s="97"/>
      <c r="CU59" s="97"/>
      <c r="CV59" s="97"/>
      <c r="CW59" s="97"/>
      <c r="CX59" s="97"/>
      <c r="CY59" s="97"/>
      <c r="CZ59" s="97"/>
      <c r="DA59" s="97"/>
      <c r="DB59" s="97"/>
      <c r="DC59" s="97"/>
      <c r="DD59" s="97"/>
      <c r="DE59" s="97"/>
      <c r="DF59" s="97"/>
      <c r="DG59" s="97"/>
      <c r="DH59" s="97"/>
      <c r="DI59" s="97"/>
      <c r="DJ59" s="51"/>
      <c r="DK59" s="51"/>
      <c r="DL59" s="51"/>
      <c r="DM59" s="51"/>
      <c r="DN59" s="51"/>
      <c r="DO59" s="51"/>
      <c r="DP59" s="51"/>
      <c r="DQ59" s="51"/>
      <c r="DR59" s="51"/>
      <c r="DS59" s="51"/>
      <c r="DT59" s="51"/>
      <c r="DU59" s="51"/>
      <c r="DV59" s="51"/>
      <c r="DW59" s="51"/>
      <c r="DX59" s="51"/>
      <c r="DY59" s="51"/>
      <c r="DZ59" s="51"/>
      <c r="EA59" s="51"/>
      <c r="EB59" s="51"/>
      <c r="EC59" s="51"/>
      <c r="ED59" s="51"/>
      <c r="EE59" s="51"/>
      <c r="EF59" s="51"/>
      <c r="EG59" s="51"/>
      <c r="EH59" s="51"/>
      <c r="EI59" s="51"/>
      <c r="EJ59" s="51"/>
      <c r="EK59" s="51"/>
      <c r="EL59" s="51"/>
      <c r="EM59" s="51"/>
      <c r="EN59" s="51"/>
      <c r="EO59" s="51"/>
      <c r="EP59" s="51"/>
      <c r="EQ59" s="51"/>
      <c r="ER59" s="51"/>
      <c r="ES59" s="51"/>
      <c r="ET59" s="51"/>
      <c r="EU59" s="51"/>
      <c r="EV59" s="51"/>
      <c r="EW59" s="51"/>
      <c r="EX59" s="51"/>
      <c r="EY59" s="51"/>
      <c r="EZ59" s="51"/>
      <c r="FA59" s="51"/>
      <c r="FB59" s="51"/>
      <c r="FC59" s="51"/>
      <c r="FD59" s="51"/>
      <c r="FE59" s="51"/>
      <c r="FF59" s="51"/>
      <c r="FG59" s="51"/>
      <c r="FH59" s="51"/>
      <c r="FI59" s="51"/>
      <c r="FJ59" s="51"/>
      <c r="FK59" s="51"/>
      <c r="FL59" s="51"/>
      <c r="FM59" s="51"/>
      <c r="FN59" s="51"/>
      <c r="FO59" s="51"/>
      <c r="FP59" s="51"/>
      <c r="FQ59" s="51"/>
      <c r="FR59" s="51"/>
      <c r="FS59" s="51"/>
      <c r="FT59" s="51"/>
      <c r="FU59" s="51"/>
      <c r="FV59" s="51"/>
      <c r="FW59" s="51"/>
      <c r="FX59" s="51"/>
      <c r="FY59" s="51"/>
      <c r="FZ59" s="51"/>
      <c r="GA59" s="51"/>
      <c r="GB59" s="51"/>
      <c r="GC59" s="51"/>
      <c r="GD59" s="51"/>
      <c r="GE59" s="51"/>
      <c r="GF59" s="51"/>
      <c r="GG59" s="51"/>
      <c r="GH59" s="51"/>
      <c r="GI59" s="51"/>
      <c r="GJ59" s="51"/>
      <c r="GK59" s="51"/>
      <c r="GL59" s="51"/>
      <c r="GM59" s="51"/>
      <c r="GN59" s="51"/>
      <c r="GO59" s="51"/>
      <c r="GP59" s="51"/>
      <c r="GQ59" s="51"/>
      <c r="GR59" s="51"/>
      <c r="GS59" s="51"/>
      <c r="GT59" s="51"/>
      <c r="GU59" s="51"/>
      <c r="GV59" s="51"/>
      <c r="GW59" s="51"/>
      <c r="GX59" s="51"/>
      <c r="GY59" s="51"/>
      <c r="GZ59" s="51"/>
      <c r="HA59" s="51"/>
      <c r="HB59" s="51"/>
      <c r="HC59" s="51"/>
      <c r="HD59" s="51"/>
      <c r="HE59" s="51"/>
      <c r="HF59" s="51"/>
      <c r="HG59" s="71"/>
      <c r="HH59" s="71"/>
      <c r="HI59" s="71"/>
      <c r="HJ59" s="71"/>
      <c r="HK59" s="71"/>
      <c r="HL59" s="71"/>
      <c r="HM59" s="71"/>
      <c r="HN59" s="71"/>
      <c r="HO59" s="71"/>
      <c r="HP59" s="71"/>
      <c r="HQ59" s="71"/>
      <c r="HR59" s="71"/>
      <c r="HS59" s="71"/>
      <c r="HT59" s="71"/>
      <c r="HU59" s="71"/>
      <c r="HV59" s="71"/>
      <c r="HW59" s="71"/>
      <c r="HX59" s="71"/>
      <c r="HY59" s="71"/>
      <c r="HZ59" s="71"/>
      <c r="IA59" s="71"/>
      <c r="IB59" s="71"/>
      <c r="IC59" s="71"/>
      <c r="ID59" s="71"/>
      <c r="IE59" s="71"/>
      <c r="IF59" s="71"/>
      <c r="IG59" s="71"/>
      <c r="IH59" s="71"/>
      <c r="II59" s="71"/>
      <c r="IJ59" s="71"/>
      <c r="IK59" s="71"/>
      <c r="IL59" s="71"/>
      <c r="IM59" s="71"/>
      <c r="IN59" s="71"/>
      <c r="IO59" s="71"/>
      <c r="IP59" s="71"/>
      <c r="IQ59" s="71"/>
      <c r="IR59" s="71"/>
      <c r="IS59" s="71"/>
      <c r="IT59" s="71"/>
      <c r="IU59" s="71"/>
      <c r="IV59" s="71"/>
      <c r="IW59" s="71"/>
      <c r="IX59" s="71"/>
      <c r="IY59" s="71"/>
      <c r="IZ59" s="71"/>
      <c r="JA59" s="71"/>
      <c r="JB59" s="71"/>
      <c r="JC59" s="71"/>
      <c r="JD59" s="71"/>
      <c r="JE59" s="71"/>
      <c r="JF59" s="71"/>
      <c r="JG59" s="71"/>
      <c r="JH59" s="71"/>
      <c r="JI59" s="71"/>
      <c r="JJ59" s="71"/>
      <c r="JK59" s="71"/>
      <c r="JL59" s="71"/>
      <c r="JM59" s="71"/>
    </row>
    <row r="60" spans="1:273" s="78" customFormat="1" ht="30" customHeight="1" x14ac:dyDescent="0.25">
      <c r="A60" s="71"/>
      <c r="B60" s="72">
        <f t="shared" si="6"/>
        <v>57</v>
      </c>
      <c r="C60" s="73" t="s">
        <v>61</v>
      </c>
      <c r="D60" s="74">
        <v>46198</v>
      </c>
      <c r="E60" s="73" t="s">
        <v>113</v>
      </c>
      <c r="F60" s="180">
        <v>0.79166666666666663</v>
      </c>
      <c r="G60" s="75">
        <f t="shared" si="7"/>
        <v>46198.791666666664</v>
      </c>
      <c r="H60" s="148" t="s">
        <v>760</v>
      </c>
      <c r="I60" s="149"/>
      <c r="J60" s="150"/>
      <c r="K60" s="151"/>
      <c r="L60" s="73" t="str">
        <f t="shared" si="1"/>
        <v/>
      </c>
      <c r="M60" s="76" t="s">
        <v>717</v>
      </c>
      <c r="N60" s="77" t="str">
        <f t="shared" si="2"/>
        <v>Japan</v>
      </c>
      <c r="O60" s="78" t="str">
        <f t="shared" si="3"/>
        <v>Sweden</v>
      </c>
      <c r="P60" s="78" t="str">
        <f>IF(ACTUALS!$R60&gt;ACTUALS!$S60,ACTUALS!$N60,IF(ACTUALS!$S60&gt;ACTUALS!$R60,ACTUALS!$O60,""))</f>
        <v/>
      </c>
      <c r="Q60" s="78" t="str">
        <f>IF(ACTUALS!$P60=ACTUALS!$N60,ACTUALS!$O60,IF(ACTUALS!$P60=ACTUALS!$O60,ACTUALS!$N60,""))</f>
        <v/>
      </c>
      <c r="R60" s="79">
        <f t="shared" si="4"/>
        <v>0</v>
      </c>
      <c r="S60" s="80">
        <f t="shared" si="5"/>
        <v>0</v>
      </c>
      <c r="T60" s="78">
        <f>IF(OR(ACTUALS!$R60="",ACTUALS!$S60=""),"",ACTUALS!$R60-ACTUALS!$S60)</f>
        <v>0</v>
      </c>
      <c r="U60" s="78">
        <f>IF(OR(ACTUALS!$R60="",ACTUALS!$S60=""),"",ACTUALS!$S60-ACTUALS!$R60)</f>
        <v>0</v>
      </c>
      <c r="V60" s="78" t="str">
        <f>IF(ACTUALS!$K60="","",IF(ACTUALS!$L60="Draw",1,IF(ACTUALS!$L60=ACTUALS!$N60,3,0)))</f>
        <v/>
      </c>
      <c r="W60" s="78" t="str">
        <f>IF(ACTUALS!$K60="","",IF(ACTUALS!$L60="Draw",1,IF(ACTUALS!$L60=ACTUALS!$O60,3,0)))</f>
        <v/>
      </c>
      <c r="AG60" s="78" t="s">
        <v>105</v>
      </c>
      <c r="AH60" s="51"/>
      <c r="AI60" s="86">
        <v>1</v>
      </c>
      <c r="AJ60" s="86" t="str">
        <f ca="1">IFERROR(INDEX(AT:AT,MATCH("1"&amp;AG60,BD:BD,0),1),"")</f>
        <v>Jordan</v>
      </c>
      <c r="AK60" s="86" t="str">
        <f ca="1">IF(AJ60="","",VLOOKUP(AJ60,AT:AY,2,FALSE)&amp;"-"&amp;VLOOKUP(AJ60,AT:AY,3,FALSE)&amp;"-"&amp;VLOOKUP(AJ60,AT:AY,4,FALSE))</f>
        <v>0-0-0</v>
      </c>
      <c r="AL60" s="86">
        <f ca="1">IF(AJ60="","",VLOOKUP(AJ60,AT:BA,8,FALSE))</f>
        <v>0</v>
      </c>
      <c r="AM60" s="86">
        <f ca="1">IF(AJ60="","",VLOOKUP(AJ60,AT:BD,5,FALSE))</f>
        <v>0</v>
      </c>
      <c r="AN60" s="51"/>
      <c r="AO60" s="94"/>
      <c r="AP60" s="94"/>
      <c r="AQ60" s="51"/>
      <c r="AR60" s="51"/>
      <c r="AS60" s="51" t="s">
        <v>14</v>
      </c>
      <c r="AT60" s="51" t="s">
        <v>44</v>
      </c>
      <c r="AU60" s="51">
        <f>COUNTIF(ACTUALS!$P$4:$P$75,AT60)</f>
        <v>0</v>
      </c>
      <c r="AV60" s="51">
        <f>COUNTIFS(ACTUALS!$O$4:$O$75,AT60,ACTUALS!$L$4:$L$75,"Draw")+COUNTIFS(ACTUALS!$N$4:$N$75,AT60,ACTUALS!$L$4:$L$75,"Draw")</f>
        <v>0</v>
      </c>
      <c r="AW60" s="51">
        <f>COUNTIF(ACTUALS!$Q$4:$Q$75,AT60)</f>
        <v>0</v>
      </c>
      <c r="AX60" s="51">
        <f>AV60+(3*AU60)</f>
        <v>0</v>
      </c>
      <c r="AY60" s="51">
        <f>SUMIFS(ACTUALS!$R$4:$R$75,ACTUALS!$N$4:$N$75,AT60)+SUMIFS(ACTUALS!$S$4:$S$75,ACTUALS!$O$4:$O$75,AT60)</f>
        <v>0</v>
      </c>
      <c r="AZ60" s="51">
        <f>SUMIFS(ACTUALS!$S$4:$S$75,ACTUALS!$N$4:$N$75,AT60)+SUMIFS(ACTUALS!$R$4:$R$75,ACTUALS!$O$4:$O$75,AT60)</f>
        <v>0</v>
      </c>
      <c r="BA60" s="51">
        <f>AY60-AZ60</f>
        <v>0</v>
      </c>
      <c r="BB60" s="51">
        <f ca="1">RANK(BK60,BK59:BK62,1)</f>
        <v>3</v>
      </c>
      <c r="BC60" s="51" t="str">
        <f>IFERROR(VLOOKUP(AT60,AO:AP,2,FALSE),"")</f>
        <v/>
      </c>
      <c r="BD60" s="51" t="str">
        <f ca="1">IF(BC60="",BB60&amp;AS60,BC60&amp;AS60)</f>
        <v>3L</v>
      </c>
      <c r="BE60" s="51">
        <f>RANK(AX60,AX59:AX62)+(RANK(BA60,BA59:BA62)/10)+(RANK(AY60,AY59:AY62)/100)</f>
        <v>1.1100000000000001</v>
      </c>
      <c r="BF60" s="51">
        <f>RANK(BE60,BE59:BE62,1)</f>
        <v>1</v>
      </c>
      <c r="BG60" s="51" cm="1">
        <f t="array" aca="1" ref="BG60" ca="1">SUMPRODUCT((OFFSET($BN$3:$DI$3,MATCH($AT60,$BM$4:$BM$51,0),0))*((IF($BF62=$BF60,$BN$3:$DI$3=$AT62,0))+(IF($BF59=$BF60,$BN$3:$DI$3=$AT59,0))+(IF($BF61=$BF60,$BN$3:$DI$3=$AT61,0))))</f>
        <v>0</v>
      </c>
      <c r="BH60" s="51" cm="1">
        <f t="array" aca="1" ref="BH60" ca="1">SUMPRODUCT((OFFSET($DL$3:$FG$3,MATCH($AT60,$DK$4:$DK$51,0),0))*((IF($BF62=$BF60,$DL$3:$FG$3=$AT62,0))+(IF($BF59=$BF60,$DL$3:$FG$3=$AT59,0))+(IF($BF61=$BF60,$DL$3:$FG$3=$AT61,0))))</f>
        <v>0</v>
      </c>
      <c r="BI60" s="51" cm="1">
        <f t="array" aca="1" ref="BI60" ca="1">SUMPRODUCT((OFFSET($FJ$3:$HE$3,MATCH($AT60,$FI$4:$FI$51,0),0))*((IF($BF62=$BF60,$FJ$3:$HE$3=$AT62,0))+(IF($BF59=$BF60,$FJ$3:$HE$3=$AT59,0))+(IF($BF61=$BF60,$FJ$3:$HE$3=$AT61,0))))</f>
        <v>0</v>
      </c>
      <c r="BJ60" s="51">
        <f ca="1">(BG60/1000)+(BH60/10000)+(BI60/100000)+(ROW(BI63)/10000000)</f>
        <v>6.2999999999999998E-6</v>
      </c>
      <c r="BK60" s="51">
        <f ca="1">+BE60-BJ60</f>
        <v>1.1099937000000002</v>
      </c>
      <c r="BL60" s="51"/>
      <c r="BM60" s="96"/>
      <c r="BN60" s="97"/>
      <c r="BO60" s="97"/>
      <c r="BP60" s="97"/>
      <c r="BQ60" s="97"/>
      <c r="BR60" s="97"/>
      <c r="BS60" s="97"/>
      <c r="BT60" s="97"/>
      <c r="BU60" s="97"/>
      <c r="BV60" s="97"/>
      <c r="BW60" s="97"/>
      <c r="BX60" s="97"/>
      <c r="BY60" s="97"/>
      <c r="BZ60" s="97"/>
      <c r="CA60" s="97"/>
      <c r="CB60" s="97"/>
      <c r="CC60" s="97"/>
      <c r="CD60" s="97"/>
      <c r="CE60" s="97"/>
      <c r="CF60" s="97"/>
      <c r="CG60" s="97"/>
      <c r="CH60" s="97"/>
      <c r="CI60" s="97"/>
      <c r="CJ60" s="97"/>
      <c r="CK60" s="97"/>
      <c r="CL60" s="97"/>
      <c r="CM60" s="97"/>
      <c r="CN60" s="97"/>
      <c r="CO60" s="97"/>
      <c r="CP60" s="97"/>
      <c r="CQ60" s="97"/>
      <c r="CR60" s="97"/>
      <c r="CS60" s="97"/>
      <c r="CT60" s="97"/>
      <c r="CU60" s="97"/>
      <c r="CV60" s="97"/>
      <c r="CW60" s="97"/>
      <c r="CX60" s="97"/>
      <c r="CY60" s="97"/>
      <c r="CZ60" s="97"/>
      <c r="DA60" s="97"/>
      <c r="DB60" s="97"/>
      <c r="DC60" s="97"/>
      <c r="DD60" s="97"/>
      <c r="DE60" s="97"/>
      <c r="DF60" s="97"/>
      <c r="DG60" s="97"/>
      <c r="DH60" s="97"/>
      <c r="DI60" s="97"/>
      <c r="DJ60" s="51"/>
      <c r="DK60" s="51"/>
      <c r="DL60" s="51"/>
      <c r="DM60" s="51"/>
      <c r="DN60" s="51"/>
      <c r="DO60" s="51"/>
      <c r="DP60" s="51"/>
      <c r="DQ60" s="51"/>
      <c r="DR60" s="51"/>
      <c r="DS60" s="51"/>
      <c r="DT60" s="51"/>
      <c r="DU60" s="51"/>
      <c r="DV60" s="51"/>
      <c r="DW60" s="51"/>
      <c r="DX60" s="51"/>
      <c r="DY60" s="51"/>
      <c r="DZ60" s="51"/>
      <c r="EA60" s="51"/>
      <c r="EB60" s="51"/>
      <c r="EC60" s="51"/>
      <c r="ED60" s="51"/>
      <c r="EE60" s="51"/>
      <c r="EF60" s="51"/>
      <c r="EG60" s="51"/>
      <c r="EH60" s="51"/>
      <c r="EI60" s="51"/>
      <c r="EJ60" s="51"/>
      <c r="EK60" s="51"/>
      <c r="EL60" s="51"/>
      <c r="EM60" s="51"/>
      <c r="EN60" s="51"/>
      <c r="EO60" s="51"/>
      <c r="EP60" s="51"/>
      <c r="EQ60" s="51"/>
      <c r="ER60" s="51"/>
      <c r="ES60" s="51"/>
      <c r="ET60" s="51"/>
      <c r="EU60" s="51"/>
      <c r="EV60" s="51"/>
      <c r="EW60" s="51"/>
      <c r="EX60" s="51"/>
      <c r="EY60" s="51"/>
      <c r="EZ60" s="51"/>
      <c r="FA60" s="51"/>
      <c r="FB60" s="51"/>
      <c r="FC60" s="51"/>
      <c r="FD60" s="51"/>
      <c r="FE60" s="51"/>
      <c r="FF60" s="51"/>
      <c r="FG60" s="51"/>
      <c r="FH60" s="51"/>
      <c r="FI60" s="51"/>
      <c r="FJ60" s="51"/>
      <c r="FK60" s="51"/>
      <c r="FL60" s="51"/>
      <c r="FM60" s="51"/>
      <c r="FN60" s="51"/>
      <c r="FO60" s="51"/>
      <c r="FP60" s="51"/>
      <c r="FQ60" s="51"/>
      <c r="FR60" s="51"/>
      <c r="FS60" s="51"/>
      <c r="FT60" s="51"/>
      <c r="FU60" s="51"/>
      <c r="FV60" s="51"/>
      <c r="FW60" s="51"/>
      <c r="FX60" s="51"/>
      <c r="FY60" s="51"/>
      <c r="FZ60" s="51"/>
      <c r="GA60" s="51"/>
      <c r="GB60" s="51"/>
      <c r="GC60" s="51"/>
      <c r="GD60" s="51"/>
      <c r="GE60" s="51"/>
      <c r="GF60" s="51"/>
      <c r="GG60" s="51"/>
      <c r="GH60" s="51"/>
      <c r="GI60" s="51"/>
      <c r="GJ60" s="51"/>
      <c r="GK60" s="51"/>
      <c r="GL60" s="51"/>
      <c r="GM60" s="51"/>
      <c r="GN60" s="51"/>
      <c r="GO60" s="51"/>
      <c r="GP60" s="51"/>
      <c r="GQ60" s="51"/>
      <c r="GR60" s="51"/>
      <c r="GS60" s="51"/>
      <c r="GT60" s="51"/>
      <c r="GU60" s="51"/>
      <c r="GV60" s="51"/>
      <c r="GW60" s="51"/>
      <c r="GX60" s="51"/>
      <c r="GY60" s="51"/>
      <c r="GZ60" s="51"/>
      <c r="HA60" s="51"/>
      <c r="HB60" s="51"/>
      <c r="HC60" s="51"/>
      <c r="HD60" s="51"/>
      <c r="HE60" s="51"/>
      <c r="HF60" s="51"/>
      <c r="HG60" s="71"/>
      <c r="HH60" s="71"/>
      <c r="HI60" s="71"/>
      <c r="HJ60" s="71"/>
      <c r="HK60" s="71"/>
      <c r="HL60" s="71"/>
      <c r="HM60" s="71"/>
      <c r="HN60" s="71"/>
      <c r="HO60" s="71"/>
      <c r="HP60" s="71"/>
      <c r="HQ60" s="71"/>
      <c r="HR60" s="71"/>
      <c r="HS60" s="71"/>
      <c r="HT60" s="71"/>
      <c r="HU60" s="71"/>
      <c r="HV60" s="71"/>
      <c r="HW60" s="71"/>
      <c r="HX60" s="71"/>
      <c r="HY60" s="71"/>
      <c r="HZ60" s="71"/>
      <c r="IA60" s="71"/>
      <c r="IB60" s="71"/>
      <c r="IC60" s="71"/>
      <c r="ID60" s="71"/>
      <c r="IE60" s="71"/>
      <c r="IF60" s="71"/>
      <c r="IG60" s="71"/>
      <c r="IH60" s="71"/>
      <c r="II60" s="71"/>
      <c r="IJ60" s="71"/>
      <c r="IK60" s="71"/>
      <c r="IL60" s="71"/>
      <c r="IM60" s="71"/>
      <c r="IN60" s="71"/>
      <c r="IO60" s="71"/>
      <c r="IP60" s="71"/>
      <c r="IQ60" s="71"/>
      <c r="IR60" s="71"/>
      <c r="IS60" s="71"/>
      <c r="IT60" s="71"/>
      <c r="IU60" s="71"/>
      <c r="IV60" s="71"/>
      <c r="IW60" s="71"/>
      <c r="IX60" s="71"/>
      <c r="IY60" s="71"/>
      <c r="IZ60" s="71"/>
      <c r="JA60" s="71"/>
      <c r="JB60" s="71"/>
      <c r="JC60" s="71"/>
      <c r="JD60" s="71"/>
      <c r="JE60" s="71"/>
      <c r="JF60" s="71"/>
      <c r="JG60" s="71"/>
      <c r="JH60" s="71"/>
      <c r="JI60" s="71"/>
      <c r="JJ60" s="71"/>
      <c r="JK60" s="71"/>
      <c r="JL60" s="71"/>
      <c r="JM60" s="71"/>
    </row>
    <row r="61" spans="1:273" s="78" customFormat="1" ht="30" customHeight="1" x14ac:dyDescent="0.25">
      <c r="A61" s="71"/>
      <c r="B61" s="72">
        <f t="shared" si="6"/>
        <v>58</v>
      </c>
      <c r="C61" s="73" t="s">
        <v>61</v>
      </c>
      <c r="D61" s="74">
        <v>46198</v>
      </c>
      <c r="E61" s="73" t="s">
        <v>119</v>
      </c>
      <c r="F61" s="180">
        <v>0.79166666666666663</v>
      </c>
      <c r="G61" s="75">
        <f t="shared" si="7"/>
        <v>46198.791666666664</v>
      </c>
      <c r="H61" s="148" t="s">
        <v>174</v>
      </c>
      <c r="I61" s="149"/>
      <c r="J61" s="150"/>
      <c r="K61" s="151"/>
      <c r="L61" s="73" t="str">
        <f t="shared" si="1"/>
        <v/>
      </c>
      <c r="M61" s="76" t="s">
        <v>724</v>
      </c>
      <c r="N61" s="77" t="str">
        <f t="shared" si="2"/>
        <v>Tunisia</v>
      </c>
      <c r="O61" s="78" t="str">
        <f t="shared" si="3"/>
        <v>Netherlands</v>
      </c>
      <c r="P61" s="78" t="str">
        <f>IF(ACTUALS!$R61&gt;ACTUALS!$S61,ACTUALS!$N61,IF(ACTUALS!$S61&gt;ACTUALS!$R61,ACTUALS!$O61,""))</f>
        <v/>
      </c>
      <c r="Q61" s="78" t="str">
        <f>IF(ACTUALS!$P61=ACTUALS!$N61,ACTUALS!$O61,IF(ACTUALS!$P61=ACTUALS!$O61,ACTUALS!$N61,""))</f>
        <v/>
      </c>
      <c r="R61" s="79">
        <f t="shared" si="4"/>
        <v>0</v>
      </c>
      <c r="S61" s="80">
        <f t="shared" si="5"/>
        <v>0</v>
      </c>
      <c r="T61" s="78">
        <f>IF(OR(ACTUALS!$R61="",ACTUALS!$S61=""),"",ACTUALS!$R61-ACTUALS!$S61)</f>
        <v>0</v>
      </c>
      <c r="U61" s="78">
        <f>IF(OR(ACTUALS!$R61="",ACTUALS!$S61=""),"",ACTUALS!$S61-ACTUALS!$R61)</f>
        <v>0</v>
      </c>
      <c r="V61" s="78" t="str">
        <f>IF(ACTUALS!$K61="","",IF(ACTUALS!$L61="Draw",1,IF(ACTUALS!$L61=ACTUALS!$N61,3,0)))</f>
        <v/>
      </c>
      <c r="W61" s="78" t="str">
        <f>IF(ACTUALS!$K61="","",IF(ACTUALS!$L61="Draw",1,IF(ACTUALS!$L61=ACTUALS!$O61,3,0)))</f>
        <v/>
      </c>
      <c r="AG61" s="78" t="s">
        <v>105</v>
      </c>
      <c r="AH61" s="51"/>
      <c r="AI61" s="93">
        <v>2</v>
      </c>
      <c r="AJ61" s="93" t="str">
        <f ca="1">IFERROR(INDEX(AT:AT,MATCH("2"&amp;AG61,BD:BD,0),1),"")</f>
        <v>Austria</v>
      </c>
      <c r="AK61" s="93" t="str">
        <f ca="1">IF(AJ61="","",VLOOKUP(AJ61,AT:AY,2,FALSE)&amp;"-"&amp;VLOOKUP(AJ61,AT:AY,3,FALSE)&amp;"-"&amp;VLOOKUP(AJ61,AT:AY,4,FALSE))</f>
        <v>0-0-0</v>
      </c>
      <c r="AL61" s="93">
        <f ca="1">IF(AJ61="","",VLOOKUP(AJ61,AT:BA,8,FALSE))</f>
        <v>0</v>
      </c>
      <c r="AM61" s="93">
        <f ca="1">IF(AJ61="","",VLOOKUP(AJ61,AT:BD,5,FALSE))</f>
        <v>0</v>
      </c>
      <c r="AN61" s="51"/>
      <c r="AO61" s="94"/>
      <c r="AP61" s="94"/>
      <c r="AQ61" s="51"/>
      <c r="AR61" s="51"/>
      <c r="AS61" s="51" t="s">
        <v>14</v>
      </c>
      <c r="AT61" s="51" t="s">
        <v>50</v>
      </c>
      <c r="AU61" s="51">
        <f>COUNTIF(ACTUALS!$P$4:$P$75,AT61)</f>
        <v>0</v>
      </c>
      <c r="AV61" s="51">
        <f>COUNTIFS(ACTUALS!$O$4:$O$75,AT61,ACTUALS!$L$4:$L$75,"Draw")+COUNTIFS(ACTUALS!$N$4:$N$75,AT61,ACTUALS!$L$4:$L$75,"Draw")</f>
        <v>0</v>
      </c>
      <c r="AW61" s="51">
        <f>COUNTIF(ACTUALS!$Q$4:$Q$75,AT61)</f>
        <v>0</v>
      </c>
      <c r="AX61" s="51">
        <f>AV61+(3*AU61)</f>
        <v>0</v>
      </c>
      <c r="AY61" s="51">
        <f>SUMIFS(ACTUALS!$R$4:$R$75,ACTUALS!$N$4:$N$75,AT61)+SUMIFS(ACTUALS!$S$4:$S$75,ACTUALS!$O$4:$O$75,AT61)</f>
        <v>0</v>
      </c>
      <c r="AZ61" s="51">
        <f>SUMIFS(ACTUALS!$S$4:$S$75,ACTUALS!$N$4:$N$75,AT61)+SUMIFS(ACTUALS!$R$4:$R$75,ACTUALS!$O$4:$O$75,AT61)</f>
        <v>0</v>
      </c>
      <c r="BA61" s="51">
        <f>AY61-AZ61</f>
        <v>0</v>
      </c>
      <c r="BB61" s="51">
        <f ca="1">RANK(BK61,BK59:BK62,1)</f>
        <v>2</v>
      </c>
      <c r="BC61" s="51" t="str">
        <f>IFERROR(VLOOKUP(AT61,AO:AP,2,FALSE),"")</f>
        <v/>
      </c>
      <c r="BD61" s="51" t="str">
        <f ca="1">IF(BC61="",BB61&amp;AS61,BC61&amp;AS61)</f>
        <v>2L</v>
      </c>
      <c r="BE61" s="51">
        <f>RANK(AX61,AX59:AX62)+(RANK(BA61,BA59:BA62)/10)+(RANK(AY61,AY59:AY62)/100)</f>
        <v>1.1100000000000001</v>
      </c>
      <c r="BF61" s="51">
        <f>RANK(BE61,BE59:BE62,1)</f>
        <v>1</v>
      </c>
      <c r="BG61" s="51" cm="1">
        <f t="array" aca="1" ref="BG61" ca="1">SUMPRODUCT((OFFSET($BN$3:$DI$3,MATCH($AT61,$BM$4:$BM$51,0),0))*((IF($BF60=$BF61,$BN$3:$DI$3=$AT60,0))+(IF($BF59=$BF61,$BN$3:$DI$3=$AT59,0))+(IF($BF62=$BF61,$BN$3:$DI$3=$AT62,0))))</f>
        <v>0</v>
      </c>
      <c r="BH61" s="51" cm="1">
        <f t="array" aca="1" ref="BH61" ca="1">SUMPRODUCT((OFFSET($DL$3:$FG$3,MATCH($AT61,$DK$4:$DK$51,0),0))*((IF($BF60=$BF61,$DL$3:$FG$3=$AT60,0))+(IF($BF59=$BF61,$DL$3:$FG$3=$AT59,0))+(IF($BF62=$BF61,$DL$3:$FG$3=$AT62,0))))</f>
        <v>0</v>
      </c>
      <c r="BI61" s="51" cm="1">
        <f t="array" aca="1" ref="BI61" ca="1">SUMPRODUCT((OFFSET($FJ$3:$HE$3,MATCH($AT61,$FI$4:$FI$51,0),0))*((IF($BF60=$BF61,$FJ$3:$HE$3=$AT60,0))+(IF($BF59=$BF61,$FJ$3:$HE$3=$AT59,0))+(IF($BF62=$BF61,$FJ$3:$HE$3=$AT62,0))))</f>
        <v>0</v>
      </c>
      <c r="BJ61" s="51">
        <f ca="1">(BG61/1000)+(BH61/10000)+(BI61/100000)+(ROW(BI64)/10000000)</f>
        <v>6.3999999999999997E-6</v>
      </c>
      <c r="BK61" s="51">
        <f ca="1">+BE61-BJ61</f>
        <v>1.1099936000000001</v>
      </c>
      <c r="BL61" s="51"/>
      <c r="BM61" s="96"/>
      <c r="BN61" s="97"/>
      <c r="BO61" s="97"/>
      <c r="BP61" s="97"/>
      <c r="BQ61" s="97"/>
      <c r="BR61" s="97"/>
      <c r="BS61" s="97"/>
      <c r="BT61" s="97"/>
      <c r="BU61" s="97"/>
      <c r="BV61" s="97"/>
      <c r="BW61" s="97"/>
      <c r="BX61" s="97"/>
      <c r="BY61" s="97"/>
      <c r="BZ61" s="97"/>
      <c r="CA61" s="97"/>
      <c r="CB61" s="97"/>
      <c r="CC61" s="97"/>
      <c r="CD61" s="97"/>
      <c r="CE61" s="97"/>
      <c r="CF61" s="97"/>
      <c r="CG61" s="97"/>
      <c r="CH61" s="97"/>
      <c r="CI61" s="97"/>
      <c r="CJ61" s="97"/>
      <c r="CK61" s="97"/>
      <c r="CL61" s="97"/>
      <c r="CM61" s="97"/>
      <c r="CN61" s="97"/>
      <c r="CO61" s="97"/>
      <c r="CP61" s="97"/>
      <c r="CQ61" s="97"/>
      <c r="CR61" s="97"/>
      <c r="CS61" s="97"/>
      <c r="CT61" s="97"/>
      <c r="CU61" s="97"/>
      <c r="CV61" s="97"/>
      <c r="CW61" s="97"/>
      <c r="CX61" s="97"/>
      <c r="CY61" s="97"/>
      <c r="CZ61" s="97"/>
      <c r="DA61" s="97"/>
      <c r="DB61" s="97"/>
      <c r="DC61" s="97"/>
      <c r="DD61" s="97"/>
      <c r="DE61" s="97"/>
      <c r="DF61" s="97"/>
      <c r="DG61" s="97"/>
      <c r="DH61" s="97"/>
      <c r="DI61" s="97"/>
      <c r="DJ61" s="51"/>
      <c r="DK61" s="51"/>
      <c r="DL61" s="51"/>
      <c r="DM61" s="51"/>
      <c r="DN61" s="51"/>
      <c r="DO61" s="51"/>
      <c r="DP61" s="51"/>
      <c r="DQ61" s="51"/>
      <c r="DR61" s="51"/>
      <c r="DS61" s="51"/>
      <c r="DT61" s="51"/>
      <c r="DU61" s="51"/>
      <c r="DV61" s="51"/>
      <c r="DW61" s="51"/>
      <c r="DX61" s="51"/>
      <c r="DY61" s="51"/>
      <c r="DZ61" s="51"/>
      <c r="EA61" s="51"/>
      <c r="EB61" s="51"/>
      <c r="EC61" s="51"/>
      <c r="ED61" s="51"/>
      <c r="EE61" s="51"/>
      <c r="EF61" s="51"/>
      <c r="EG61" s="51"/>
      <c r="EH61" s="51"/>
      <c r="EI61" s="51"/>
      <c r="EJ61" s="51"/>
      <c r="EK61" s="51"/>
      <c r="EL61" s="51"/>
      <c r="EM61" s="51"/>
      <c r="EN61" s="51"/>
      <c r="EO61" s="51"/>
      <c r="EP61" s="51"/>
      <c r="EQ61" s="51"/>
      <c r="ER61" s="51"/>
      <c r="ES61" s="51"/>
      <c r="ET61" s="51"/>
      <c r="EU61" s="51"/>
      <c r="EV61" s="51"/>
      <c r="EW61" s="51"/>
      <c r="EX61" s="51"/>
      <c r="EY61" s="51"/>
      <c r="EZ61" s="51"/>
      <c r="FA61" s="51"/>
      <c r="FB61" s="51"/>
      <c r="FC61" s="51"/>
      <c r="FD61" s="51"/>
      <c r="FE61" s="51"/>
      <c r="FF61" s="51"/>
      <c r="FG61" s="51"/>
      <c r="FH61" s="51"/>
      <c r="FI61" s="51"/>
      <c r="FJ61" s="51"/>
      <c r="FK61" s="51"/>
      <c r="FL61" s="51"/>
      <c r="FM61" s="51"/>
      <c r="FN61" s="51"/>
      <c r="FO61" s="51"/>
      <c r="FP61" s="51"/>
      <c r="FQ61" s="51"/>
      <c r="FR61" s="51"/>
      <c r="FS61" s="51"/>
      <c r="FT61" s="51"/>
      <c r="FU61" s="51"/>
      <c r="FV61" s="51"/>
      <c r="FW61" s="51"/>
      <c r="FX61" s="51"/>
      <c r="FY61" s="51"/>
      <c r="FZ61" s="51"/>
      <c r="GA61" s="51"/>
      <c r="GB61" s="51"/>
      <c r="GC61" s="51"/>
      <c r="GD61" s="51"/>
      <c r="GE61" s="51"/>
      <c r="GF61" s="51"/>
      <c r="GG61" s="51"/>
      <c r="GH61" s="51"/>
      <c r="GI61" s="51"/>
      <c r="GJ61" s="51"/>
      <c r="GK61" s="51"/>
      <c r="GL61" s="51"/>
      <c r="GM61" s="51"/>
      <c r="GN61" s="51"/>
      <c r="GO61" s="51"/>
      <c r="GP61" s="51"/>
      <c r="GQ61" s="51"/>
      <c r="GR61" s="51"/>
      <c r="GS61" s="51"/>
      <c r="GT61" s="51"/>
      <c r="GU61" s="51"/>
      <c r="GV61" s="51"/>
      <c r="GW61" s="51"/>
      <c r="GX61" s="51"/>
      <c r="GY61" s="51"/>
      <c r="GZ61" s="51"/>
      <c r="HA61" s="51"/>
      <c r="HB61" s="51"/>
      <c r="HC61" s="51"/>
      <c r="HD61" s="51"/>
      <c r="HE61" s="51"/>
      <c r="HF61" s="51"/>
      <c r="HG61" s="71"/>
      <c r="HH61" s="71"/>
      <c r="HI61" s="71"/>
      <c r="HJ61" s="71"/>
      <c r="HK61" s="71"/>
      <c r="HL61" s="71"/>
      <c r="HM61" s="71"/>
      <c r="HN61" s="71"/>
      <c r="HO61" s="71"/>
      <c r="HP61" s="71"/>
      <c r="HQ61" s="71"/>
      <c r="HR61" s="71"/>
      <c r="HS61" s="71"/>
      <c r="HT61" s="71"/>
      <c r="HU61" s="71"/>
      <c r="HV61" s="71"/>
      <c r="HW61" s="71"/>
      <c r="HX61" s="71"/>
      <c r="HY61" s="71"/>
      <c r="HZ61" s="71"/>
      <c r="IA61" s="71"/>
      <c r="IB61" s="71"/>
      <c r="IC61" s="71"/>
      <c r="ID61" s="71"/>
      <c r="IE61" s="71"/>
      <c r="IF61" s="71"/>
      <c r="IG61" s="71"/>
      <c r="IH61" s="71"/>
      <c r="II61" s="71"/>
      <c r="IJ61" s="71"/>
      <c r="IK61" s="71"/>
      <c r="IL61" s="71"/>
      <c r="IM61" s="71"/>
      <c r="IN61" s="71"/>
      <c r="IO61" s="71"/>
      <c r="IP61" s="71"/>
      <c r="IQ61" s="71"/>
      <c r="IR61" s="71"/>
      <c r="IS61" s="71"/>
      <c r="IT61" s="71"/>
      <c r="IU61" s="71"/>
      <c r="IV61" s="71"/>
      <c r="IW61" s="71"/>
      <c r="IX61" s="71"/>
      <c r="IY61" s="71"/>
      <c r="IZ61" s="71"/>
      <c r="JA61" s="71"/>
      <c r="JB61" s="71"/>
      <c r="JC61" s="71"/>
      <c r="JD61" s="71"/>
      <c r="JE61" s="71"/>
      <c r="JF61" s="71"/>
      <c r="JG61" s="71"/>
      <c r="JH61" s="71"/>
      <c r="JI61" s="71"/>
      <c r="JJ61" s="71"/>
      <c r="JK61" s="71"/>
      <c r="JL61" s="71"/>
      <c r="JM61" s="71"/>
    </row>
    <row r="62" spans="1:273" s="78" customFormat="1" ht="30" customHeight="1" x14ac:dyDescent="0.25">
      <c r="A62" s="71"/>
      <c r="B62" s="72">
        <f t="shared" si="6"/>
        <v>59</v>
      </c>
      <c r="C62" s="73" t="s">
        <v>7</v>
      </c>
      <c r="D62" s="74">
        <v>46198</v>
      </c>
      <c r="E62" s="73" t="s">
        <v>128</v>
      </c>
      <c r="F62" s="180">
        <v>0.91666666666666663</v>
      </c>
      <c r="G62" s="75">
        <f t="shared" si="7"/>
        <v>46198.916666666664</v>
      </c>
      <c r="H62" s="148" t="s">
        <v>757</v>
      </c>
      <c r="I62" s="149"/>
      <c r="J62" s="150"/>
      <c r="K62" s="151"/>
      <c r="L62" s="73" t="str">
        <f t="shared" si="1"/>
        <v/>
      </c>
      <c r="M62" s="76" t="s">
        <v>723</v>
      </c>
      <c r="N62" s="77" t="str">
        <f t="shared" si="2"/>
        <v>Turkey</v>
      </c>
      <c r="O62" s="78" t="str">
        <f t="shared" si="3"/>
        <v>USA</v>
      </c>
      <c r="P62" s="78" t="str">
        <f>IF(ACTUALS!$R62&gt;ACTUALS!$S62,ACTUALS!$N62,IF(ACTUALS!$S62&gt;ACTUALS!$R62,ACTUALS!$O62,""))</f>
        <v/>
      </c>
      <c r="Q62" s="78" t="str">
        <f>IF(ACTUALS!$P62=ACTUALS!$N62,ACTUALS!$O62,IF(ACTUALS!$P62=ACTUALS!$O62,ACTUALS!$N62,""))</f>
        <v/>
      </c>
      <c r="R62" s="79">
        <f t="shared" si="4"/>
        <v>0</v>
      </c>
      <c r="S62" s="80">
        <f t="shared" si="5"/>
        <v>0</v>
      </c>
      <c r="T62" s="78">
        <f>IF(OR(ACTUALS!$R62="",ACTUALS!$S62=""),"",ACTUALS!$R62-ACTUALS!$S62)</f>
        <v>0</v>
      </c>
      <c r="U62" s="78">
        <f>IF(OR(ACTUALS!$R62="",ACTUALS!$S62=""),"",ACTUALS!$S62-ACTUALS!$R62)</f>
        <v>0</v>
      </c>
      <c r="V62" s="78" t="str">
        <f>IF(ACTUALS!$K62="","",IF(ACTUALS!$L62="Draw",1,IF(ACTUALS!$L62=ACTUALS!$N62,3,0)))</f>
        <v/>
      </c>
      <c r="W62" s="78" t="str">
        <f>IF(ACTUALS!$K62="","",IF(ACTUALS!$L62="Draw",1,IF(ACTUALS!$L62=ACTUALS!$O62,3,0)))</f>
        <v/>
      </c>
      <c r="AG62" s="78" t="s">
        <v>105</v>
      </c>
      <c r="AH62" s="51"/>
      <c r="AI62" s="90">
        <v>3</v>
      </c>
      <c r="AJ62" s="90" t="str">
        <f ca="1">IFERROR(INDEX(AT:AT,MATCH("3"&amp;AG62,BD:BD,0),1),"")</f>
        <v>Algeria</v>
      </c>
      <c r="AK62" s="90" t="str">
        <f ca="1">IF(AJ62="","",VLOOKUP(AJ62,AT:AY,2,FALSE)&amp;"-"&amp;VLOOKUP(AJ62,AT:AY,3,FALSE)&amp;"-"&amp;VLOOKUP(AJ62,AT:AY,4,FALSE))</f>
        <v>0-0-0</v>
      </c>
      <c r="AL62" s="90">
        <f ca="1">IF(AJ62="","",VLOOKUP(AJ62,AT:BA,8,FALSE))</f>
        <v>0</v>
      </c>
      <c r="AM62" s="90">
        <f ca="1">IF(AJ62="","",VLOOKUP(AJ62,AT:BD,5,FALSE))</f>
        <v>0</v>
      </c>
      <c r="AN62" s="51"/>
      <c r="AO62" s="94"/>
      <c r="AP62" s="94"/>
      <c r="AQ62" s="51"/>
      <c r="AR62" s="51"/>
      <c r="AS62" s="51" t="s">
        <v>14</v>
      </c>
      <c r="AT62" s="51" t="s">
        <v>112</v>
      </c>
      <c r="AU62" s="51">
        <f>COUNTIF(ACTUALS!$P$4:$P$75,AT62)</f>
        <v>0</v>
      </c>
      <c r="AV62" s="51">
        <f>COUNTIFS(ACTUALS!$O$4:$O$75,AT62,ACTUALS!$L$4:$L$75,"Draw")+COUNTIFS(ACTUALS!$N$4:$N$75,AT62,ACTUALS!$L$4:$L$75,"Draw")</f>
        <v>0</v>
      </c>
      <c r="AW62" s="51">
        <f>COUNTIF(ACTUALS!$Q$4:$Q$75,AT62)</f>
        <v>0</v>
      </c>
      <c r="AX62" s="51">
        <f>AV62+(3*AU62)</f>
        <v>0</v>
      </c>
      <c r="AY62" s="51">
        <f>SUMIFS(ACTUALS!$R$4:$R$75,ACTUALS!$N$4:$N$75,AT62)+SUMIFS(ACTUALS!$S$4:$S$75,ACTUALS!$O$4:$O$75,AT62)</f>
        <v>0</v>
      </c>
      <c r="AZ62" s="51">
        <f>SUMIFS(ACTUALS!$S$4:$S$75,ACTUALS!$N$4:$N$75,AT62)+SUMIFS(ACTUALS!$R$4:$R$75,ACTUALS!$O$4:$O$75,AT62)</f>
        <v>0</v>
      </c>
      <c r="BA62" s="51">
        <f>AY62-AZ62</f>
        <v>0</v>
      </c>
      <c r="BB62" s="51">
        <f ca="1">RANK(BK62,BK59:BK62,1)</f>
        <v>1</v>
      </c>
      <c r="BC62" s="51" t="str">
        <f>IFERROR(VLOOKUP(AT62,AO:AP,2,FALSE),"")</f>
        <v/>
      </c>
      <c r="BD62" s="51" t="str">
        <f ca="1">IF(BC62="",BB62&amp;AS62,BC62&amp;AS62)</f>
        <v>1L</v>
      </c>
      <c r="BE62" s="51">
        <f>RANK(AX62,AX59:AX62)+(RANK(BA62,BA59:BA62)/10)+(RANK(AY62,AY59:AY62)/100)</f>
        <v>1.1100000000000001</v>
      </c>
      <c r="BF62" s="51">
        <f>RANK(BE62,BE59:BE62,1)</f>
        <v>1</v>
      </c>
      <c r="BG62" s="51" cm="1">
        <f t="array" aca="1" ref="BG62" ca="1">SUMPRODUCT((OFFSET($BN$3:$DI$3,MATCH($AT62,$BM$4:$BM$51,0),0))*((IF($BF60=$BF62,$BN$3:$DI$3=$AT60,0))+(IF($BF59=$BF62,$BN$3:$DI$3=$AT59,0))+(IF($BF61=$BF62,$BN$3:$DI$3=$AT61,0))))</f>
        <v>0</v>
      </c>
      <c r="BH62" s="51" cm="1">
        <f t="array" aca="1" ref="BH62" ca="1">SUMPRODUCT((OFFSET($DL$3:$FG$3,MATCH($AT62,$DK$4:$DK$51,0),0))*((IF($BF60=$BF62,$DL$3:$FG$3=$AT60,0))+(IF($BF59=$BF62,$DL$3:$FG$3=$AT59,0))+(IF($BF61=$BF62,$DL$3:$FG$3=$AT61,0))))</f>
        <v>0</v>
      </c>
      <c r="BI62" s="51" cm="1">
        <f t="array" aca="1" ref="BI62" ca="1">SUMPRODUCT((OFFSET($FJ$3:$HE$3,MATCH($AT62,$FI$4:$FI$51,0),0))*((IF($BF60=$BF62,$FJ$3:$HE$3=$AT60,0))+(IF($BF59=$BF62,$FJ$3:$HE$3=$AT59,0))+(IF($BF61=$BF62,$FJ$3:$HE$3=$AT61,0))))</f>
        <v>0</v>
      </c>
      <c r="BJ62" s="51">
        <f ca="1">(BG62/1000)+(BH62/10000)+(BI62/100000)+(ROW(BI65)/10000000)</f>
        <v>6.4999999999999996E-6</v>
      </c>
      <c r="BK62" s="51">
        <f ca="1">+BE62-BJ62</f>
        <v>1.1099935000000001</v>
      </c>
      <c r="BL62" s="51"/>
      <c r="BM62" s="96"/>
      <c r="BN62" s="97"/>
      <c r="BO62" s="97"/>
      <c r="BP62" s="97"/>
      <c r="BQ62" s="97"/>
      <c r="BR62" s="97"/>
      <c r="BS62" s="97"/>
      <c r="BT62" s="97"/>
      <c r="BU62" s="97"/>
      <c r="BV62" s="97"/>
      <c r="BW62" s="97"/>
      <c r="BX62" s="97"/>
      <c r="BY62" s="97"/>
      <c r="BZ62" s="97"/>
      <c r="CA62" s="97"/>
      <c r="CB62" s="97"/>
      <c r="CC62" s="97"/>
      <c r="CD62" s="97"/>
      <c r="CE62" s="97"/>
      <c r="CF62" s="97"/>
      <c r="CG62" s="97"/>
      <c r="CH62" s="97"/>
      <c r="CI62" s="97"/>
      <c r="CJ62" s="97"/>
      <c r="CK62" s="97"/>
      <c r="CL62" s="97"/>
      <c r="CM62" s="97"/>
      <c r="CN62" s="97"/>
      <c r="CO62" s="97"/>
      <c r="CP62" s="97"/>
      <c r="CQ62" s="97"/>
      <c r="CR62" s="97"/>
      <c r="CS62" s="97"/>
      <c r="CT62" s="97"/>
      <c r="CU62" s="97"/>
      <c r="CV62" s="97"/>
      <c r="CW62" s="97"/>
      <c r="CX62" s="97"/>
      <c r="CY62" s="97"/>
      <c r="CZ62" s="97"/>
      <c r="DA62" s="97"/>
      <c r="DB62" s="97"/>
      <c r="DC62" s="97"/>
      <c r="DD62" s="97"/>
      <c r="DE62" s="97"/>
      <c r="DF62" s="97"/>
      <c r="DG62" s="97"/>
      <c r="DH62" s="97"/>
      <c r="DI62" s="97"/>
      <c r="DJ62" s="51"/>
      <c r="DK62" s="51"/>
      <c r="DL62" s="51"/>
      <c r="DM62" s="51"/>
      <c r="DN62" s="51"/>
      <c r="DO62" s="51"/>
      <c r="DP62" s="51"/>
      <c r="DQ62" s="51"/>
      <c r="DR62" s="51"/>
      <c r="DS62" s="51"/>
      <c r="DT62" s="51"/>
      <c r="DU62" s="51"/>
      <c r="DV62" s="51"/>
      <c r="DW62" s="51"/>
      <c r="DX62" s="51"/>
      <c r="DY62" s="51"/>
      <c r="DZ62" s="51"/>
      <c r="EA62" s="51"/>
      <c r="EB62" s="51"/>
      <c r="EC62" s="51"/>
      <c r="ED62" s="51"/>
      <c r="EE62" s="51"/>
      <c r="EF62" s="51"/>
      <c r="EG62" s="51"/>
      <c r="EH62" s="51"/>
      <c r="EI62" s="51"/>
      <c r="EJ62" s="51"/>
      <c r="EK62" s="51"/>
      <c r="EL62" s="51"/>
      <c r="EM62" s="51"/>
      <c r="EN62" s="51"/>
      <c r="EO62" s="51"/>
      <c r="EP62" s="51"/>
      <c r="EQ62" s="51"/>
      <c r="ER62" s="51"/>
      <c r="ES62" s="51"/>
      <c r="ET62" s="51"/>
      <c r="EU62" s="51"/>
      <c r="EV62" s="51"/>
      <c r="EW62" s="51"/>
      <c r="EX62" s="51"/>
      <c r="EY62" s="51"/>
      <c r="EZ62" s="51"/>
      <c r="FA62" s="51"/>
      <c r="FB62" s="51"/>
      <c r="FC62" s="51"/>
      <c r="FD62" s="51"/>
      <c r="FE62" s="51"/>
      <c r="FF62" s="51"/>
      <c r="FG62" s="51"/>
      <c r="FH62" s="51"/>
      <c r="FI62" s="51"/>
      <c r="FJ62" s="51"/>
      <c r="FK62" s="51"/>
      <c r="FL62" s="51"/>
      <c r="FM62" s="51"/>
      <c r="FN62" s="51"/>
      <c r="FO62" s="51"/>
      <c r="FP62" s="51"/>
      <c r="FQ62" s="51"/>
      <c r="FR62" s="51"/>
      <c r="FS62" s="51"/>
      <c r="FT62" s="51"/>
      <c r="FU62" s="51"/>
      <c r="FV62" s="51"/>
      <c r="FW62" s="51"/>
      <c r="FX62" s="51"/>
      <c r="FY62" s="51"/>
      <c r="FZ62" s="51"/>
      <c r="GA62" s="51"/>
      <c r="GB62" s="51"/>
      <c r="GC62" s="51"/>
      <c r="GD62" s="51"/>
      <c r="GE62" s="51"/>
      <c r="GF62" s="51"/>
      <c r="GG62" s="51"/>
      <c r="GH62" s="51"/>
      <c r="GI62" s="51"/>
      <c r="GJ62" s="51"/>
      <c r="GK62" s="51"/>
      <c r="GL62" s="51"/>
      <c r="GM62" s="51"/>
      <c r="GN62" s="51"/>
      <c r="GO62" s="51"/>
      <c r="GP62" s="51"/>
      <c r="GQ62" s="51"/>
      <c r="GR62" s="51"/>
      <c r="GS62" s="51"/>
      <c r="GT62" s="51"/>
      <c r="GU62" s="51"/>
      <c r="GV62" s="51"/>
      <c r="GW62" s="51"/>
      <c r="GX62" s="51"/>
      <c r="GY62" s="51"/>
      <c r="GZ62" s="51"/>
      <c r="HA62" s="51"/>
      <c r="HB62" s="51"/>
      <c r="HC62" s="51"/>
      <c r="HD62" s="51"/>
      <c r="HE62" s="51"/>
      <c r="HF62" s="51"/>
      <c r="HG62" s="71"/>
      <c r="HH62" s="71"/>
      <c r="HI62" s="71"/>
      <c r="HJ62" s="71"/>
      <c r="HK62" s="71"/>
      <c r="HL62" s="71"/>
      <c r="HM62" s="71"/>
      <c r="HN62" s="71"/>
      <c r="HO62" s="71"/>
      <c r="HP62" s="71"/>
      <c r="HQ62" s="71"/>
      <c r="HR62" s="71"/>
      <c r="HS62" s="71"/>
      <c r="HT62" s="71"/>
      <c r="HU62" s="71"/>
      <c r="HV62" s="71"/>
      <c r="HW62" s="71"/>
      <c r="HX62" s="71"/>
      <c r="HY62" s="71"/>
      <c r="HZ62" s="71"/>
      <c r="IA62" s="71"/>
      <c r="IB62" s="71"/>
      <c r="IC62" s="71"/>
      <c r="ID62" s="71"/>
      <c r="IE62" s="71"/>
      <c r="IF62" s="71"/>
      <c r="IG62" s="71"/>
      <c r="IH62" s="71"/>
      <c r="II62" s="71"/>
      <c r="IJ62" s="71"/>
      <c r="IK62" s="71"/>
      <c r="IL62" s="71"/>
      <c r="IM62" s="71"/>
      <c r="IN62" s="71"/>
      <c r="IO62" s="71"/>
      <c r="IP62" s="71"/>
      <c r="IQ62" s="71"/>
      <c r="IR62" s="71"/>
      <c r="IS62" s="71"/>
      <c r="IT62" s="71"/>
      <c r="IU62" s="71"/>
      <c r="IV62" s="71"/>
      <c r="IW62" s="71"/>
      <c r="IX62" s="71"/>
      <c r="IY62" s="71"/>
      <c r="IZ62" s="71"/>
      <c r="JA62" s="71"/>
      <c r="JB62" s="71"/>
      <c r="JC62" s="71"/>
      <c r="JD62" s="71"/>
      <c r="JE62" s="71"/>
      <c r="JF62" s="71"/>
      <c r="JG62" s="71"/>
      <c r="JH62" s="71"/>
      <c r="JI62" s="71"/>
      <c r="JJ62" s="71"/>
      <c r="JK62" s="71"/>
      <c r="JL62" s="71"/>
      <c r="JM62" s="71"/>
    </row>
    <row r="63" spans="1:273" s="78" customFormat="1" ht="30" customHeight="1" x14ac:dyDescent="0.25">
      <c r="A63" s="71"/>
      <c r="B63" s="72">
        <f t="shared" si="6"/>
        <v>60</v>
      </c>
      <c r="C63" s="73" t="s">
        <v>7</v>
      </c>
      <c r="D63" s="74">
        <v>46198</v>
      </c>
      <c r="E63" s="73" t="s">
        <v>122</v>
      </c>
      <c r="F63" s="180">
        <v>0.91666666666666663</v>
      </c>
      <c r="G63" s="75">
        <f t="shared" si="7"/>
        <v>46198.916666666664</v>
      </c>
      <c r="H63" s="148" t="s">
        <v>175</v>
      </c>
      <c r="I63" s="149"/>
      <c r="J63" s="150"/>
      <c r="K63" s="151"/>
      <c r="L63" s="73" t="str">
        <f t="shared" si="1"/>
        <v/>
      </c>
      <c r="M63" s="76" t="s">
        <v>729</v>
      </c>
      <c r="N63" s="77" t="str">
        <f t="shared" si="2"/>
        <v>Paraguay</v>
      </c>
      <c r="O63" s="78" t="str">
        <f t="shared" si="3"/>
        <v>Australia</v>
      </c>
      <c r="P63" s="78" t="str">
        <f>IF(ACTUALS!$R63&gt;ACTUALS!$S63,ACTUALS!$N63,IF(ACTUALS!$S63&gt;ACTUALS!$R63,ACTUALS!$O63,""))</f>
        <v/>
      </c>
      <c r="Q63" s="78" t="str">
        <f>IF(ACTUALS!$P63=ACTUALS!$N63,ACTUALS!$O63,IF(ACTUALS!$P63=ACTUALS!$O63,ACTUALS!$N63,""))</f>
        <v/>
      </c>
      <c r="R63" s="79">
        <f t="shared" si="4"/>
        <v>0</v>
      </c>
      <c r="S63" s="80">
        <f t="shared" si="5"/>
        <v>0</v>
      </c>
      <c r="T63" s="78">
        <f>IF(OR(ACTUALS!$R63="",ACTUALS!$S63=""),"",ACTUALS!$R63-ACTUALS!$S63)</f>
        <v>0</v>
      </c>
      <c r="U63" s="78">
        <f>IF(OR(ACTUALS!$R63="",ACTUALS!$S63=""),"",ACTUALS!$S63-ACTUALS!$R63)</f>
        <v>0</v>
      </c>
      <c r="V63" s="78" t="str">
        <f>IF(ACTUALS!$K63="","",IF(ACTUALS!$L63="Draw",1,IF(ACTUALS!$L63=ACTUALS!$N63,3,0)))</f>
        <v/>
      </c>
      <c r="W63" s="78" t="str">
        <f>IF(ACTUALS!$K63="","",IF(ACTUALS!$L63="Draw",1,IF(ACTUALS!$L63=ACTUALS!$O63,3,0)))</f>
        <v/>
      </c>
      <c r="AG63" s="78" t="s">
        <v>105</v>
      </c>
      <c r="AH63" s="51"/>
      <c r="AI63" s="90">
        <v>4</v>
      </c>
      <c r="AJ63" s="90" t="str">
        <f ca="1">IFERROR(INDEX(AT:AT,MATCH("4"&amp;AG63,BD:BD,0),1),"")</f>
        <v>Argentina</v>
      </c>
      <c r="AK63" s="90" t="str">
        <f ca="1">IF(AJ63="","",VLOOKUP(AJ63,AT:AY,2,FALSE)&amp;"-"&amp;VLOOKUP(AJ63,AT:AY,3,FALSE)&amp;"-"&amp;VLOOKUP(AJ63,AT:AY,4,FALSE))</f>
        <v>0-0-0</v>
      </c>
      <c r="AL63" s="90">
        <f ca="1">IF(AJ63="","",VLOOKUP(AJ63,AT:BA,8,FALSE))</f>
        <v>0</v>
      </c>
      <c r="AM63" s="90">
        <f ca="1">IF(AJ63="","",VLOOKUP(AJ63,AT:BD,5,FALSE))</f>
        <v>0</v>
      </c>
      <c r="AN63" s="51"/>
      <c r="AO63" s="94"/>
      <c r="AP63" s="94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96"/>
      <c r="BN63" s="97"/>
      <c r="BO63" s="97"/>
      <c r="BP63" s="97"/>
      <c r="BQ63" s="97"/>
      <c r="BR63" s="97"/>
      <c r="BS63" s="97"/>
      <c r="BT63" s="97"/>
      <c r="BU63" s="97"/>
      <c r="BV63" s="97"/>
      <c r="BW63" s="97"/>
      <c r="BX63" s="97"/>
      <c r="BY63" s="97"/>
      <c r="BZ63" s="97"/>
      <c r="CA63" s="97"/>
      <c r="CB63" s="97"/>
      <c r="CC63" s="97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97"/>
      <c r="CO63" s="97"/>
      <c r="CP63" s="97"/>
      <c r="CQ63" s="97"/>
      <c r="CR63" s="97"/>
      <c r="CS63" s="97"/>
      <c r="CT63" s="97"/>
      <c r="CU63" s="97"/>
      <c r="CV63" s="97"/>
      <c r="CW63" s="97"/>
      <c r="CX63" s="97"/>
      <c r="CY63" s="97"/>
      <c r="CZ63" s="97"/>
      <c r="DA63" s="97"/>
      <c r="DB63" s="97"/>
      <c r="DC63" s="97"/>
      <c r="DD63" s="97"/>
      <c r="DE63" s="97"/>
      <c r="DF63" s="97"/>
      <c r="DG63" s="97"/>
      <c r="DH63" s="97"/>
      <c r="DI63" s="97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51"/>
      <c r="EB63" s="51"/>
      <c r="EC63" s="51"/>
      <c r="ED63" s="51"/>
      <c r="EE63" s="51"/>
      <c r="EF63" s="51"/>
      <c r="EG63" s="51"/>
      <c r="EH63" s="51"/>
      <c r="EI63" s="51"/>
      <c r="EJ63" s="51"/>
      <c r="EK63" s="51"/>
      <c r="EL63" s="51"/>
      <c r="EM63" s="51"/>
      <c r="EN63" s="51"/>
      <c r="EO63" s="51"/>
      <c r="EP63" s="51"/>
      <c r="EQ63" s="51"/>
      <c r="ER63" s="51"/>
      <c r="ES63" s="51"/>
      <c r="ET63" s="51"/>
      <c r="EU63" s="51"/>
      <c r="EV63" s="51"/>
      <c r="EW63" s="51"/>
      <c r="EX63" s="51"/>
      <c r="EY63" s="51"/>
      <c r="EZ63" s="51"/>
      <c r="FA63" s="51"/>
      <c r="FB63" s="51"/>
      <c r="FC63" s="51"/>
      <c r="FD63" s="51"/>
      <c r="FE63" s="51"/>
      <c r="FF63" s="51"/>
      <c r="FG63" s="51"/>
      <c r="FH63" s="51"/>
      <c r="FI63" s="51"/>
      <c r="FJ63" s="51"/>
      <c r="FK63" s="51"/>
      <c r="FL63" s="51"/>
      <c r="FM63" s="51"/>
      <c r="FN63" s="51"/>
      <c r="FO63" s="51"/>
      <c r="FP63" s="51"/>
      <c r="FQ63" s="51"/>
      <c r="FR63" s="51"/>
      <c r="FS63" s="51"/>
      <c r="FT63" s="51"/>
      <c r="FU63" s="51"/>
      <c r="FV63" s="51"/>
      <c r="FW63" s="51"/>
      <c r="FX63" s="51"/>
      <c r="FY63" s="51"/>
      <c r="FZ63" s="51"/>
      <c r="GA63" s="51"/>
      <c r="GB63" s="51"/>
      <c r="GC63" s="51"/>
      <c r="GD63" s="51"/>
      <c r="GE63" s="51"/>
      <c r="GF63" s="51"/>
      <c r="GG63" s="51"/>
      <c r="GH63" s="51"/>
      <c r="GI63" s="51"/>
      <c r="GJ63" s="51"/>
      <c r="GK63" s="51"/>
      <c r="GL63" s="51"/>
      <c r="GM63" s="51"/>
      <c r="GN63" s="51"/>
      <c r="GO63" s="51"/>
      <c r="GP63" s="51"/>
      <c r="GQ63" s="51"/>
      <c r="GR63" s="51"/>
      <c r="GS63" s="51"/>
      <c r="GT63" s="51"/>
      <c r="GU63" s="51"/>
      <c r="GV63" s="51"/>
      <c r="GW63" s="51"/>
      <c r="GX63" s="51"/>
      <c r="GY63" s="51"/>
      <c r="GZ63" s="51"/>
      <c r="HA63" s="51"/>
      <c r="HB63" s="51"/>
      <c r="HC63" s="51"/>
      <c r="HD63" s="51"/>
      <c r="HE63" s="51"/>
      <c r="HF63" s="51"/>
      <c r="HG63" s="71"/>
      <c r="HH63" s="71"/>
      <c r="HI63" s="71"/>
      <c r="HJ63" s="71"/>
      <c r="HK63" s="71"/>
      <c r="HL63" s="71"/>
      <c r="HM63" s="71"/>
      <c r="HN63" s="71"/>
      <c r="HO63" s="71"/>
      <c r="HP63" s="71"/>
      <c r="HQ63" s="71"/>
      <c r="HR63" s="71"/>
      <c r="HS63" s="71"/>
      <c r="HT63" s="71"/>
      <c r="HU63" s="71"/>
      <c r="HV63" s="71"/>
      <c r="HW63" s="71"/>
      <c r="HX63" s="71"/>
      <c r="HY63" s="71"/>
      <c r="HZ63" s="71"/>
      <c r="IA63" s="71"/>
      <c r="IB63" s="71"/>
      <c r="IC63" s="71"/>
      <c r="ID63" s="71"/>
      <c r="IE63" s="71"/>
      <c r="IF63" s="71"/>
      <c r="IG63" s="71"/>
      <c r="IH63" s="71"/>
      <c r="II63" s="71"/>
      <c r="IJ63" s="71"/>
      <c r="IK63" s="71"/>
      <c r="IL63" s="71"/>
      <c r="IM63" s="71"/>
      <c r="IN63" s="71"/>
      <c r="IO63" s="71"/>
      <c r="IP63" s="71"/>
      <c r="IQ63" s="71"/>
      <c r="IR63" s="71"/>
      <c r="IS63" s="71"/>
      <c r="IT63" s="71"/>
      <c r="IU63" s="71"/>
      <c r="IV63" s="71"/>
      <c r="IW63" s="71"/>
      <c r="IX63" s="71"/>
      <c r="IY63" s="71"/>
      <c r="IZ63" s="71"/>
      <c r="JA63" s="71"/>
      <c r="JB63" s="71"/>
      <c r="JC63" s="71"/>
      <c r="JD63" s="71"/>
      <c r="JE63" s="71"/>
      <c r="JF63" s="71"/>
      <c r="JG63" s="71"/>
      <c r="JH63" s="71"/>
      <c r="JI63" s="71"/>
      <c r="JJ63" s="71"/>
      <c r="JK63" s="71"/>
      <c r="JL63" s="71"/>
      <c r="JM63" s="71"/>
    </row>
    <row r="64" spans="1:273" s="78" customFormat="1" ht="30" customHeight="1" x14ac:dyDescent="0.25">
      <c r="A64" s="71"/>
      <c r="B64" s="72">
        <f t="shared" si="6"/>
        <v>61</v>
      </c>
      <c r="C64" s="73" t="s">
        <v>103</v>
      </c>
      <c r="D64" s="74">
        <v>46199</v>
      </c>
      <c r="E64" s="73" t="s">
        <v>120</v>
      </c>
      <c r="F64" s="180">
        <v>0.625</v>
      </c>
      <c r="G64" s="75">
        <f t="shared" si="7"/>
        <v>46199.625</v>
      </c>
      <c r="H64" s="148" t="s">
        <v>176</v>
      </c>
      <c r="I64" s="149"/>
      <c r="J64" s="150"/>
      <c r="K64" s="151"/>
      <c r="L64" s="73" t="str">
        <f t="shared" si="1"/>
        <v/>
      </c>
      <c r="M64" s="76" t="s">
        <v>720</v>
      </c>
      <c r="N64" s="77" t="str">
        <f t="shared" si="2"/>
        <v>Norway</v>
      </c>
      <c r="O64" s="78" t="str">
        <f t="shared" si="3"/>
        <v>France</v>
      </c>
      <c r="P64" s="78" t="str">
        <f>IF(ACTUALS!$R64&gt;ACTUALS!$S64,ACTUALS!$N64,IF(ACTUALS!$S64&gt;ACTUALS!$R64,ACTUALS!$O64,""))</f>
        <v/>
      </c>
      <c r="Q64" s="78" t="str">
        <f>IF(ACTUALS!$P64=ACTUALS!$N64,ACTUALS!$O64,IF(ACTUALS!$P64=ACTUALS!$O64,ACTUALS!$N64,""))</f>
        <v/>
      </c>
      <c r="R64" s="79">
        <f t="shared" si="4"/>
        <v>0</v>
      </c>
      <c r="S64" s="80">
        <f t="shared" si="5"/>
        <v>0</v>
      </c>
      <c r="T64" s="78">
        <f>IF(OR(ACTUALS!$R64="",ACTUALS!$S64=""),"",ACTUALS!$R64-ACTUALS!$S64)</f>
        <v>0</v>
      </c>
      <c r="U64" s="78">
        <f>IF(OR(ACTUALS!$R64="",ACTUALS!$S64=""),"",ACTUALS!$S64-ACTUALS!$R64)</f>
        <v>0</v>
      </c>
      <c r="V64" s="78" t="str">
        <f>IF(ACTUALS!$K64="","",IF(ACTUALS!$L64="Draw",1,IF(ACTUALS!$L64=ACTUALS!$N64,3,0)))</f>
        <v/>
      </c>
      <c r="W64" s="78" t="str">
        <f>IF(ACTUALS!$K64="","",IF(ACTUALS!$L64="Draw",1,IF(ACTUALS!$L64=ACTUALS!$O64,3,0)))</f>
        <v/>
      </c>
      <c r="AH64" s="51"/>
      <c r="AI64" s="51"/>
      <c r="AJ64" s="51"/>
      <c r="AK64" s="51"/>
      <c r="AL64" s="51"/>
      <c r="AM64" s="51"/>
      <c r="AN64" s="51"/>
      <c r="AO64" s="94"/>
      <c r="AP64" s="94"/>
      <c r="AQ64" s="51"/>
      <c r="AR64" s="51"/>
      <c r="AS64" s="51" t="s">
        <v>190</v>
      </c>
      <c r="AT64" s="51" t="str">
        <f ca="1">AJ8</f>
        <v>South Africa</v>
      </c>
      <c r="AU64" s="51" t="str">
        <f ca="1">AK8</f>
        <v>0-0-0</v>
      </c>
      <c r="AV64" s="51"/>
      <c r="AW64" s="51"/>
      <c r="AX64" s="51">
        <f t="shared" ref="AX64:AX75" ca="1" si="8">INDEX($AX$4:$AX$62,MATCH($AT64,$AT$4:$AT$62,0))</f>
        <v>0</v>
      </c>
      <c r="AY64" s="51">
        <f ca="1">INDEX($AY$4:$AY$62,MATCH($AT64,$AT$4:$AT$62,0))</f>
        <v>0</v>
      </c>
      <c r="AZ64" s="51"/>
      <c r="BA64" s="51">
        <f ca="1">INDEX($BA$4:$BA$62,MATCH($AT64,$AT$4:$AT$62,0))</f>
        <v>0</v>
      </c>
      <c r="BB64" s="51"/>
      <c r="BC64" s="51"/>
      <c r="BD64" s="51"/>
      <c r="BE64" s="51">
        <f t="shared" ref="BE64:BE75" ca="1" si="9">RANK(AX64,$AX$64:$AX$75)+(RANK(BA64,$BA$64:$BA$75)/10)+(RANK(AY64,$AY$64:$AY$75)/100)+(ROW(A1)/10000)</f>
        <v>1.1101000000000001</v>
      </c>
      <c r="BF64" s="51">
        <f ca="1">RANK(BE64,$BE$64:$BE$75,1)</f>
        <v>1</v>
      </c>
      <c r="BG64" s="51"/>
      <c r="BH64" s="51"/>
      <c r="BI64" s="51"/>
      <c r="BJ64" s="51"/>
      <c r="BK64" s="51"/>
      <c r="BL64" s="51"/>
      <c r="BM64" s="96"/>
      <c r="BN64" s="97"/>
      <c r="BO64" s="97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97"/>
      <c r="CA64" s="97"/>
      <c r="CB64" s="97"/>
      <c r="CC64" s="97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97"/>
      <c r="CO64" s="97"/>
      <c r="CP64" s="97"/>
      <c r="CQ64" s="97"/>
      <c r="CR64" s="97"/>
      <c r="CS64" s="97"/>
      <c r="CT64" s="97"/>
      <c r="CU64" s="97"/>
      <c r="CV64" s="97"/>
      <c r="CW64" s="97"/>
      <c r="CX64" s="97"/>
      <c r="CY64" s="97"/>
      <c r="CZ64" s="97"/>
      <c r="DA64" s="97"/>
      <c r="DB64" s="97"/>
      <c r="DC64" s="97"/>
      <c r="DD64" s="97"/>
      <c r="DE64" s="97"/>
      <c r="DF64" s="97"/>
      <c r="DG64" s="97"/>
      <c r="DH64" s="97"/>
      <c r="DI64" s="97"/>
      <c r="DJ64" s="51"/>
      <c r="DK64" s="51"/>
      <c r="DL64" s="51"/>
      <c r="DM64" s="51"/>
      <c r="DN64" s="51"/>
      <c r="DO64" s="51"/>
      <c r="DP64" s="51"/>
      <c r="DQ64" s="51"/>
      <c r="DR64" s="51"/>
      <c r="DS64" s="51"/>
      <c r="DT64" s="51"/>
      <c r="DU64" s="51"/>
      <c r="DV64" s="51"/>
      <c r="DW64" s="51"/>
      <c r="DX64" s="51"/>
      <c r="DY64" s="51"/>
      <c r="DZ64" s="51"/>
      <c r="EA64" s="51"/>
      <c r="EB64" s="51"/>
      <c r="EC64" s="51"/>
      <c r="ED64" s="51"/>
      <c r="EE64" s="51"/>
      <c r="EF64" s="51"/>
      <c r="EG64" s="51"/>
      <c r="EH64" s="51"/>
      <c r="EI64" s="51"/>
      <c r="EJ64" s="51"/>
      <c r="EK64" s="51"/>
      <c r="EL64" s="51"/>
      <c r="EM64" s="51"/>
      <c r="EN64" s="51"/>
      <c r="EO64" s="51"/>
      <c r="EP64" s="51"/>
      <c r="EQ64" s="51"/>
      <c r="ER64" s="51"/>
      <c r="ES64" s="51"/>
      <c r="ET64" s="51"/>
      <c r="EU64" s="51"/>
      <c r="EV64" s="51"/>
      <c r="EW64" s="51"/>
      <c r="EX64" s="51"/>
      <c r="EY64" s="51"/>
      <c r="EZ64" s="51"/>
      <c r="FA64" s="51"/>
      <c r="FB64" s="51"/>
      <c r="FC64" s="51"/>
      <c r="FD64" s="51"/>
      <c r="FE64" s="51"/>
      <c r="FF64" s="51"/>
      <c r="FG64" s="51"/>
      <c r="FH64" s="51"/>
      <c r="FI64" s="51"/>
      <c r="FJ64" s="51"/>
      <c r="FK64" s="51"/>
      <c r="FL64" s="51"/>
      <c r="FM64" s="51"/>
      <c r="FN64" s="51"/>
      <c r="FO64" s="51"/>
      <c r="FP64" s="51"/>
      <c r="FQ64" s="51"/>
      <c r="FR64" s="51"/>
      <c r="FS64" s="51"/>
      <c r="FT64" s="51"/>
      <c r="FU64" s="51"/>
      <c r="FV64" s="51"/>
      <c r="FW64" s="51"/>
      <c r="FX64" s="51"/>
      <c r="FY64" s="51"/>
      <c r="FZ64" s="51"/>
      <c r="GA64" s="51"/>
      <c r="GB64" s="51"/>
      <c r="GC64" s="51"/>
      <c r="GD64" s="51"/>
      <c r="GE64" s="51"/>
      <c r="GF64" s="51"/>
      <c r="GG64" s="51"/>
      <c r="GH64" s="51"/>
      <c r="GI64" s="51"/>
      <c r="GJ64" s="51"/>
      <c r="GK64" s="51"/>
      <c r="GL64" s="51"/>
      <c r="GM64" s="51"/>
      <c r="GN64" s="51"/>
      <c r="GO64" s="51"/>
      <c r="GP64" s="51"/>
      <c r="GQ64" s="51"/>
      <c r="GR64" s="51"/>
      <c r="GS64" s="51"/>
      <c r="GT64" s="51"/>
      <c r="GU64" s="51"/>
      <c r="GV64" s="51"/>
      <c r="GW64" s="51"/>
      <c r="GX64" s="51"/>
      <c r="GY64" s="51"/>
      <c r="GZ64" s="51"/>
      <c r="HA64" s="51"/>
      <c r="HB64" s="51"/>
      <c r="HC64" s="51"/>
      <c r="HD64" s="51"/>
      <c r="HE64" s="51"/>
      <c r="HF64" s="51"/>
      <c r="HG64" s="71"/>
      <c r="HH64" s="71"/>
      <c r="HI64" s="71"/>
      <c r="HJ64" s="71"/>
      <c r="HK64" s="71"/>
      <c r="HL64" s="71"/>
      <c r="HM64" s="71"/>
      <c r="HN64" s="71"/>
      <c r="HO64" s="71"/>
      <c r="HP64" s="71"/>
      <c r="HQ64" s="71"/>
      <c r="HR64" s="71"/>
      <c r="HS64" s="71"/>
      <c r="HT64" s="71"/>
      <c r="HU64" s="71"/>
      <c r="HV64" s="71"/>
      <c r="HW64" s="71"/>
      <c r="HX64" s="71"/>
      <c r="HY64" s="71"/>
      <c r="HZ64" s="71"/>
      <c r="IA64" s="71"/>
      <c r="IB64" s="71"/>
      <c r="IC64" s="71"/>
      <c r="ID64" s="71"/>
      <c r="IE64" s="71"/>
      <c r="IF64" s="71"/>
      <c r="IG64" s="71"/>
      <c r="IH64" s="71"/>
      <c r="II64" s="71"/>
      <c r="IJ64" s="71"/>
      <c r="IK64" s="71"/>
      <c r="IL64" s="71"/>
      <c r="IM64" s="71"/>
      <c r="IN64" s="71"/>
      <c r="IO64" s="71"/>
      <c r="IP64" s="71"/>
      <c r="IQ64" s="71"/>
      <c r="IR64" s="71"/>
      <c r="IS64" s="71"/>
      <c r="IT64" s="71"/>
      <c r="IU64" s="71"/>
      <c r="IV64" s="71"/>
      <c r="IW64" s="71"/>
      <c r="IX64" s="71"/>
      <c r="IY64" s="71"/>
      <c r="IZ64" s="71"/>
      <c r="JA64" s="71"/>
      <c r="JB64" s="71"/>
      <c r="JC64" s="71"/>
      <c r="JD64" s="71"/>
      <c r="JE64" s="71"/>
      <c r="JF64" s="71"/>
      <c r="JG64" s="71"/>
      <c r="JH64" s="71"/>
      <c r="JI64" s="71"/>
      <c r="JJ64" s="71"/>
      <c r="JK64" s="71"/>
      <c r="JL64" s="71"/>
      <c r="JM64" s="71"/>
    </row>
    <row r="65" spans="1:273" s="78" customFormat="1" ht="30" customHeight="1" x14ac:dyDescent="0.25">
      <c r="A65" s="71"/>
      <c r="B65" s="72">
        <f t="shared" si="6"/>
        <v>62</v>
      </c>
      <c r="C65" s="73" t="s">
        <v>103</v>
      </c>
      <c r="D65" s="74">
        <v>46199</v>
      </c>
      <c r="E65" s="73" t="s">
        <v>115</v>
      </c>
      <c r="F65" s="180">
        <v>0.625</v>
      </c>
      <c r="G65" s="75">
        <f t="shared" si="7"/>
        <v>46199.625</v>
      </c>
      <c r="H65" s="148" t="s">
        <v>762</v>
      </c>
      <c r="I65" s="149"/>
      <c r="J65" s="150"/>
      <c r="K65" s="151"/>
      <c r="L65" s="73" t="str">
        <f t="shared" si="1"/>
        <v/>
      </c>
      <c r="M65" s="76" t="s">
        <v>731</v>
      </c>
      <c r="N65" s="77" t="str">
        <f t="shared" si="2"/>
        <v>Senegal</v>
      </c>
      <c r="O65" s="78" t="str">
        <f t="shared" si="3"/>
        <v>Iraq</v>
      </c>
      <c r="P65" s="78" t="str">
        <f>IF(ACTUALS!$R65&gt;ACTUALS!$S65,ACTUALS!$N65,IF(ACTUALS!$S65&gt;ACTUALS!$R65,ACTUALS!$O65,""))</f>
        <v/>
      </c>
      <c r="Q65" s="78" t="str">
        <f>IF(ACTUALS!$P65=ACTUALS!$N65,ACTUALS!$O65,IF(ACTUALS!$P65=ACTUALS!$O65,ACTUALS!$N65,""))</f>
        <v/>
      </c>
      <c r="R65" s="79">
        <f t="shared" si="4"/>
        <v>0</v>
      </c>
      <c r="S65" s="80">
        <f t="shared" si="5"/>
        <v>0</v>
      </c>
      <c r="T65" s="78">
        <f>IF(OR(ACTUALS!$R65="",ACTUALS!$S65=""),"",ACTUALS!$R65-ACTUALS!$S65)</f>
        <v>0</v>
      </c>
      <c r="U65" s="78">
        <f>IF(OR(ACTUALS!$R65="",ACTUALS!$S65=""),"",ACTUALS!$S65-ACTUALS!$R65)</f>
        <v>0</v>
      </c>
      <c r="V65" s="78" t="str">
        <f>IF(ACTUALS!$K65="","",IF(ACTUALS!$L65="Draw",1,IF(ACTUALS!$L65=ACTUALS!$N65,3,0)))</f>
        <v/>
      </c>
      <c r="W65" s="78" t="str">
        <f>IF(ACTUALS!$K65="","",IF(ACTUALS!$L65="Draw",1,IF(ACTUALS!$L65=ACTUALS!$O65,3,0)))</f>
        <v/>
      </c>
      <c r="AG65" s="81"/>
      <c r="AH65" s="63"/>
      <c r="AI65" s="267" t="s">
        <v>131</v>
      </c>
      <c r="AJ65" s="267"/>
      <c r="AK65" s="84" t="s">
        <v>63</v>
      </c>
      <c r="AL65" s="85" t="s">
        <v>76</v>
      </c>
      <c r="AM65" s="84" t="s">
        <v>15</v>
      </c>
      <c r="AN65" s="51"/>
      <c r="AO65" s="94"/>
      <c r="AP65" s="94"/>
      <c r="AQ65" s="51"/>
      <c r="AR65" s="51"/>
      <c r="AS65" s="51" t="s">
        <v>190</v>
      </c>
      <c r="AT65" s="51" t="str">
        <f ca="1">AJ14</f>
        <v>Qatar</v>
      </c>
      <c r="AU65" s="51" t="str">
        <f ca="1">AK14</f>
        <v>0-0-0</v>
      </c>
      <c r="AV65" s="51"/>
      <c r="AW65" s="51"/>
      <c r="AX65" s="51">
        <f t="shared" ca="1" si="8"/>
        <v>0</v>
      </c>
      <c r="AY65" s="51">
        <f t="shared" ref="AY65:AY75" ca="1" si="10">INDEX($AY$4:$AY$62,MATCH($AT65,$AT$4:$AT$62,0))</f>
        <v>0</v>
      </c>
      <c r="AZ65" s="51"/>
      <c r="BA65" s="51">
        <f t="shared" ref="BA65:BA75" ca="1" si="11">INDEX($BA$4:$BA$62,MATCH($AT65,$AT$4:$AT$62,0))</f>
        <v>0</v>
      </c>
      <c r="BB65" s="51"/>
      <c r="BC65" s="51"/>
      <c r="BD65" s="51"/>
      <c r="BE65" s="51">
        <f t="shared" ca="1" si="9"/>
        <v>1.1102000000000001</v>
      </c>
      <c r="BF65" s="51">
        <f t="shared" ref="BF65:BF75" ca="1" si="12">RANK(BE65,$BE$64:$BE$75,1)</f>
        <v>2</v>
      </c>
      <c r="BG65" s="51"/>
      <c r="BH65" s="51"/>
      <c r="BI65" s="51"/>
      <c r="BJ65" s="51"/>
      <c r="BK65" s="51"/>
      <c r="BL65" s="51"/>
      <c r="BM65" s="96"/>
      <c r="BN65" s="97"/>
      <c r="BO65" s="97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7"/>
      <c r="CQ65" s="97"/>
      <c r="CR65" s="97"/>
      <c r="CS65" s="97"/>
      <c r="CT65" s="97"/>
      <c r="CU65" s="97"/>
      <c r="CV65" s="97"/>
      <c r="CW65" s="97"/>
      <c r="CX65" s="97"/>
      <c r="CY65" s="97"/>
      <c r="CZ65" s="97"/>
      <c r="DA65" s="97"/>
      <c r="DB65" s="97"/>
      <c r="DC65" s="97"/>
      <c r="DD65" s="97"/>
      <c r="DE65" s="97"/>
      <c r="DF65" s="97"/>
      <c r="DG65" s="97"/>
      <c r="DH65" s="97"/>
      <c r="DI65" s="97"/>
      <c r="DJ65" s="51"/>
      <c r="DK65" s="51"/>
      <c r="DL65" s="51"/>
      <c r="DM65" s="51"/>
      <c r="DN65" s="51"/>
      <c r="DO65" s="51"/>
      <c r="DP65" s="51"/>
      <c r="DQ65" s="51"/>
      <c r="DR65" s="51"/>
      <c r="DS65" s="51"/>
      <c r="DT65" s="51"/>
      <c r="DU65" s="51"/>
      <c r="DV65" s="51"/>
      <c r="DW65" s="51"/>
      <c r="DX65" s="51"/>
      <c r="DY65" s="51"/>
      <c r="DZ65" s="51"/>
      <c r="EA65" s="51"/>
      <c r="EB65" s="51"/>
      <c r="EC65" s="51"/>
      <c r="ED65" s="51"/>
      <c r="EE65" s="51"/>
      <c r="EF65" s="51"/>
      <c r="EG65" s="51"/>
      <c r="EH65" s="51"/>
      <c r="EI65" s="51"/>
      <c r="EJ65" s="51"/>
      <c r="EK65" s="51"/>
      <c r="EL65" s="51"/>
      <c r="EM65" s="51"/>
      <c r="EN65" s="51"/>
      <c r="EO65" s="51"/>
      <c r="EP65" s="51"/>
      <c r="EQ65" s="51"/>
      <c r="ER65" s="51"/>
      <c r="ES65" s="51"/>
      <c r="ET65" s="51"/>
      <c r="EU65" s="51"/>
      <c r="EV65" s="51"/>
      <c r="EW65" s="51"/>
      <c r="EX65" s="51"/>
      <c r="EY65" s="51"/>
      <c r="EZ65" s="51"/>
      <c r="FA65" s="51"/>
      <c r="FB65" s="51"/>
      <c r="FC65" s="51"/>
      <c r="FD65" s="51"/>
      <c r="FE65" s="51"/>
      <c r="FF65" s="51"/>
      <c r="FG65" s="51"/>
      <c r="FH65" s="51"/>
      <c r="FI65" s="51"/>
      <c r="FJ65" s="51"/>
      <c r="FK65" s="51"/>
      <c r="FL65" s="51"/>
      <c r="FM65" s="51"/>
      <c r="FN65" s="51"/>
      <c r="FO65" s="51"/>
      <c r="FP65" s="51"/>
      <c r="FQ65" s="51"/>
      <c r="FR65" s="51"/>
      <c r="FS65" s="51"/>
      <c r="FT65" s="51"/>
      <c r="FU65" s="51"/>
      <c r="FV65" s="51"/>
      <c r="FW65" s="51"/>
      <c r="FX65" s="51"/>
      <c r="FY65" s="51"/>
      <c r="FZ65" s="51"/>
      <c r="GA65" s="51"/>
      <c r="GB65" s="51"/>
      <c r="GC65" s="51"/>
      <c r="GD65" s="51"/>
      <c r="GE65" s="51"/>
      <c r="GF65" s="51"/>
      <c r="GG65" s="51"/>
      <c r="GH65" s="51"/>
      <c r="GI65" s="51"/>
      <c r="GJ65" s="51"/>
      <c r="GK65" s="51"/>
      <c r="GL65" s="51"/>
      <c r="GM65" s="51"/>
      <c r="GN65" s="51"/>
      <c r="GO65" s="51"/>
      <c r="GP65" s="51"/>
      <c r="GQ65" s="51"/>
      <c r="GR65" s="51"/>
      <c r="GS65" s="51"/>
      <c r="GT65" s="51"/>
      <c r="GU65" s="51"/>
      <c r="GV65" s="51"/>
      <c r="GW65" s="51"/>
      <c r="GX65" s="51"/>
      <c r="GY65" s="51"/>
      <c r="GZ65" s="51"/>
      <c r="HA65" s="51"/>
      <c r="HB65" s="51"/>
      <c r="HC65" s="51"/>
      <c r="HD65" s="51"/>
      <c r="HE65" s="51"/>
      <c r="HF65" s="51"/>
      <c r="HG65" s="71"/>
      <c r="HH65" s="71"/>
      <c r="HI65" s="71"/>
      <c r="HJ65" s="71"/>
      <c r="HK65" s="71"/>
      <c r="HL65" s="71"/>
      <c r="HM65" s="71"/>
      <c r="HN65" s="71"/>
      <c r="HO65" s="71"/>
      <c r="HP65" s="71"/>
      <c r="HQ65" s="71"/>
      <c r="HR65" s="71"/>
      <c r="HS65" s="71"/>
      <c r="HT65" s="71"/>
      <c r="HU65" s="71"/>
      <c r="HV65" s="71"/>
      <c r="HW65" s="71"/>
      <c r="HX65" s="71"/>
      <c r="HY65" s="71"/>
      <c r="HZ65" s="71"/>
      <c r="IA65" s="71"/>
      <c r="IB65" s="71"/>
      <c r="IC65" s="71"/>
      <c r="ID65" s="71"/>
      <c r="IE65" s="71"/>
      <c r="IF65" s="71"/>
      <c r="IG65" s="71"/>
      <c r="IH65" s="71"/>
      <c r="II65" s="71"/>
      <c r="IJ65" s="71"/>
      <c r="IK65" s="71"/>
      <c r="IL65" s="71"/>
      <c r="IM65" s="71"/>
      <c r="IN65" s="71"/>
      <c r="IO65" s="71"/>
      <c r="IP65" s="71"/>
      <c r="IQ65" s="71"/>
      <c r="IR65" s="71"/>
      <c r="IS65" s="71"/>
      <c r="IT65" s="71"/>
      <c r="IU65" s="71"/>
      <c r="IV65" s="71"/>
      <c r="IW65" s="71"/>
      <c r="IX65" s="71"/>
      <c r="IY65" s="71"/>
      <c r="IZ65" s="71"/>
      <c r="JA65" s="71"/>
      <c r="JB65" s="71"/>
      <c r="JC65" s="71"/>
      <c r="JD65" s="71"/>
      <c r="JE65" s="71"/>
      <c r="JF65" s="71"/>
      <c r="JG65" s="71"/>
      <c r="JH65" s="71"/>
      <c r="JI65" s="71"/>
      <c r="JJ65" s="71"/>
      <c r="JK65" s="71"/>
      <c r="JL65" s="71"/>
      <c r="JM65" s="71"/>
    </row>
    <row r="66" spans="1:273" s="78" customFormat="1" ht="30" customHeight="1" x14ac:dyDescent="0.25">
      <c r="A66" s="71"/>
      <c r="B66" s="72">
        <f t="shared" si="6"/>
        <v>63</v>
      </c>
      <c r="C66" s="73" t="s">
        <v>18</v>
      </c>
      <c r="D66" s="74">
        <v>46199</v>
      </c>
      <c r="E66" s="73" t="s">
        <v>116</v>
      </c>
      <c r="F66" s="180">
        <v>0.83333333333333337</v>
      </c>
      <c r="G66" s="75">
        <f t="shared" si="7"/>
        <v>46199.833333333336</v>
      </c>
      <c r="H66" s="148" t="s">
        <v>177</v>
      </c>
      <c r="I66" s="149"/>
      <c r="J66" s="150"/>
      <c r="K66" s="151"/>
      <c r="L66" s="73" t="str">
        <f t="shared" si="1"/>
        <v/>
      </c>
      <c r="M66" s="76" t="s">
        <v>721</v>
      </c>
      <c r="N66" s="77" t="str">
        <f t="shared" si="2"/>
        <v>Uruguay</v>
      </c>
      <c r="O66" s="78" t="str">
        <f t="shared" si="3"/>
        <v>Spain</v>
      </c>
      <c r="P66" s="78" t="str">
        <f>IF(ACTUALS!$R66&gt;ACTUALS!$S66,ACTUALS!$N66,IF(ACTUALS!$S66&gt;ACTUALS!$R66,ACTUALS!$O66,""))</f>
        <v/>
      </c>
      <c r="Q66" s="78" t="str">
        <f>IF(ACTUALS!$P66=ACTUALS!$N66,ACTUALS!$O66,IF(ACTUALS!$P66=ACTUALS!$O66,ACTUALS!$N66,""))</f>
        <v/>
      </c>
      <c r="R66" s="79">
        <f t="shared" si="4"/>
        <v>0</v>
      </c>
      <c r="S66" s="80">
        <f t="shared" si="5"/>
        <v>0</v>
      </c>
      <c r="T66" s="78">
        <f>IF(OR(ACTUALS!$R66="",ACTUALS!$S66=""),"",ACTUALS!$R66-ACTUALS!$S66)</f>
        <v>0</v>
      </c>
      <c r="U66" s="78">
        <f>IF(OR(ACTUALS!$R66="",ACTUALS!$S66=""),"",ACTUALS!$S66-ACTUALS!$R66)</f>
        <v>0</v>
      </c>
      <c r="V66" s="78" t="str">
        <f>IF(ACTUALS!$K66="","",IF(ACTUALS!$L66="Draw",1,IF(ACTUALS!$L66=ACTUALS!$N66,3,0)))</f>
        <v/>
      </c>
      <c r="W66" s="78" t="str">
        <f>IF(ACTUALS!$K66="","",IF(ACTUALS!$L66="Draw",1,IF(ACTUALS!$L66=ACTUALS!$O66,3,0)))</f>
        <v/>
      </c>
      <c r="AG66" s="78" t="s">
        <v>109</v>
      </c>
      <c r="AH66" s="51"/>
      <c r="AI66" s="86">
        <v>1</v>
      </c>
      <c r="AJ66" s="86" t="str">
        <f ca="1">IFERROR(INDEX(AT:AT,MATCH("1"&amp;AG66,BD:BD,0),1),"")</f>
        <v>Colombia</v>
      </c>
      <c r="AK66" s="86" t="str">
        <f ca="1">IF(AJ66="","",VLOOKUP(AJ66,AT:AY,2,FALSE)&amp;"-"&amp;VLOOKUP(AJ66,AT:AY,3,FALSE)&amp;"-"&amp;VLOOKUP(AJ66,AT:AY,4,FALSE))</f>
        <v>0-0-0</v>
      </c>
      <c r="AL66" s="86">
        <f ca="1">IF(AJ66="","",VLOOKUP(AJ66,AT:BA,8,FALSE))</f>
        <v>0</v>
      </c>
      <c r="AM66" s="86">
        <f ca="1">IF(AJ66="","",VLOOKUP(AJ66,AT:BD,5,FALSE))</f>
        <v>0</v>
      </c>
      <c r="AN66" s="51"/>
      <c r="AO66" s="94"/>
      <c r="AP66" s="94"/>
      <c r="AQ66" s="51"/>
      <c r="AR66" s="51"/>
      <c r="AS66" s="51" t="s">
        <v>190</v>
      </c>
      <c r="AT66" s="51" t="str">
        <f ca="1">AJ20</f>
        <v>Morocco</v>
      </c>
      <c r="AU66" s="51" t="str">
        <f ca="1">AK20</f>
        <v>0-0-0</v>
      </c>
      <c r="AV66" s="51"/>
      <c r="AW66" s="51"/>
      <c r="AX66" s="51">
        <f t="shared" ca="1" si="8"/>
        <v>0</v>
      </c>
      <c r="AY66" s="51">
        <f t="shared" ca="1" si="10"/>
        <v>0</v>
      </c>
      <c r="AZ66" s="51"/>
      <c r="BA66" s="51">
        <f t="shared" ca="1" si="11"/>
        <v>0</v>
      </c>
      <c r="BB66" s="51"/>
      <c r="BC66" s="51"/>
      <c r="BD66" s="51"/>
      <c r="BE66" s="51">
        <f t="shared" ca="1" si="9"/>
        <v>1.1103000000000001</v>
      </c>
      <c r="BF66" s="51">
        <f t="shared" ca="1" si="12"/>
        <v>3</v>
      </c>
      <c r="BG66" s="51"/>
      <c r="BH66" s="51"/>
      <c r="BI66" s="51"/>
      <c r="BJ66" s="51"/>
      <c r="BK66" s="51"/>
      <c r="BL66" s="51"/>
      <c r="BM66" s="96"/>
      <c r="BN66" s="97"/>
      <c r="BO66" s="97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7"/>
      <c r="CQ66" s="97"/>
      <c r="CR66" s="97"/>
      <c r="CS66" s="97"/>
      <c r="CT66" s="97"/>
      <c r="CU66" s="97"/>
      <c r="CV66" s="97"/>
      <c r="CW66" s="97"/>
      <c r="CX66" s="97"/>
      <c r="CY66" s="97"/>
      <c r="CZ66" s="97"/>
      <c r="DA66" s="97"/>
      <c r="DB66" s="97"/>
      <c r="DC66" s="97"/>
      <c r="DD66" s="97"/>
      <c r="DE66" s="97"/>
      <c r="DF66" s="97"/>
      <c r="DG66" s="97"/>
      <c r="DH66" s="97"/>
      <c r="DI66" s="97"/>
      <c r="DJ66" s="51"/>
      <c r="DK66" s="51"/>
      <c r="DL66" s="51"/>
      <c r="DM66" s="51"/>
      <c r="DN66" s="51"/>
      <c r="DO66" s="51"/>
      <c r="DP66" s="51"/>
      <c r="DQ66" s="51"/>
      <c r="DR66" s="51"/>
      <c r="DS66" s="51"/>
      <c r="DT66" s="51"/>
      <c r="DU66" s="51"/>
      <c r="DV66" s="51"/>
      <c r="DW66" s="51"/>
      <c r="DX66" s="51"/>
      <c r="DY66" s="51"/>
      <c r="DZ66" s="51"/>
      <c r="EA66" s="51"/>
      <c r="EB66" s="51"/>
      <c r="EC66" s="51"/>
      <c r="ED66" s="51"/>
      <c r="EE66" s="51"/>
      <c r="EF66" s="51"/>
      <c r="EG66" s="51"/>
      <c r="EH66" s="51"/>
      <c r="EI66" s="51"/>
      <c r="EJ66" s="51"/>
      <c r="EK66" s="51"/>
      <c r="EL66" s="51"/>
      <c r="EM66" s="51"/>
      <c r="EN66" s="51"/>
      <c r="EO66" s="51"/>
      <c r="EP66" s="51"/>
      <c r="EQ66" s="51"/>
      <c r="ER66" s="51"/>
      <c r="ES66" s="51"/>
      <c r="ET66" s="51"/>
      <c r="EU66" s="51"/>
      <c r="EV66" s="51"/>
      <c r="EW66" s="51"/>
      <c r="EX66" s="51"/>
      <c r="EY66" s="51"/>
      <c r="EZ66" s="51"/>
      <c r="FA66" s="51"/>
      <c r="FB66" s="51"/>
      <c r="FC66" s="51"/>
      <c r="FD66" s="51"/>
      <c r="FE66" s="51"/>
      <c r="FF66" s="51"/>
      <c r="FG66" s="51"/>
      <c r="FH66" s="51"/>
      <c r="FI66" s="51"/>
      <c r="FJ66" s="51"/>
      <c r="FK66" s="51"/>
      <c r="FL66" s="51"/>
      <c r="FM66" s="51"/>
      <c r="FN66" s="51"/>
      <c r="FO66" s="51"/>
      <c r="FP66" s="51"/>
      <c r="FQ66" s="51"/>
      <c r="FR66" s="51"/>
      <c r="FS66" s="51"/>
      <c r="FT66" s="51"/>
      <c r="FU66" s="51"/>
      <c r="FV66" s="51"/>
      <c r="FW66" s="51"/>
      <c r="FX66" s="51"/>
      <c r="FY66" s="51"/>
      <c r="FZ66" s="51"/>
      <c r="GA66" s="51"/>
      <c r="GB66" s="51"/>
      <c r="GC66" s="51"/>
      <c r="GD66" s="51"/>
      <c r="GE66" s="51"/>
      <c r="GF66" s="51"/>
      <c r="GG66" s="51"/>
      <c r="GH66" s="51"/>
      <c r="GI66" s="51"/>
      <c r="GJ66" s="51"/>
      <c r="GK66" s="51"/>
      <c r="GL66" s="51"/>
      <c r="GM66" s="51"/>
      <c r="GN66" s="51"/>
      <c r="GO66" s="51"/>
      <c r="GP66" s="51"/>
      <c r="GQ66" s="51"/>
      <c r="GR66" s="51"/>
      <c r="GS66" s="51"/>
      <c r="GT66" s="51"/>
      <c r="GU66" s="51"/>
      <c r="GV66" s="51"/>
      <c r="GW66" s="51"/>
      <c r="GX66" s="51"/>
      <c r="GY66" s="51"/>
      <c r="GZ66" s="51"/>
      <c r="HA66" s="51"/>
      <c r="HB66" s="51"/>
      <c r="HC66" s="51"/>
      <c r="HD66" s="51"/>
      <c r="HE66" s="51"/>
      <c r="HF66" s="51"/>
      <c r="HG66" s="71"/>
      <c r="HH66" s="71"/>
      <c r="HI66" s="71"/>
      <c r="HJ66" s="71"/>
      <c r="HK66" s="71"/>
      <c r="HL66" s="71"/>
      <c r="HM66" s="71"/>
      <c r="HN66" s="71"/>
      <c r="HO66" s="71"/>
      <c r="HP66" s="71"/>
      <c r="HQ66" s="71"/>
      <c r="HR66" s="71"/>
      <c r="HS66" s="71"/>
      <c r="HT66" s="71"/>
      <c r="HU66" s="71"/>
      <c r="HV66" s="71"/>
      <c r="HW66" s="71"/>
      <c r="HX66" s="71"/>
      <c r="HY66" s="71"/>
      <c r="HZ66" s="71"/>
      <c r="IA66" s="71"/>
      <c r="IB66" s="71"/>
      <c r="IC66" s="71"/>
      <c r="ID66" s="71"/>
      <c r="IE66" s="71"/>
      <c r="IF66" s="71"/>
      <c r="IG66" s="71"/>
      <c r="IH66" s="71"/>
      <c r="II66" s="71"/>
      <c r="IJ66" s="71"/>
      <c r="IK66" s="71"/>
      <c r="IL66" s="71"/>
      <c r="IM66" s="71"/>
      <c r="IN66" s="71"/>
      <c r="IO66" s="71"/>
      <c r="IP66" s="71"/>
      <c r="IQ66" s="71"/>
      <c r="IR66" s="71"/>
      <c r="IS66" s="71"/>
      <c r="IT66" s="71"/>
      <c r="IU66" s="71"/>
      <c r="IV66" s="71"/>
      <c r="IW66" s="71"/>
      <c r="IX66" s="71"/>
      <c r="IY66" s="71"/>
      <c r="IZ66" s="71"/>
      <c r="JA66" s="71"/>
      <c r="JB66" s="71"/>
      <c r="JC66" s="71"/>
      <c r="JD66" s="71"/>
      <c r="JE66" s="71"/>
      <c r="JF66" s="71"/>
      <c r="JG66" s="71"/>
      <c r="JH66" s="71"/>
      <c r="JI66" s="71"/>
      <c r="JJ66" s="71"/>
      <c r="JK66" s="71"/>
      <c r="JL66" s="71"/>
      <c r="JM66" s="71"/>
    </row>
    <row r="67" spans="1:273" s="78" customFormat="1" ht="30" customHeight="1" x14ac:dyDescent="0.3">
      <c r="A67" s="71"/>
      <c r="B67" s="72">
        <f t="shared" si="6"/>
        <v>64</v>
      </c>
      <c r="C67" s="73" t="s">
        <v>18</v>
      </c>
      <c r="D67" s="74">
        <v>46199</v>
      </c>
      <c r="E67" s="73" t="s">
        <v>127</v>
      </c>
      <c r="F67" s="180">
        <v>0.83333333333333337</v>
      </c>
      <c r="G67" s="75">
        <f t="shared" si="7"/>
        <v>46199.833333333336</v>
      </c>
      <c r="H67" s="148" t="s">
        <v>178</v>
      </c>
      <c r="I67" s="149"/>
      <c r="J67" s="150"/>
      <c r="K67" s="151"/>
      <c r="L67" s="73" t="str">
        <f t="shared" si="1"/>
        <v/>
      </c>
      <c r="M67" s="76" t="s">
        <v>722</v>
      </c>
      <c r="N67" s="77" t="str">
        <f t="shared" si="2"/>
        <v>Cape Verde</v>
      </c>
      <c r="O67" s="78" t="str">
        <f t="shared" si="3"/>
        <v>Saudi Arabia</v>
      </c>
      <c r="P67" s="78" t="str">
        <f>IF(ACTUALS!$R67&gt;ACTUALS!$S67,ACTUALS!$N67,IF(ACTUALS!$S67&gt;ACTUALS!$R67,ACTUALS!$O67,""))</f>
        <v/>
      </c>
      <c r="Q67" s="78" t="str">
        <f>IF(ACTUALS!$P67=ACTUALS!$N67,ACTUALS!$O67,IF(ACTUALS!$P67=ACTUALS!$O67,ACTUALS!$N67,""))</f>
        <v/>
      </c>
      <c r="R67" s="79">
        <f t="shared" si="4"/>
        <v>0</v>
      </c>
      <c r="S67" s="80">
        <f t="shared" si="5"/>
        <v>0</v>
      </c>
      <c r="T67" s="78">
        <f>IF(OR(ACTUALS!$R67="",ACTUALS!$S67=""),"",ACTUALS!$R67-ACTUALS!$S67)</f>
        <v>0</v>
      </c>
      <c r="U67" s="78">
        <f>IF(OR(ACTUALS!$R67="",ACTUALS!$S67=""),"",ACTUALS!$S67-ACTUALS!$R67)</f>
        <v>0</v>
      </c>
      <c r="V67" s="78" t="str">
        <f>IF(ACTUALS!$K67="","",IF(ACTUALS!$L67="Draw",1,IF(ACTUALS!$L67=ACTUALS!$N67,3,0)))</f>
        <v/>
      </c>
      <c r="W67" s="78" t="str">
        <f>IF(ACTUALS!$K67="","",IF(ACTUALS!$L67="Draw",1,IF(ACTUALS!$L67=ACTUALS!$O67,3,0)))</f>
        <v/>
      </c>
      <c r="AG67" s="78" t="s">
        <v>109</v>
      </c>
      <c r="AH67" s="51"/>
      <c r="AI67" s="93">
        <v>2</v>
      </c>
      <c r="AJ67" s="93" t="str">
        <f ca="1">IFERROR(INDEX(AT:AT,MATCH("2"&amp;AG67,BD:BD,0),1),"")</f>
        <v>Uzbekistan</v>
      </c>
      <c r="AK67" s="93" t="str">
        <f ca="1">IF(AJ67="","",VLOOKUP(AJ67,AT:AY,2,FALSE)&amp;"-"&amp;VLOOKUP(AJ67,AT:AY,3,FALSE)&amp;"-"&amp;VLOOKUP(AJ67,AT:AY,4,FALSE))</f>
        <v>0-0-0</v>
      </c>
      <c r="AL67" s="93">
        <f ca="1">IF(AJ67="","",VLOOKUP(AJ67,AT:BA,8,FALSE))</f>
        <v>0</v>
      </c>
      <c r="AM67" s="93">
        <f ca="1">IF(AJ67="","",VLOOKUP(AJ67,AT:BD,5,FALSE))</f>
        <v>0</v>
      </c>
      <c r="AN67" s="51"/>
      <c r="AO67" s="98"/>
      <c r="AP67" s="98"/>
      <c r="AQ67" s="51"/>
      <c r="AR67" s="51"/>
      <c r="AS67" s="51" t="s">
        <v>190</v>
      </c>
      <c r="AT67" s="51" t="str">
        <f ca="1">AJ26</f>
        <v>Paraguay</v>
      </c>
      <c r="AU67" s="51" t="str">
        <f ca="1">AK26</f>
        <v>0-0-0</v>
      </c>
      <c r="AV67" s="51"/>
      <c r="AW67" s="51"/>
      <c r="AX67" s="51">
        <f t="shared" ca="1" si="8"/>
        <v>0</v>
      </c>
      <c r="AY67" s="51">
        <f t="shared" ca="1" si="10"/>
        <v>0</v>
      </c>
      <c r="AZ67" s="51"/>
      <c r="BA67" s="51">
        <f t="shared" ca="1" si="11"/>
        <v>0</v>
      </c>
      <c r="BB67" s="51"/>
      <c r="BC67" s="51"/>
      <c r="BD67" s="51"/>
      <c r="BE67" s="51">
        <f t="shared" ca="1" si="9"/>
        <v>1.1104000000000001</v>
      </c>
      <c r="BF67" s="51">
        <f t="shared" ca="1" si="12"/>
        <v>4</v>
      </c>
      <c r="BG67" s="51"/>
      <c r="BH67" s="51"/>
      <c r="BI67" s="51"/>
      <c r="BJ67" s="51"/>
      <c r="BK67" s="51"/>
      <c r="BL67" s="51"/>
      <c r="BM67" s="96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97"/>
      <c r="DC67" s="97"/>
      <c r="DD67" s="97"/>
      <c r="DE67" s="97"/>
      <c r="DF67" s="97"/>
      <c r="DG67" s="97"/>
      <c r="DH67" s="97"/>
      <c r="DI67" s="97"/>
      <c r="DJ67" s="51"/>
      <c r="DK67" s="51"/>
      <c r="DL67" s="51"/>
      <c r="DM67" s="51"/>
      <c r="DN67" s="51"/>
      <c r="DO67" s="51"/>
      <c r="DP67" s="51"/>
      <c r="DQ67" s="51"/>
      <c r="DR67" s="51"/>
      <c r="DS67" s="51"/>
      <c r="DT67" s="51"/>
      <c r="DU67" s="51"/>
      <c r="DV67" s="51"/>
      <c r="DW67" s="51"/>
      <c r="DX67" s="51"/>
      <c r="DY67" s="51"/>
      <c r="DZ67" s="51"/>
      <c r="EA67" s="51"/>
      <c r="EB67" s="51"/>
      <c r="EC67" s="51"/>
      <c r="ED67" s="51"/>
      <c r="EE67" s="51"/>
      <c r="EF67" s="51"/>
      <c r="EG67" s="51"/>
      <c r="EH67" s="51"/>
      <c r="EI67" s="51"/>
      <c r="EJ67" s="51"/>
      <c r="EK67" s="51"/>
      <c r="EL67" s="51"/>
      <c r="EM67" s="51"/>
      <c r="EN67" s="51"/>
      <c r="EO67" s="51"/>
      <c r="EP67" s="51"/>
      <c r="EQ67" s="51"/>
      <c r="ER67" s="51"/>
      <c r="ES67" s="51"/>
      <c r="ET67" s="51"/>
      <c r="EU67" s="51"/>
      <c r="EV67" s="51"/>
      <c r="EW67" s="51"/>
      <c r="EX67" s="51"/>
      <c r="EY67" s="51"/>
      <c r="EZ67" s="51"/>
      <c r="FA67" s="51"/>
      <c r="FB67" s="51"/>
      <c r="FC67" s="51"/>
      <c r="FD67" s="51"/>
      <c r="FE67" s="51"/>
      <c r="FF67" s="51"/>
      <c r="FG67" s="51"/>
      <c r="FH67" s="51"/>
      <c r="FI67" s="51"/>
      <c r="FJ67" s="51"/>
      <c r="FK67" s="51"/>
      <c r="FL67" s="51"/>
      <c r="FM67" s="51"/>
      <c r="FN67" s="51"/>
      <c r="FO67" s="51"/>
      <c r="FP67" s="51"/>
      <c r="FQ67" s="51"/>
      <c r="FR67" s="51"/>
      <c r="FS67" s="51"/>
      <c r="FT67" s="51"/>
      <c r="FU67" s="51"/>
      <c r="FV67" s="51"/>
      <c r="FW67" s="51"/>
      <c r="FX67" s="51"/>
      <c r="FY67" s="51"/>
      <c r="FZ67" s="51"/>
      <c r="GA67" s="51"/>
      <c r="GB67" s="51"/>
      <c r="GC67" s="51"/>
      <c r="GD67" s="51"/>
      <c r="GE67" s="51"/>
      <c r="GF67" s="51"/>
      <c r="GG67" s="51"/>
      <c r="GH67" s="51"/>
      <c r="GI67" s="51"/>
      <c r="GJ67" s="51"/>
      <c r="GK67" s="51"/>
      <c r="GL67" s="51"/>
      <c r="GM67" s="51"/>
      <c r="GN67" s="51"/>
      <c r="GO67" s="51"/>
      <c r="GP67" s="51"/>
      <c r="GQ67" s="51"/>
      <c r="GR67" s="51"/>
      <c r="GS67" s="51"/>
      <c r="GT67" s="51"/>
      <c r="GU67" s="51"/>
      <c r="GV67" s="51"/>
      <c r="GW67" s="51"/>
      <c r="GX67" s="51"/>
      <c r="GY67" s="51"/>
      <c r="GZ67" s="51"/>
      <c r="HA67" s="51"/>
      <c r="HB67" s="51"/>
      <c r="HC67" s="51"/>
      <c r="HD67" s="51"/>
      <c r="HE67" s="51"/>
      <c r="HF67" s="51"/>
      <c r="HG67" s="71"/>
      <c r="HH67" s="71"/>
      <c r="HI67" s="71"/>
      <c r="HJ67" s="71"/>
      <c r="HK67" s="71"/>
      <c r="HL67" s="71"/>
      <c r="HM67" s="71"/>
      <c r="HN67" s="71"/>
      <c r="HO67" s="71"/>
      <c r="HP67" s="71"/>
      <c r="HQ67" s="71"/>
      <c r="HR67" s="71"/>
      <c r="HS67" s="71"/>
      <c r="HT67" s="71"/>
      <c r="HU67" s="71"/>
      <c r="HV67" s="71"/>
      <c r="HW67" s="71"/>
      <c r="HX67" s="71"/>
      <c r="HY67" s="71"/>
      <c r="HZ67" s="71"/>
      <c r="IA67" s="71"/>
      <c r="IB67" s="71"/>
      <c r="IC67" s="71"/>
      <c r="ID67" s="71"/>
      <c r="IE67" s="71"/>
      <c r="IF67" s="71"/>
      <c r="IG67" s="71"/>
      <c r="IH67" s="71"/>
      <c r="II67" s="71"/>
      <c r="IJ67" s="71"/>
      <c r="IK67" s="71"/>
      <c r="IL67" s="71"/>
      <c r="IM67" s="71"/>
      <c r="IN67" s="71"/>
      <c r="IO67" s="71"/>
      <c r="IP67" s="71"/>
      <c r="IQ67" s="71"/>
      <c r="IR67" s="71"/>
      <c r="IS67" s="71"/>
      <c r="IT67" s="71"/>
      <c r="IU67" s="71"/>
      <c r="IV67" s="71"/>
      <c r="IW67" s="71"/>
      <c r="IX67" s="71"/>
      <c r="IY67" s="71"/>
      <c r="IZ67" s="71"/>
      <c r="JA67" s="71"/>
      <c r="JB67" s="71"/>
      <c r="JC67" s="71"/>
      <c r="JD67" s="71"/>
      <c r="JE67" s="71"/>
      <c r="JF67" s="71"/>
      <c r="JG67" s="71"/>
      <c r="JH67" s="71"/>
      <c r="JI67" s="71"/>
      <c r="JJ67" s="71"/>
      <c r="JK67" s="71"/>
      <c r="JL67" s="71"/>
      <c r="JM67" s="71"/>
    </row>
    <row r="68" spans="1:273" ht="30" customHeight="1" x14ac:dyDescent="0.3">
      <c r="A68" s="71"/>
      <c r="B68" s="72">
        <f t="shared" si="6"/>
        <v>65</v>
      </c>
      <c r="C68" s="73" t="s">
        <v>62</v>
      </c>
      <c r="D68" s="74">
        <v>46199</v>
      </c>
      <c r="E68" s="73" t="s">
        <v>124</v>
      </c>
      <c r="F68" s="180">
        <v>0.95833333333333337</v>
      </c>
      <c r="G68" s="75">
        <f t="shared" si="7"/>
        <v>46199.958333333336</v>
      </c>
      <c r="H68" s="148" t="s">
        <v>179</v>
      </c>
      <c r="I68" s="149"/>
      <c r="J68" s="150"/>
      <c r="K68" s="151"/>
      <c r="L68" s="73" t="str">
        <f t="shared" si="1"/>
        <v/>
      </c>
      <c r="M68" s="76" t="s">
        <v>730</v>
      </c>
      <c r="N68" s="77" t="str">
        <f t="shared" si="2"/>
        <v>Egypt</v>
      </c>
      <c r="O68" s="78" t="str">
        <f t="shared" si="3"/>
        <v>Iran</v>
      </c>
      <c r="P68" s="78" t="str">
        <f>IF(ACTUALS!$R68&gt;ACTUALS!$S68,ACTUALS!$N68,IF(ACTUALS!$S68&gt;ACTUALS!$R68,ACTUALS!$O68,""))</f>
        <v/>
      </c>
      <c r="Q68" s="78" t="str">
        <f>IF(ACTUALS!$P68=ACTUALS!$N68,ACTUALS!$O68,IF(ACTUALS!$P68=ACTUALS!$O68,ACTUALS!$N68,""))</f>
        <v/>
      </c>
      <c r="R68" s="79">
        <f t="shared" si="4"/>
        <v>0</v>
      </c>
      <c r="S68" s="80">
        <f t="shared" si="5"/>
        <v>0</v>
      </c>
      <c r="T68" s="78">
        <f>IF(OR(ACTUALS!$R68="",ACTUALS!$S68=""),"",ACTUALS!$R68-ACTUALS!$S68)</f>
        <v>0</v>
      </c>
      <c r="U68" s="78">
        <f>IF(OR(ACTUALS!$R68="",ACTUALS!$S68=""),"",ACTUALS!$S68-ACTUALS!$R68)</f>
        <v>0</v>
      </c>
      <c r="V68" s="78" t="str">
        <f>IF(ACTUALS!$K68="","",IF(ACTUALS!$L68="Draw",1,IF(ACTUALS!$L68=ACTUALS!$N68,3,0)))</f>
        <v/>
      </c>
      <c r="W68" s="78" t="str">
        <f>IF(ACTUALS!$K68="","",IF(ACTUALS!$L68="Draw",1,IF(ACTUALS!$L68=ACTUALS!$O68,3,0)))</f>
        <v/>
      </c>
      <c r="X68" s="78"/>
      <c r="Y68" s="78"/>
      <c r="Z68" s="78"/>
      <c r="AA68" s="78"/>
      <c r="AG68" s="78" t="s">
        <v>109</v>
      </c>
      <c r="AH68" s="51"/>
      <c r="AI68" s="90">
        <v>3</v>
      </c>
      <c r="AJ68" s="90" t="str">
        <f ca="1">IFERROR(INDEX(AT:AT,MATCH("3"&amp;AG68,BD:BD,0),1),"")</f>
        <v>Portugal</v>
      </c>
      <c r="AK68" s="90" t="str">
        <f ca="1">IF(AJ68="","",VLOOKUP(AJ68,AT:AY,2,FALSE)&amp;"-"&amp;VLOOKUP(AJ68,AT:AY,3,FALSE)&amp;"-"&amp;VLOOKUP(AJ68,AT:AY,4,FALSE))</f>
        <v>0-0-0</v>
      </c>
      <c r="AL68" s="90">
        <f ca="1">IF(AJ68="","",VLOOKUP(AJ68,AT:BA,8,FALSE))</f>
        <v>0</v>
      </c>
      <c r="AM68" s="90">
        <f ca="1">IF(AJ68="","",VLOOKUP(AJ68,AT:BD,5,FALSE))</f>
        <v>0</v>
      </c>
      <c r="AS68" s="51" t="s">
        <v>190</v>
      </c>
      <c r="AT68" s="47" t="str">
        <f ca="1">AJ32</f>
        <v>Curacao</v>
      </c>
      <c r="AU68" s="47" t="str">
        <f ca="1">AK32</f>
        <v>0-0-0</v>
      </c>
      <c r="AX68" s="51">
        <f t="shared" ca="1" si="8"/>
        <v>0</v>
      </c>
      <c r="AY68" s="51">
        <f t="shared" ca="1" si="10"/>
        <v>0</v>
      </c>
      <c r="BA68" s="51">
        <f t="shared" ca="1" si="11"/>
        <v>0</v>
      </c>
      <c r="BE68" s="51">
        <f t="shared" ca="1" si="9"/>
        <v>1.1105</v>
      </c>
      <c r="BF68" s="51">
        <f t="shared" ca="1" si="12"/>
        <v>5</v>
      </c>
      <c r="BM68" s="100"/>
    </row>
    <row r="69" spans="1:273" ht="30" customHeight="1" x14ac:dyDescent="0.3">
      <c r="A69" s="71"/>
      <c r="B69" s="72">
        <f t="shared" si="6"/>
        <v>66</v>
      </c>
      <c r="C69" s="73" t="s">
        <v>62</v>
      </c>
      <c r="D69" s="74">
        <v>46199</v>
      </c>
      <c r="E69" s="73" t="s">
        <v>114</v>
      </c>
      <c r="F69" s="180">
        <v>0.95833333333333337</v>
      </c>
      <c r="G69" s="75">
        <f t="shared" si="7"/>
        <v>46199.958333333336</v>
      </c>
      <c r="H69" s="148" t="s">
        <v>180</v>
      </c>
      <c r="I69" s="149"/>
      <c r="J69" s="150"/>
      <c r="K69" s="151"/>
      <c r="L69" s="73" t="str">
        <f t="shared" ref="L69:L75" si="13">IF($I69="","",IF(R69=S69,"Draw",IF(R69&gt;S69,N69,O69)))</f>
        <v/>
      </c>
      <c r="M69" s="76" t="s">
        <v>732</v>
      </c>
      <c r="N69" s="77" t="str">
        <f t="shared" ref="N69:N107" si="14">IF(H69="","",TRIM(LEFT(H69,FIND(" -",H69,1))))</f>
        <v>New Zealand</v>
      </c>
      <c r="O69" s="78" t="str">
        <f t="shared" ref="O69:O107" si="15">TRIM(RIGHT(H69,LEN(H69)-FIND("- ",H69,1)-1))</f>
        <v>Belgium</v>
      </c>
      <c r="P69" s="78" t="str">
        <f>IF(ACTUALS!$R69&gt;ACTUALS!$S69,ACTUALS!$N69,IF(ACTUALS!$S69&gt;ACTUALS!$R69,ACTUALS!$O69,""))</f>
        <v/>
      </c>
      <c r="Q69" s="78" t="str">
        <f>IF(ACTUALS!$P69=ACTUALS!$N69,ACTUALS!$O69,IF(ACTUALS!$P69=ACTUALS!$O69,ACTUALS!$N69,""))</f>
        <v/>
      </c>
      <c r="R69" s="79">
        <f t="shared" ref="R69:R107" si="16">IFERROR(LEFT(I69,FIND(":",I69,1)-1),0)*1</f>
        <v>0</v>
      </c>
      <c r="S69" s="80">
        <f t="shared" ref="S69:S107" si="17">IFERROR(RIGHT(I69,LEN(I69)-FIND(":",I69,1)),0)*1</f>
        <v>0</v>
      </c>
      <c r="T69" s="78">
        <f>IF(OR(ACTUALS!$R69="",ACTUALS!$S69=""),"",ACTUALS!$R69-ACTUALS!$S69)</f>
        <v>0</v>
      </c>
      <c r="U69" s="78">
        <f>IF(OR(ACTUALS!$R69="",ACTUALS!$S69=""),"",ACTUALS!$S69-ACTUALS!$R69)</f>
        <v>0</v>
      </c>
      <c r="V69" s="78" t="str">
        <f>IF(ACTUALS!$K69="","",IF(ACTUALS!$L69="Draw",1,IF(ACTUALS!$L69=ACTUALS!$N69,3,0)))</f>
        <v/>
      </c>
      <c r="W69" s="78" t="str">
        <f>IF(ACTUALS!$K69="","",IF(ACTUALS!$L69="Draw",1,IF(ACTUALS!$L69=ACTUALS!$O69,3,0)))</f>
        <v/>
      </c>
      <c r="X69" s="78"/>
      <c r="Y69" s="78"/>
      <c r="Z69" s="78"/>
      <c r="AA69" s="78"/>
      <c r="AG69" s="78" t="s">
        <v>109</v>
      </c>
      <c r="AH69" s="51"/>
      <c r="AI69" s="90">
        <v>4</v>
      </c>
      <c r="AJ69" s="90" t="str">
        <f ca="1">IFERROR(INDEX(AT:AT,MATCH("4"&amp;AG69,BD:BD,0),1),"")</f>
        <v>DR Congo</v>
      </c>
      <c r="AK69" s="90" t="str">
        <f ca="1">IF(AJ69="","",VLOOKUP(AJ69,AT:AY,2,FALSE)&amp;"-"&amp;VLOOKUP(AJ69,AT:AY,3,FALSE)&amp;"-"&amp;VLOOKUP(AJ69,AT:AY,4,FALSE))</f>
        <v>0-0-0</v>
      </c>
      <c r="AL69" s="90">
        <f ca="1">IF(AJ69="","",VLOOKUP(AJ69,AT:BA,8,FALSE))</f>
        <v>0</v>
      </c>
      <c r="AM69" s="90">
        <f ca="1">IF(AJ69="","",VLOOKUP(AJ69,AT:BD,5,FALSE))</f>
        <v>0</v>
      </c>
      <c r="AS69" s="51" t="s">
        <v>190</v>
      </c>
      <c r="AT69" s="47" t="str">
        <f ca="1">AJ38</f>
        <v>Japan</v>
      </c>
      <c r="AU69" s="47" t="str">
        <f ca="1">AK38</f>
        <v>0-0-0</v>
      </c>
      <c r="AX69" s="51">
        <f t="shared" ca="1" si="8"/>
        <v>0</v>
      </c>
      <c r="AY69" s="51">
        <f t="shared" ca="1" si="10"/>
        <v>0</v>
      </c>
      <c r="BA69" s="51">
        <f t="shared" ca="1" si="11"/>
        <v>0</v>
      </c>
      <c r="BE69" s="51">
        <f t="shared" ca="1" si="9"/>
        <v>1.1106</v>
      </c>
      <c r="BF69" s="51">
        <f t="shared" ca="1" si="12"/>
        <v>6</v>
      </c>
      <c r="BM69" s="100"/>
    </row>
    <row r="70" spans="1:273" ht="30" customHeight="1" x14ac:dyDescent="0.3">
      <c r="A70" s="71"/>
      <c r="B70" s="72">
        <f t="shared" ref="B70:B75" si="18">+B69+1</f>
        <v>67</v>
      </c>
      <c r="C70" s="73" t="s">
        <v>14</v>
      </c>
      <c r="D70" s="74">
        <v>46200</v>
      </c>
      <c r="E70" s="73" t="s">
        <v>126</v>
      </c>
      <c r="F70" s="180">
        <v>0.70833333333333337</v>
      </c>
      <c r="G70" s="75">
        <f t="shared" si="7"/>
        <v>46200.708333333336</v>
      </c>
      <c r="H70" s="148" t="s">
        <v>181</v>
      </c>
      <c r="I70" s="149"/>
      <c r="J70" s="150"/>
      <c r="K70" s="151"/>
      <c r="L70" s="73" t="str">
        <f t="shared" si="13"/>
        <v/>
      </c>
      <c r="M70" s="76" t="s">
        <v>719</v>
      </c>
      <c r="N70" s="77" t="str">
        <f t="shared" si="14"/>
        <v>Panama</v>
      </c>
      <c r="O70" s="78" t="str">
        <f t="shared" si="15"/>
        <v>England</v>
      </c>
      <c r="P70" s="78" t="str">
        <f>IF(ACTUALS!$R70&gt;ACTUALS!$S70,ACTUALS!$N70,IF(ACTUALS!$S70&gt;ACTUALS!$R70,ACTUALS!$O70,""))</f>
        <v/>
      </c>
      <c r="Q70" s="78" t="str">
        <f>IF(ACTUALS!$P70=ACTUALS!$N70,ACTUALS!$O70,IF(ACTUALS!$P70=ACTUALS!$O70,ACTUALS!$N70,""))</f>
        <v/>
      </c>
      <c r="R70" s="79">
        <f t="shared" si="16"/>
        <v>0</v>
      </c>
      <c r="S70" s="80">
        <f t="shared" si="17"/>
        <v>0</v>
      </c>
      <c r="T70" s="78">
        <f>IF(OR(ACTUALS!$R70="",ACTUALS!$S70=""),"",ACTUALS!$R70-ACTUALS!$S70)</f>
        <v>0</v>
      </c>
      <c r="U70" s="78">
        <f>IF(OR(ACTUALS!$R70="",ACTUALS!$S70=""),"",ACTUALS!$S70-ACTUALS!$R70)</f>
        <v>0</v>
      </c>
      <c r="V70" s="78" t="str">
        <f>IF(ACTUALS!$K70="","",IF(ACTUALS!$L70="Draw",1,IF(ACTUALS!$L70=ACTUALS!$N70,3,0)))</f>
        <v/>
      </c>
      <c r="W70" s="78" t="str">
        <f>IF(ACTUALS!$K70="","",IF(ACTUALS!$L70="Draw",1,IF(ACTUALS!$L70=ACTUALS!$O70,3,0)))</f>
        <v/>
      </c>
      <c r="X70" s="78"/>
      <c r="Y70" s="78"/>
      <c r="Z70" s="78"/>
      <c r="AA70" s="78"/>
      <c r="AI70" s="47"/>
      <c r="AJ70" s="45"/>
      <c r="AK70" s="45"/>
      <c r="AL70" s="47"/>
      <c r="AM70" s="47"/>
      <c r="AS70" s="51" t="s">
        <v>190</v>
      </c>
      <c r="AT70" s="47" t="str">
        <f ca="1">AJ44</f>
        <v>Egypt</v>
      </c>
      <c r="AU70" s="47" t="str">
        <f ca="1">AK44</f>
        <v>0-0-0</v>
      </c>
      <c r="AX70" s="51">
        <f t="shared" ca="1" si="8"/>
        <v>0</v>
      </c>
      <c r="AY70" s="51">
        <f t="shared" ca="1" si="10"/>
        <v>0</v>
      </c>
      <c r="BA70" s="51">
        <f t="shared" ca="1" si="11"/>
        <v>0</v>
      </c>
      <c r="BE70" s="51">
        <f t="shared" ca="1" si="9"/>
        <v>1.1107</v>
      </c>
      <c r="BF70" s="51">
        <f t="shared" ca="1" si="12"/>
        <v>7</v>
      </c>
      <c r="BM70" s="100"/>
    </row>
    <row r="71" spans="1:273" ht="30" customHeight="1" x14ac:dyDescent="0.3">
      <c r="A71" s="71"/>
      <c r="B71" s="72">
        <f t="shared" si="18"/>
        <v>68</v>
      </c>
      <c r="C71" s="73" t="s">
        <v>14</v>
      </c>
      <c r="D71" s="74">
        <v>46200</v>
      </c>
      <c r="E71" s="73" t="s">
        <v>123</v>
      </c>
      <c r="F71" s="180">
        <v>0.70833333333333337</v>
      </c>
      <c r="G71" s="75">
        <f t="shared" si="7"/>
        <v>46200.708333333336</v>
      </c>
      <c r="H71" s="148" t="s">
        <v>182</v>
      </c>
      <c r="I71" s="149"/>
      <c r="J71" s="150"/>
      <c r="K71" s="151"/>
      <c r="L71" s="73" t="str">
        <f t="shared" si="13"/>
        <v/>
      </c>
      <c r="M71" s="76" t="s">
        <v>728</v>
      </c>
      <c r="N71" s="77" t="str">
        <f t="shared" si="14"/>
        <v>Croatia</v>
      </c>
      <c r="O71" s="78" t="str">
        <f t="shared" si="15"/>
        <v>Ghana</v>
      </c>
      <c r="P71" s="78" t="str">
        <f>IF(ACTUALS!$R71&gt;ACTUALS!$S71,ACTUALS!$N71,IF(ACTUALS!$S71&gt;ACTUALS!$R71,ACTUALS!$O71,""))</f>
        <v/>
      </c>
      <c r="Q71" s="78" t="str">
        <f>IF(ACTUALS!$P71=ACTUALS!$N71,ACTUALS!$O71,IF(ACTUALS!$P71=ACTUALS!$O71,ACTUALS!$N71,""))</f>
        <v/>
      </c>
      <c r="R71" s="79">
        <f t="shared" si="16"/>
        <v>0</v>
      </c>
      <c r="S71" s="80">
        <f t="shared" si="17"/>
        <v>0</v>
      </c>
      <c r="T71" s="78">
        <f>IF(OR(ACTUALS!$R71="",ACTUALS!$S71=""),"",ACTUALS!$R71-ACTUALS!$S71)</f>
        <v>0</v>
      </c>
      <c r="U71" s="78">
        <f>IF(OR(ACTUALS!$R71="",ACTUALS!$S71=""),"",ACTUALS!$S71-ACTUALS!$R71)</f>
        <v>0</v>
      </c>
      <c r="V71" s="78" t="str">
        <f>IF(ACTUALS!$K71="","",IF(ACTUALS!$L71="Draw",1,IF(ACTUALS!$L71=ACTUALS!$N71,3,0)))</f>
        <v/>
      </c>
      <c r="W71" s="78" t="str">
        <f>IF(ACTUALS!$K71="","",IF(ACTUALS!$L71="Draw",1,IF(ACTUALS!$L71=ACTUALS!$O71,3,0)))</f>
        <v/>
      </c>
      <c r="X71" s="78"/>
      <c r="Y71" s="78"/>
      <c r="Z71" s="78"/>
      <c r="AA71" s="78"/>
      <c r="AG71" s="81"/>
      <c r="AH71" s="63"/>
      <c r="AI71" s="267" t="s">
        <v>132</v>
      </c>
      <c r="AJ71" s="267"/>
      <c r="AK71" s="84" t="s">
        <v>63</v>
      </c>
      <c r="AL71" s="85" t="s">
        <v>76</v>
      </c>
      <c r="AM71" s="84" t="s">
        <v>15</v>
      </c>
      <c r="AS71" s="51" t="s">
        <v>190</v>
      </c>
      <c r="AT71" s="47" t="str">
        <f ca="1">AJ50</f>
        <v>Cape Verde</v>
      </c>
      <c r="AU71" s="47" t="str">
        <f ca="1">AK50</f>
        <v>0-0-0</v>
      </c>
      <c r="AX71" s="51">
        <f t="shared" ca="1" si="8"/>
        <v>0</v>
      </c>
      <c r="AY71" s="51">
        <f t="shared" ca="1" si="10"/>
        <v>0</v>
      </c>
      <c r="BA71" s="51">
        <f t="shared" ca="1" si="11"/>
        <v>0</v>
      </c>
      <c r="BE71" s="51">
        <f t="shared" ca="1" si="9"/>
        <v>1.1108</v>
      </c>
      <c r="BF71" s="51">
        <f t="shared" ca="1" si="12"/>
        <v>8</v>
      </c>
      <c r="BM71" s="100"/>
    </row>
    <row r="72" spans="1:273" ht="30" customHeight="1" x14ac:dyDescent="0.3">
      <c r="A72" s="71"/>
      <c r="B72" s="72">
        <f t="shared" si="18"/>
        <v>69</v>
      </c>
      <c r="C72" s="73" t="s">
        <v>109</v>
      </c>
      <c r="D72" s="74">
        <v>46200</v>
      </c>
      <c r="E72" s="73" t="s">
        <v>121</v>
      </c>
      <c r="F72" s="180">
        <v>0.8125</v>
      </c>
      <c r="G72" s="75">
        <f t="shared" si="7"/>
        <v>46200.8125</v>
      </c>
      <c r="H72" s="148" t="s">
        <v>183</v>
      </c>
      <c r="I72" s="149"/>
      <c r="J72" s="150"/>
      <c r="K72" s="151"/>
      <c r="L72" s="73" t="str">
        <f t="shared" si="13"/>
        <v/>
      </c>
      <c r="M72" s="76" t="s">
        <v>726</v>
      </c>
      <c r="N72" s="77" t="str">
        <f t="shared" si="14"/>
        <v>Colombia</v>
      </c>
      <c r="O72" s="78" t="str">
        <f t="shared" si="15"/>
        <v>Portugal</v>
      </c>
      <c r="P72" s="78" t="str">
        <f>IF(ACTUALS!$R72&gt;ACTUALS!$S72,ACTUALS!$N72,IF(ACTUALS!$S72&gt;ACTUALS!$R72,ACTUALS!$O72,""))</f>
        <v/>
      </c>
      <c r="Q72" s="78" t="str">
        <f>IF(ACTUALS!$P72=ACTUALS!$N72,ACTUALS!$O72,IF(ACTUALS!$P72=ACTUALS!$O72,ACTUALS!$N72,""))</f>
        <v/>
      </c>
      <c r="R72" s="79">
        <f t="shared" si="16"/>
        <v>0</v>
      </c>
      <c r="S72" s="80">
        <f t="shared" si="17"/>
        <v>0</v>
      </c>
      <c r="T72" s="78">
        <f>IF(OR(ACTUALS!$R72="",ACTUALS!$S72=""),"",ACTUALS!$R72-ACTUALS!$S72)</f>
        <v>0</v>
      </c>
      <c r="U72" s="78">
        <f>IF(OR(ACTUALS!$R72="",ACTUALS!$S72=""),"",ACTUALS!$S72-ACTUALS!$R72)</f>
        <v>0</v>
      </c>
      <c r="V72" s="78" t="str">
        <f>IF(ACTUALS!$K72="","",IF(ACTUALS!$L72="Draw",1,IF(ACTUALS!$L72=ACTUALS!$N72,3,0)))</f>
        <v/>
      </c>
      <c r="W72" s="78" t="str">
        <f>IF(ACTUALS!$K72="","",IF(ACTUALS!$L72="Draw",1,IF(ACTUALS!$L72=ACTUALS!$O72,3,0)))</f>
        <v/>
      </c>
      <c r="X72" s="78"/>
      <c r="Y72" s="78"/>
      <c r="Z72" s="78"/>
      <c r="AA72" s="78"/>
      <c r="AG72" s="78" t="s">
        <v>14</v>
      </c>
      <c r="AH72" s="51"/>
      <c r="AI72" s="86">
        <v>1</v>
      </c>
      <c r="AJ72" s="86" t="str">
        <f ca="1">IFERROR(INDEX(AT:AT,MATCH("1"&amp;AG72,BD:BD,0),1),"")</f>
        <v>Panama</v>
      </c>
      <c r="AK72" s="86" t="str">
        <f ca="1">IF(AJ72="","",VLOOKUP(AJ72,AT:AY,2,FALSE)&amp;"-"&amp;VLOOKUP(AJ72,AT:AY,3,FALSE)&amp;"-"&amp;VLOOKUP(AJ72,AT:AY,4,FALSE))</f>
        <v>0-0-0</v>
      </c>
      <c r="AL72" s="86">
        <f ca="1">IF(AJ72="","",VLOOKUP(AJ72,AT:BA,8,FALSE))</f>
        <v>0</v>
      </c>
      <c r="AM72" s="86">
        <f ca="1">IF(AJ72="","",VLOOKUP(AJ72,AT:BD,5,FALSE))</f>
        <v>0</v>
      </c>
      <c r="AS72" s="51" t="s">
        <v>190</v>
      </c>
      <c r="AT72" s="47" t="str">
        <f ca="1">AJ56</f>
        <v>France</v>
      </c>
      <c r="AU72" s="47" t="str">
        <f ca="1">AK56</f>
        <v>0-0-0</v>
      </c>
      <c r="AX72" s="51">
        <f t="shared" ca="1" si="8"/>
        <v>0</v>
      </c>
      <c r="AY72" s="51">
        <f t="shared" ca="1" si="10"/>
        <v>0</v>
      </c>
      <c r="BA72" s="51">
        <f t="shared" ca="1" si="11"/>
        <v>0</v>
      </c>
      <c r="BE72" s="51">
        <f t="shared" ca="1" si="9"/>
        <v>1.1109</v>
      </c>
      <c r="BF72" s="51">
        <f t="shared" ca="1" si="12"/>
        <v>9</v>
      </c>
      <c r="BM72" s="100"/>
    </row>
    <row r="73" spans="1:273" ht="30" customHeight="1" x14ac:dyDescent="0.3">
      <c r="A73" s="71"/>
      <c r="B73" s="72">
        <f t="shared" si="18"/>
        <v>70</v>
      </c>
      <c r="C73" s="73" t="s">
        <v>109</v>
      </c>
      <c r="D73" s="74">
        <v>46200</v>
      </c>
      <c r="E73" s="73" t="s">
        <v>125</v>
      </c>
      <c r="F73" s="180">
        <v>0.8125</v>
      </c>
      <c r="G73" s="75">
        <f t="shared" si="7"/>
        <v>46200.8125</v>
      </c>
      <c r="H73" s="148" t="s">
        <v>766</v>
      </c>
      <c r="I73" s="149"/>
      <c r="J73" s="150"/>
      <c r="K73" s="151"/>
      <c r="L73" s="73" t="str">
        <f t="shared" si="13"/>
        <v/>
      </c>
      <c r="M73" s="76" t="s">
        <v>718</v>
      </c>
      <c r="N73" s="77" t="str">
        <f t="shared" si="14"/>
        <v>DR Congo</v>
      </c>
      <c r="O73" s="78" t="str">
        <f t="shared" si="15"/>
        <v>Uzbekistan</v>
      </c>
      <c r="P73" s="78" t="str">
        <f>IF(ACTUALS!$R73&gt;ACTUALS!$S73,ACTUALS!$N73,IF(ACTUALS!$S73&gt;ACTUALS!$R73,ACTUALS!$O73,""))</f>
        <v/>
      </c>
      <c r="Q73" s="78" t="str">
        <f>IF(ACTUALS!$P73=ACTUALS!$N73,ACTUALS!$O73,IF(ACTUALS!$P73=ACTUALS!$O73,ACTUALS!$N73,""))</f>
        <v/>
      </c>
      <c r="R73" s="79">
        <f t="shared" si="16"/>
        <v>0</v>
      </c>
      <c r="S73" s="80">
        <f t="shared" si="17"/>
        <v>0</v>
      </c>
      <c r="T73" s="78">
        <f>IF(OR(ACTUALS!$R73="",ACTUALS!$S73=""),"",ACTUALS!$R73-ACTUALS!$S73)</f>
        <v>0</v>
      </c>
      <c r="U73" s="78">
        <f>IF(OR(ACTUALS!$R73="",ACTUALS!$S73=""),"",ACTUALS!$S73-ACTUALS!$R73)</f>
        <v>0</v>
      </c>
      <c r="V73" s="78" t="str">
        <f>IF(ACTUALS!$K73="","",IF(ACTUALS!$L73="Draw",1,IF(ACTUALS!$L73=ACTUALS!$N73,3,0)))</f>
        <v/>
      </c>
      <c r="W73" s="78" t="str">
        <f>IF(ACTUALS!$K73="","",IF(ACTUALS!$L73="Draw",1,IF(ACTUALS!$L73=ACTUALS!$O73,3,0)))</f>
        <v/>
      </c>
      <c r="X73" s="78"/>
      <c r="Y73" s="78"/>
      <c r="Z73" s="78"/>
      <c r="AA73" s="78"/>
      <c r="AG73" s="78" t="s">
        <v>14</v>
      </c>
      <c r="AH73" s="51"/>
      <c r="AI73" s="93">
        <v>2</v>
      </c>
      <c r="AJ73" s="93" t="str">
        <f ca="1">IFERROR(INDEX(AT:AT,MATCH("2"&amp;AG73,BD:BD,0),1),"")</f>
        <v>Ghana</v>
      </c>
      <c r="AK73" s="93" t="str">
        <f ca="1">IF(AJ73="","",VLOOKUP(AJ73,AT:AY,2,FALSE)&amp;"-"&amp;VLOOKUP(AJ73,AT:AY,3,FALSE)&amp;"-"&amp;VLOOKUP(AJ73,AT:AY,4,FALSE))</f>
        <v>0-0-0</v>
      </c>
      <c r="AL73" s="93">
        <f ca="1">IF(AJ73="","",VLOOKUP(AJ73,AT:BA,8,FALSE))</f>
        <v>0</v>
      </c>
      <c r="AM73" s="93">
        <f ca="1">IF(AJ73="","",VLOOKUP(AJ73,AT:BD,5,FALSE))</f>
        <v>0</v>
      </c>
      <c r="AS73" s="51" t="s">
        <v>190</v>
      </c>
      <c r="AT73" s="47" t="str">
        <f ca="1">AJ62</f>
        <v>Algeria</v>
      </c>
      <c r="AU73" s="47" t="str">
        <f ca="1">AK62</f>
        <v>0-0-0</v>
      </c>
      <c r="AX73" s="51">
        <f t="shared" ca="1" si="8"/>
        <v>0</v>
      </c>
      <c r="AY73" s="51">
        <f t="shared" ca="1" si="10"/>
        <v>0</v>
      </c>
      <c r="BA73" s="51">
        <f t="shared" ca="1" si="11"/>
        <v>0</v>
      </c>
      <c r="BE73" s="51">
        <f t="shared" ca="1" si="9"/>
        <v>1.111</v>
      </c>
      <c r="BF73" s="51">
        <f t="shared" ca="1" si="12"/>
        <v>10</v>
      </c>
      <c r="BM73" s="100"/>
    </row>
    <row r="74" spans="1:273" ht="30" customHeight="1" x14ac:dyDescent="0.3">
      <c r="A74" s="71"/>
      <c r="B74" s="72">
        <f t="shared" si="18"/>
        <v>71</v>
      </c>
      <c r="C74" s="73" t="s">
        <v>105</v>
      </c>
      <c r="D74" s="74">
        <v>46200</v>
      </c>
      <c r="E74" s="73" t="s">
        <v>119</v>
      </c>
      <c r="F74" s="180">
        <v>0.91666666666666663</v>
      </c>
      <c r="G74" s="75">
        <f t="shared" si="7"/>
        <v>46200.916666666664</v>
      </c>
      <c r="H74" s="148" t="s">
        <v>184</v>
      </c>
      <c r="I74" s="149"/>
      <c r="J74" s="150"/>
      <c r="K74" s="151"/>
      <c r="L74" s="73" t="str">
        <f t="shared" si="13"/>
        <v/>
      </c>
      <c r="M74" s="76" t="s">
        <v>724</v>
      </c>
      <c r="N74" s="77" t="str">
        <f t="shared" si="14"/>
        <v>Algeria</v>
      </c>
      <c r="O74" s="78" t="str">
        <f t="shared" si="15"/>
        <v>Austria</v>
      </c>
      <c r="P74" s="78" t="str">
        <f>IF(ACTUALS!$R74&gt;ACTUALS!$S74,ACTUALS!$N74,IF(ACTUALS!$S74&gt;ACTUALS!$R74,ACTUALS!$O74,""))</f>
        <v/>
      </c>
      <c r="Q74" s="78" t="str">
        <f>IF(ACTUALS!$P74=ACTUALS!$N74,ACTUALS!$O74,IF(ACTUALS!$P74=ACTUALS!$O74,ACTUALS!$N74,""))</f>
        <v/>
      </c>
      <c r="R74" s="79">
        <f t="shared" si="16"/>
        <v>0</v>
      </c>
      <c r="S74" s="80">
        <f t="shared" si="17"/>
        <v>0</v>
      </c>
      <c r="T74" s="78">
        <f>IF(OR(ACTUALS!$R74="",ACTUALS!$S74=""),"",ACTUALS!$R74-ACTUALS!$S74)</f>
        <v>0</v>
      </c>
      <c r="U74" s="78">
        <f>IF(OR(ACTUALS!$R74="",ACTUALS!$S74=""),"",ACTUALS!$S74-ACTUALS!$R74)</f>
        <v>0</v>
      </c>
      <c r="V74" s="78" t="str">
        <f>IF(ACTUALS!$K74="","",IF(ACTUALS!$L74="Draw",1,IF(ACTUALS!$L74=ACTUALS!$N74,3,0)))</f>
        <v/>
      </c>
      <c r="W74" s="78" t="str">
        <f>IF(ACTUALS!$K74="","",IF(ACTUALS!$L74="Draw",1,IF(ACTUALS!$L74=ACTUALS!$O74,3,0)))</f>
        <v/>
      </c>
      <c r="X74" s="78"/>
      <c r="Y74" s="78"/>
      <c r="Z74" s="78"/>
      <c r="AA74" s="78"/>
      <c r="AG74" s="78" t="s">
        <v>14</v>
      </c>
      <c r="AH74" s="51"/>
      <c r="AI74" s="90">
        <v>3</v>
      </c>
      <c r="AJ74" s="90" t="str">
        <f ca="1">IFERROR(INDEX(AT:AT,MATCH("3"&amp;AG74,BD:BD,0),1),"")</f>
        <v>Croatia</v>
      </c>
      <c r="AK74" s="90" t="str">
        <f ca="1">IF(AJ74="","",VLOOKUP(AJ74,AT:AY,2,FALSE)&amp;"-"&amp;VLOOKUP(AJ74,AT:AY,3,FALSE)&amp;"-"&amp;VLOOKUP(AJ74,AT:AY,4,FALSE))</f>
        <v>0-0-0</v>
      </c>
      <c r="AL74" s="90">
        <f ca="1">IF(AJ74="","",VLOOKUP(AJ74,AT:BA,8,FALSE))</f>
        <v>0</v>
      </c>
      <c r="AM74" s="90">
        <f ca="1">IF(AJ74="","",VLOOKUP(AJ74,AT:BD,5,FALSE))</f>
        <v>0</v>
      </c>
      <c r="AS74" s="51" t="s">
        <v>190</v>
      </c>
      <c r="AT74" s="47" t="str">
        <f ca="1">AJ68</f>
        <v>Portugal</v>
      </c>
      <c r="AU74" s="47" t="str">
        <f ca="1">AK68</f>
        <v>0-0-0</v>
      </c>
      <c r="AX74" s="51">
        <f t="shared" ca="1" si="8"/>
        <v>0</v>
      </c>
      <c r="AY74" s="51">
        <f t="shared" ca="1" si="10"/>
        <v>0</v>
      </c>
      <c r="BA74" s="51">
        <f t="shared" ca="1" si="11"/>
        <v>0</v>
      </c>
      <c r="BE74" s="51">
        <f t="shared" ca="1" si="9"/>
        <v>1.1111000000000002</v>
      </c>
      <c r="BF74" s="51">
        <f t="shared" ca="1" si="12"/>
        <v>11</v>
      </c>
      <c r="BM74" s="100"/>
    </row>
    <row r="75" spans="1:273" ht="30" customHeight="1" x14ac:dyDescent="0.3">
      <c r="A75" s="101"/>
      <c r="B75" s="102">
        <f t="shared" si="18"/>
        <v>72</v>
      </c>
      <c r="C75" s="103" t="s">
        <v>105</v>
      </c>
      <c r="D75" s="104">
        <v>46200</v>
      </c>
      <c r="E75" s="103" t="s">
        <v>113</v>
      </c>
      <c r="F75" s="181">
        <v>0.91666666666666663</v>
      </c>
      <c r="G75" s="105">
        <f t="shared" si="7"/>
        <v>46200.916666666664</v>
      </c>
      <c r="H75" s="152" t="s">
        <v>185</v>
      </c>
      <c r="I75" s="149"/>
      <c r="J75" s="153"/>
      <c r="K75" s="154"/>
      <c r="L75" s="73" t="str">
        <f t="shared" si="13"/>
        <v/>
      </c>
      <c r="M75" s="76" t="s">
        <v>717</v>
      </c>
      <c r="N75" s="77" t="str">
        <f t="shared" si="14"/>
        <v>Jordan</v>
      </c>
      <c r="O75" s="78" t="str">
        <f t="shared" si="15"/>
        <v>Argentina</v>
      </c>
      <c r="P75" s="78" t="str">
        <f>IF(ACTUALS!$R75&gt;ACTUALS!$S75,ACTUALS!$N75,IF(ACTUALS!$S75&gt;ACTUALS!$R75,ACTUALS!$O75,""))</f>
        <v/>
      </c>
      <c r="Q75" s="78" t="str">
        <f>IF(ACTUALS!$P75=ACTUALS!$N75,ACTUALS!$O75,IF(ACTUALS!$P75=ACTUALS!$O75,ACTUALS!$N75,""))</f>
        <v/>
      </c>
      <c r="R75" s="79">
        <f t="shared" si="16"/>
        <v>0</v>
      </c>
      <c r="S75" s="80">
        <f t="shared" si="17"/>
        <v>0</v>
      </c>
      <c r="T75" s="78">
        <f>IF(OR(ACTUALS!$R75="",ACTUALS!$S75=""),"",ACTUALS!$R75-ACTUALS!$S75)</f>
        <v>0</v>
      </c>
      <c r="U75" s="78">
        <f>IF(OR(ACTUALS!$R75="",ACTUALS!$S75=""),"",ACTUALS!$S75-ACTUALS!$R75)</f>
        <v>0</v>
      </c>
      <c r="V75" s="78" t="str">
        <f>IF(ACTUALS!$K75="","",IF(ACTUALS!$L75="Draw",1,IF(ACTUALS!$L75=ACTUALS!$N75,3,0)))</f>
        <v/>
      </c>
      <c r="W75" s="78" t="str">
        <f>IF(ACTUALS!$K75="","",IF(ACTUALS!$L75="Draw",1,IF(ACTUALS!$L75=ACTUALS!$O75,3,0)))</f>
        <v/>
      </c>
      <c r="X75" s="78"/>
      <c r="Y75" s="78"/>
      <c r="Z75" s="78"/>
      <c r="AA75" s="78"/>
      <c r="AG75" s="78" t="s">
        <v>14</v>
      </c>
      <c r="AH75" s="51"/>
      <c r="AI75" s="90">
        <v>4</v>
      </c>
      <c r="AJ75" s="90" t="str">
        <f ca="1">IFERROR(INDEX(AT:AT,MATCH("4"&amp;AG75,BD:BD,0),1),"")</f>
        <v>England</v>
      </c>
      <c r="AK75" s="90" t="str">
        <f ca="1">IF(AJ75="","",VLOOKUP(AJ75,AT:AY,2,FALSE)&amp;"-"&amp;VLOOKUP(AJ75,AT:AY,3,FALSE)&amp;"-"&amp;VLOOKUP(AJ75,AT:AY,4,FALSE))</f>
        <v>0-0-0</v>
      </c>
      <c r="AL75" s="90">
        <f ca="1">IF(AJ75="","",VLOOKUP(AJ75,AT:BA,8,FALSE))</f>
        <v>0</v>
      </c>
      <c r="AM75" s="90">
        <f ca="1">IF(AJ75="","",VLOOKUP(AJ75,AT:BD,5,FALSE))</f>
        <v>0</v>
      </c>
      <c r="AS75" s="51" t="s">
        <v>190</v>
      </c>
      <c r="AT75" s="47" t="str">
        <f ca="1">AJ74</f>
        <v>Croatia</v>
      </c>
      <c r="AU75" s="47" t="str">
        <f ca="1">AK74</f>
        <v>0-0-0</v>
      </c>
      <c r="AX75" s="51">
        <f t="shared" ca="1" si="8"/>
        <v>0</v>
      </c>
      <c r="AY75" s="51">
        <f t="shared" ca="1" si="10"/>
        <v>0</v>
      </c>
      <c r="BA75" s="51">
        <f t="shared" ca="1" si="11"/>
        <v>0</v>
      </c>
      <c r="BE75" s="51">
        <f t="shared" ca="1" si="9"/>
        <v>1.1112000000000002</v>
      </c>
      <c r="BF75" s="51">
        <f t="shared" ca="1" si="12"/>
        <v>12</v>
      </c>
    </row>
    <row r="76" spans="1:273" ht="30" customHeight="1" x14ac:dyDescent="0.3">
      <c r="A76" s="101"/>
      <c r="B76" s="106">
        <v>73</v>
      </c>
      <c r="C76" s="107" t="s">
        <v>186</v>
      </c>
      <c r="D76" s="108">
        <v>46201</v>
      </c>
      <c r="E76" s="107" t="s">
        <v>128</v>
      </c>
      <c r="F76" s="182">
        <v>0.625</v>
      </c>
      <c r="G76" s="109">
        <f t="shared" si="7"/>
        <v>46201.625</v>
      </c>
      <c r="H76" s="155" t="str">
        <f>IF(I75="","",rua&amp;" - "&amp;rub)</f>
        <v/>
      </c>
      <c r="I76" s="149"/>
      <c r="J76" s="156"/>
      <c r="K76" s="157"/>
      <c r="L76" s="73" t="str">
        <f>IF($I76="","",IF(R76&gt;S76,N76,IF(S76&gt;R76,O76,IF(X76&gt;Y76,N76,IF(Y76&gt;X76,O76,IF(Z76&gt;AA76,N76,IF(AA76&gt;Z76,O76,"")))))))</f>
        <v/>
      </c>
      <c r="M76" s="76" t="s">
        <v>723</v>
      </c>
      <c r="N76" s="77" t="str">
        <f t="shared" si="14"/>
        <v/>
      </c>
      <c r="O76" s="78" t="e">
        <f t="shared" si="15"/>
        <v>#VALUE!</v>
      </c>
      <c r="P76" s="78" t="str">
        <f>IF(L76="","",IF(L76=N76,N76,O76))</f>
        <v/>
      </c>
      <c r="Q76" s="78" t="str">
        <f>IF(L76="","",IF(P76=N76,O76,N76))</f>
        <v/>
      </c>
      <c r="R76" s="79">
        <f t="shared" si="16"/>
        <v>0</v>
      </c>
      <c r="S76" s="80">
        <f t="shared" si="17"/>
        <v>0</v>
      </c>
      <c r="T76" s="78"/>
      <c r="U76" s="78"/>
      <c r="V76" s="78"/>
      <c r="W76" s="78"/>
      <c r="X76" s="80">
        <f>IFERROR(LEFT(J76,FIND(":",J76,1)-1),0)*1</f>
        <v>0</v>
      </c>
      <c r="Y76" s="80">
        <f>IFERROR(RIGHT(J76,LEN(J76)-FIND(":",J76,1)),0)*1</f>
        <v>0</v>
      </c>
      <c r="Z76" s="80">
        <f>IFERROR(LEFT(K76,FIND(":",K76,1)-1),0)*1</f>
        <v>0</v>
      </c>
      <c r="AA76" s="80">
        <f>IFERROR(RIGHT(K76,LEN(K76)-FIND(":",K76,1)),0)*1</f>
        <v>0</v>
      </c>
      <c r="AI76" s="47"/>
      <c r="AJ76" s="45"/>
      <c r="AK76" s="45"/>
      <c r="AL76" s="47"/>
      <c r="AM76" s="47"/>
    </row>
    <row r="77" spans="1:273" ht="30" customHeight="1" x14ac:dyDescent="0.3">
      <c r="A77" s="101"/>
      <c r="B77" s="106">
        <v>74</v>
      </c>
      <c r="C77" s="107" t="s">
        <v>186</v>
      </c>
      <c r="D77" s="108">
        <v>46202</v>
      </c>
      <c r="E77" s="107" t="s">
        <v>120</v>
      </c>
      <c r="F77" s="182">
        <v>0.6875</v>
      </c>
      <c r="G77" s="109">
        <f t="shared" si="7"/>
        <v>46202.6875</v>
      </c>
      <c r="H77" s="155" t="str">
        <f>IF(I75="","",winnere&amp;" - "&amp;INDEX($AJ$78:$AJ$85,MATCH(vsgroupe,$AN$78:$AN$85,0),1))</f>
        <v/>
      </c>
      <c r="I77" s="149"/>
      <c r="J77" s="156"/>
      <c r="K77" s="157"/>
      <c r="L77" s="73" t="str">
        <f t="shared" ref="L77:L107" si="19">IF($I77="","",IF(R77&gt;S77,N77,IF(S77&gt;R77,O77,IF(X77&gt;Y77,N77,IF(Y77&gt;X77,O77,IF(Z77&gt;AA77,N77,IF(AA77&gt;Z77,O77,"")))))))</f>
        <v/>
      </c>
      <c r="M77" s="76" t="s">
        <v>720</v>
      </c>
      <c r="N77" s="77" t="str">
        <f t="shared" si="14"/>
        <v/>
      </c>
      <c r="O77" s="78" t="e">
        <f t="shared" si="15"/>
        <v>#VALUE!</v>
      </c>
      <c r="P77" s="78" t="str">
        <f>IF(L77="","",IF(L77=N77,N77,O77))</f>
        <v/>
      </c>
      <c r="Q77" s="78" t="str">
        <f>IF(L77="","",IF(P77=N77,O77,N77))</f>
        <v/>
      </c>
      <c r="R77" s="79">
        <f t="shared" si="16"/>
        <v>0</v>
      </c>
      <c r="S77" s="80">
        <f t="shared" si="17"/>
        <v>0</v>
      </c>
      <c r="T77" s="78"/>
      <c r="U77" s="78"/>
      <c r="V77" s="78"/>
      <c r="W77" s="78"/>
      <c r="X77" s="80">
        <f>IFERROR(LEFT(J77,FIND(":",J77,1)-1),0)*1</f>
        <v>0</v>
      </c>
      <c r="Y77" s="80">
        <f>IFERROR(RIGHT(J77,LEN(J77)-FIND(":",J77,1)),0)*1</f>
        <v>0</v>
      </c>
      <c r="Z77" s="80">
        <f>IFERROR(LEFT(K77,FIND(":",K77,1)-1),0)*1</f>
        <v>0</v>
      </c>
      <c r="AA77" s="80">
        <f>IFERROR(RIGHT(K77,LEN(K77)-FIND(":",K77,1)),0)*1</f>
        <v>0</v>
      </c>
      <c r="AI77" s="267" t="s">
        <v>714</v>
      </c>
      <c r="AJ77" s="267"/>
      <c r="AK77" s="84" t="s">
        <v>63</v>
      </c>
      <c r="AL77" s="85" t="s">
        <v>76</v>
      </c>
      <c r="AM77" s="84" t="s">
        <v>15</v>
      </c>
    </row>
    <row r="78" spans="1:273" ht="30" customHeight="1" x14ac:dyDescent="0.3">
      <c r="A78" s="101"/>
      <c r="B78" s="106">
        <v>75</v>
      </c>
      <c r="C78" s="107" t="s">
        <v>186</v>
      </c>
      <c r="D78" s="108">
        <v>46202</v>
      </c>
      <c r="E78" s="107" t="s">
        <v>118</v>
      </c>
      <c r="F78" s="182">
        <v>0.875</v>
      </c>
      <c r="G78" s="109">
        <f t="shared" si="7"/>
        <v>46202.875</v>
      </c>
      <c r="H78" s="155" t="str">
        <f>IF(I75="","",winnerf&amp;" - "&amp;ruc)</f>
        <v/>
      </c>
      <c r="I78" s="149"/>
      <c r="J78" s="156"/>
      <c r="K78" s="157"/>
      <c r="L78" s="73" t="str">
        <f t="shared" si="19"/>
        <v/>
      </c>
      <c r="M78" s="76" t="s">
        <v>727</v>
      </c>
      <c r="N78" s="77" t="str">
        <f t="shared" si="14"/>
        <v/>
      </c>
      <c r="O78" s="78" t="e">
        <f t="shared" si="15"/>
        <v>#VALUE!</v>
      </c>
      <c r="P78" s="78" t="str">
        <f>IF(L78="","",IF(L78=N78,N78,O78))</f>
        <v/>
      </c>
      <c r="Q78" s="78" t="str">
        <f>IF(L78="","",IF(P78=N78,O78,N78))</f>
        <v/>
      </c>
      <c r="R78" s="79">
        <f t="shared" si="16"/>
        <v>0</v>
      </c>
      <c r="S78" s="80">
        <f t="shared" si="17"/>
        <v>0</v>
      </c>
      <c r="T78" s="78"/>
      <c r="U78" s="78"/>
      <c r="V78" s="78"/>
      <c r="W78" s="78"/>
      <c r="X78" s="80">
        <f t="shared" ref="X78:X107" si="20">IFERROR(LEFT(J78,FIND(":",J78,1)-1),0)*1</f>
        <v>0</v>
      </c>
      <c r="Y78" s="80">
        <f t="shared" ref="Y78:Y107" si="21">IFERROR(RIGHT(J78,LEN(J78)-FIND(":",J78,1)),0)*1</f>
        <v>0</v>
      </c>
      <c r="Z78" s="80">
        <f t="shared" ref="Z78:Z107" si="22">IFERROR(LEFT(K78,FIND(":",K78,1)-1),0)*1</f>
        <v>0</v>
      </c>
      <c r="AA78" s="80">
        <f t="shared" ref="AA78:AA107" si="23">IFERROR(RIGHT(K78,LEN(K78)-FIND(":",K78,1)),0)*1</f>
        <v>0</v>
      </c>
      <c r="AG78" s="110"/>
      <c r="AH78" s="47"/>
      <c r="AI78" s="111">
        <v>1</v>
      </c>
      <c r="AJ78" s="111" t="str" cm="1">
        <f t="array" aca="1" ref="AJ78:AJ89" ca="1">INDEX(_xlfn._xlws.SORT(AT64:BF75,13,1),,1)</f>
        <v>South Africa</v>
      </c>
      <c r="AK78" s="111" t="str" cm="1">
        <f t="array" aca="1" ref="AK78:AK89" ca="1">INDEX(_xlfn._xlws.SORT(AT64:BF75,13,1),,2)</f>
        <v>0-0-0</v>
      </c>
      <c r="AL78" s="111" cm="1">
        <f t="array" aca="1" ref="AL78:AL89" ca="1">INDEX(_xlfn._xlws.SORT(AT64:BF75,13,1),,8)</f>
        <v>0</v>
      </c>
      <c r="AM78" s="111" cm="1">
        <f t="array" aca="1" ref="AM78:AM89" ca="1">INDEX(_xlfn._xlws.SORT(AT64:BF75,13,1),,5)</f>
        <v>0</v>
      </c>
      <c r="AN78" s="51" t="str">
        <f ca="1">INDEX($AG$6:$AG$75,MATCH($AJ78,$AJ$6:$AJ$75,0),1)</f>
        <v>A</v>
      </c>
      <c r="AS78" s="112" t="str">
        <f ca="1">_xlfn.TEXTJOIN("",TRUE,_xlfn._xlws.SORT(AN78:AN85))</f>
        <v>ABCDEFGH</v>
      </c>
    </row>
    <row r="79" spans="1:273" ht="30" customHeight="1" x14ac:dyDescent="0.3">
      <c r="A79" s="101"/>
      <c r="B79" s="106">
        <v>76</v>
      </c>
      <c r="C79" s="107" t="s">
        <v>186</v>
      </c>
      <c r="D79" s="108">
        <v>46202</v>
      </c>
      <c r="E79" s="107" t="s">
        <v>127</v>
      </c>
      <c r="F79" s="182">
        <v>0.54166666666666663</v>
      </c>
      <c r="G79" s="109">
        <f t="shared" si="7"/>
        <v>46202.541666666664</v>
      </c>
      <c r="H79" s="158" t="str">
        <f>IF(I75="","",winnerc&amp;" - "&amp;ruf)</f>
        <v/>
      </c>
      <c r="I79" s="149"/>
      <c r="J79" s="156"/>
      <c r="K79" s="157"/>
      <c r="L79" s="73" t="str">
        <f t="shared" si="19"/>
        <v/>
      </c>
      <c r="M79" s="76" t="s">
        <v>722</v>
      </c>
      <c r="N79" s="77" t="str">
        <f t="shared" si="14"/>
        <v/>
      </c>
      <c r="O79" s="78" t="e">
        <f t="shared" si="15"/>
        <v>#VALUE!</v>
      </c>
      <c r="P79" s="78" t="str">
        <f>IF(L79="","",IF(L79=N79,N79,O79))</f>
        <v/>
      </c>
      <c r="Q79" s="78" t="str">
        <f>IF(L79="","",IF(P79=N79,O79,N79))</f>
        <v/>
      </c>
      <c r="R79" s="79">
        <f t="shared" si="16"/>
        <v>0</v>
      </c>
      <c r="S79" s="80">
        <f t="shared" si="17"/>
        <v>0</v>
      </c>
      <c r="T79" s="78"/>
      <c r="U79" s="78"/>
      <c r="V79" s="78"/>
      <c r="W79" s="78"/>
      <c r="X79" s="80">
        <f t="shared" si="20"/>
        <v>0</v>
      </c>
      <c r="Y79" s="80">
        <f t="shared" si="21"/>
        <v>0</v>
      </c>
      <c r="Z79" s="80">
        <f t="shared" si="22"/>
        <v>0</v>
      </c>
      <c r="AA79" s="80">
        <f t="shared" si="23"/>
        <v>0</v>
      </c>
      <c r="AG79" s="110"/>
      <c r="AH79" s="47"/>
      <c r="AI79" s="111">
        <v>2</v>
      </c>
      <c r="AJ79" s="111" t="str">
        <f ca="1"/>
        <v>Qatar</v>
      </c>
      <c r="AK79" s="111" t="str">
        <f ca="1"/>
        <v>0-0-0</v>
      </c>
      <c r="AL79" s="111">
        <f ca="1"/>
        <v>0</v>
      </c>
      <c r="AM79" s="111">
        <f ca="1"/>
        <v>0</v>
      </c>
      <c r="AN79" s="51" t="str">
        <f t="shared" ref="AN79:AN89" ca="1" si="24">INDEX($AG$6:$AG$75,MATCH($AJ79,$AJ$6:$AJ$75,0),1)</f>
        <v>B</v>
      </c>
      <c r="AS79" s="47" t="s">
        <v>1</v>
      </c>
      <c r="AT79" s="47" t="str">
        <f ca="1">SUBSTITUTE(INDEX('3RD.PLACE.PLAYOFF'!$O:$O,MATCH($AS$78,'3RD.PLACE.PLAYOFF'!$N:$N,0),1),3,"")</f>
        <v>H</v>
      </c>
    </row>
    <row r="80" spans="1:273" ht="30" customHeight="1" x14ac:dyDescent="0.3">
      <c r="A80" s="101"/>
      <c r="B80" s="106">
        <v>77</v>
      </c>
      <c r="C80" s="107" t="s">
        <v>186</v>
      </c>
      <c r="D80" s="108">
        <v>46203</v>
      </c>
      <c r="E80" s="107" t="s">
        <v>126</v>
      </c>
      <c r="F80" s="182">
        <v>0.70833333333333337</v>
      </c>
      <c r="G80" s="109">
        <f t="shared" si="7"/>
        <v>46203.708333333336</v>
      </c>
      <c r="H80" s="155" t="str">
        <f>IF(I75="","",winneri&amp;" - "&amp;INDEX($AJ$78:$AJ$85,MATCH(vsgroupi,$AN$78:$AN$85,0),1))</f>
        <v/>
      </c>
      <c r="I80" s="149"/>
      <c r="J80" s="156"/>
      <c r="K80" s="157"/>
      <c r="L80" s="73" t="str">
        <f t="shared" si="19"/>
        <v/>
      </c>
      <c r="M80" s="76" t="s">
        <v>719</v>
      </c>
      <c r="N80" s="77" t="str">
        <f t="shared" si="14"/>
        <v/>
      </c>
      <c r="O80" s="78" t="e">
        <f t="shared" si="15"/>
        <v>#VALUE!</v>
      </c>
      <c r="P80" s="78" t="str">
        <f>IF(L80="","",IF(L80=N80,N80,O80))</f>
        <v/>
      </c>
      <c r="Q80" s="78" t="str">
        <f>IF(L80="","",IF(P80=N80,O80,N80))</f>
        <v/>
      </c>
      <c r="R80" s="79">
        <f t="shared" si="16"/>
        <v>0</v>
      </c>
      <c r="S80" s="80">
        <f t="shared" si="17"/>
        <v>0</v>
      </c>
      <c r="T80" s="78"/>
      <c r="U80" s="78"/>
      <c r="V80" s="78"/>
      <c r="W80" s="78"/>
      <c r="X80" s="80">
        <f t="shared" si="20"/>
        <v>0</v>
      </c>
      <c r="Y80" s="80">
        <f t="shared" si="21"/>
        <v>0</v>
      </c>
      <c r="Z80" s="80">
        <f t="shared" si="22"/>
        <v>0</v>
      </c>
      <c r="AA80" s="80">
        <f t="shared" si="23"/>
        <v>0</v>
      </c>
      <c r="AG80" s="110"/>
      <c r="AH80" s="47"/>
      <c r="AI80" s="111">
        <v>3</v>
      </c>
      <c r="AJ80" s="111" t="str">
        <f ca="1"/>
        <v>Morocco</v>
      </c>
      <c r="AK80" s="111" t="str">
        <f ca="1"/>
        <v>0-0-0</v>
      </c>
      <c r="AL80" s="111">
        <f ca="1"/>
        <v>0</v>
      </c>
      <c r="AM80" s="111">
        <f ca="1"/>
        <v>0</v>
      </c>
      <c r="AN80" s="51" t="str">
        <f t="shared" ca="1" si="24"/>
        <v>C</v>
      </c>
      <c r="AS80" s="47" t="s">
        <v>5</v>
      </c>
      <c r="AT80" s="47" t="str">
        <f ca="1">SUBSTITUTE(INDEX('3RD.PLACE.PLAYOFF'!$P:$P,MATCH($AS$78,'3RD.PLACE.PLAYOFF'!$N:$N,0),1),3,"")</f>
        <v>G</v>
      </c>
    </row>
    <row r="81" spans="1:46" ht="30" customHeight="1" x14ac:dyDescent="0.3">
      <c r="A81" s="101"/>
      <c r="B81" s="106">
        <v>78</v>
      </c>
      <c r="C81" s="107" t="s">
        <v>186</v>
      </c>
      <c r="D81" s="108">
        <v>46203</v>
      </c>
      <c r="E81" s="107" t="s">
        <v>113</v>
      </c>
      <c r="F81" s="182">
        <v>0.54166666666666663</v>
      </c>
      <c r="G81" s="109">
        <f t="shared" si="7"/>
        <v>46203.541666666664</v>
      </c>
      <c r="H81" s="155" t="str">
        <f>IF(I75="","",rue&amp;" - "&amp;rui)</f>
        <v/>
      </c>
      <c r="I81" s="149"/>
      <c r="J81" s="156"/>
      <c r="K81" s="157"/>
      <c r="L81" s="73" t="str">
        <f t="shared" si="19"/>
        <v/>
      </c>
      <c r="M81" s="76" t="s">
        <v>717</v>
      </c>
      <c r="N81" s="77" t="str">
        <f t="shared" si="14"/>
        <v/>
      </c>
      <c r="O81" s="78" t="e">
        <f t="shared" si="15"/>
        <v>#VALUE!</v>
      </c>
      <c r="P81" s="78" t="str">
        <f t="shared" ref="P81:P88" si="25">IF(L81="","",IF(L81=N81,N81,O81))</f>
        <v/>
      </c>
      <c r="Q81" s="78" t="str">
        <f t="shared" ref="Q81:Q88" si="26">IF(L81="","",IF(P81=N81,O81,N81))</f>
        <v/>
      </c>
      <c r="R81" s="79">
        <f t="shared" si="16"/>
        <v>0</v>
      </c>
      <c r="S81" s="80">
        <f t="shared" si="17"/>
        <v>0</v>
      </c>
      <c r="T81" s="78"/>
      <c r="U81" s="78"/>
      <c r="V81" s="78"/>
      <c r="W81" s="78"/>
      <c r="X81" s="80">
        <f t="shared" si="20"/>
        <v>0</v>
      </c>
      <c r="Y81" s="80">
        <f t="shared" si="21"/>
        <v>0</v>
      </c>
      <c r="Z81" s="80">
        <f t="shared" si="22"/>
        <v>0</v>
      </c>
      <c r="AA81" s="80">
        <f t="shared" si="23"/>
        <v>0</v>
      </c>
      <c r="AG81" s="110"/>
      <c r="AH81" s="47"/>
      <c r="AI81" s="111">
        <v>4</v>
      </c>
      <c r="AJ81" s="111" t="str">
        <f ca="1"/>
        <v>Paraguay</v>
      </c>
      <c r="AK81" s="111" t="str">
        <f ca="1"/>
        <v>0-0-0</v>
      </c>
      <c r="AL81" s="111">
        <f ca="1"/>
        <v>0</v>
      </c>
      <c r="AM81" s="111">
        <f ca="1"/>
        <v>0</v>
      </c>
      <c r="AN81" s="51" t="str">
        <f t="shared" ca="1" si="24"/>
        <v>D</v>
      </c>
      <c r="AS81" s="47" t="s">
        <v>7</v>
      </c>
      <c r="AT81" s="47" t="str">
        <f ca="1">SUBSTITUTE(INDEX('3RD.PLACE.PLAYOFF'!$Q:$Q,MATCH($AS$78,'3RD.PLACE.PLAYOFF'!$N:$N,0),1),3,"")</f>
        <v>B</v>
      </c>
    </row>
    <row r="82" spans="1:46" ht="30" customHeight="1" x14ac:dyDescent="0.3">
      <c r="A82" s="101"/>
      <c r="B82" s="106">
        <v>79</v>
      </c>
      <c r="C82" s="107" t="s">
        <v>186</v>
      </c>
      <c r="D82" s="108">
        <v>46203</v>
      </c>
      <c r="E82" s="107" t="s">
        <v>117</v>
      </c>
      <c r="F82" s="182">
        <v>0.875</v>
      </c>
      <c r="G82" s="109">
        <f t="shared" si="7"/>
        <v>46203.875</v>
      </c>
      <c r="H82" s="155" t="str">
        <f>IF(I75="","",winnera&amp;" - "&amp;INDEX($AJ$78:$AJ$85,MATCH(vsgroupa,$AN$78:$AN$85,0),1))</f>
        <v/>
      </c>
      <c r="I82" s="149"/>
      <c r="J82" s="156"/>
      <c r="K82" s="157"/>
      <c r="L82" s="73" t="str">
        <f t="shared" si="19"/>
        <v/>
      </c>
      <c r="M82" s="76" t="s">
        <v>725</v>
      </c>
      <c r="N82" s="77" t="str">
        <f t="shared" si="14"/>
        <v/>
      </c>
      <c r="O82" s="78" t="e">
        <f t="shared" si="15"/>
        <v>#VALUE!</v>
      </c>
      <c r="P82" s="78" t="str">
        <f t="shared" si="25"/>
        <v/>
      </c>
      <c r="Q82" s="78" t="str">
        <f t="shared" si="26"/>
        <v/>
      </c>
      <c r="R82" s="79">
        <f t="shared" si="16"/>
        <v>0</v>
      </c>
      <c r="S82" s="80">
        <f t="shared" si="17"/>
        <v>0</v>
      </c>
      <c r="T82" s="78"/>
      <c r="U82" s="78"/>
      <c r="V82" s="78"/>
      <c r="W82" s="78"/>
      <c r="X82" s="80">
        <f t="shared" si="20"/>
        <v>0</v>
      </c>
      <c r="Y82" s="80">
        <f t="shared" si="21"/>
        <v>0</v>
      </c>
      <c r="Z82" s="80">
        <f t="shared" si="22"/>
        <v>0</v>
      </c>
      <c r="AA82" s="80">
        <f t="shared" si="23"/>
        <v>0</v>
      </c>
      <c r="AG82" s="110"/>
      <c r="AH82" s="47"/>
      <c r="AI82" s="111">
        <v>5</v>
      </c>
      <c r="AJ82" s="111" t="str">
        <f ca="1"/>
        <v>Curacao</v>
      </c>
      <c r="AK82" s="111" t="str">
        <f ca="1"/>
        <v>0-0-0</v>
      </c>
      <c r="AL82" s="111">
        <f ca="1"/>
        <v>0</v>
      </c>
      <c r="AM82" s="111">
        <f ca="1"/>
        <v>0</v>
      </c>
      <c r="AN82" s="51" t="str">
        <f t="shared" ca="1" si="24"/>
        <v>E</v>
      </c>
      <c r="AS82" s="47" t="s">
        <v>16</v>
      </c>
      <c r="AT82" s="47" t="str">
        <f ca="1">SUBSTITUTE(INDEX('3RD.PLACE.PLAYOFF'!$R:$R,MATCH($AS$78,'3RD.PLACE.PLAYOFF'!$N:$N,0),1),3,"")</f>
        <v>C</v>
      </c>
    </row>
    <row r="83" spans="1:46" ht="30" customHeight="1" x14ac:dyDescent="0.3">
      <c r="A83" s="101"/>
      <c r="B83" s="106">
        <v>80</v>
      </c>
      <c r="C83" s="107" t="s">
        <v>186</v>
      </c>
      <c r="D83" s="108">
        <v>46204</v>
      </c>
      <c r="E83" s="107" t="s">
        <v>125</v>
      </c>
      <c r="F83" s="182">
        <v>0.5</v>
      </c>
      <c r="G83" s="109">
        <f t="shared" si="7"/>
        <v>46204.5</v>
      </c>
      <c r="H83" s="155" t="str">
        <f>IF(I75="","",winnerl&amp;" - "&amp;INDEX($AJ$78:$AJ$85,MATCH(vsgroupl,$AN$78:$AN$85,0),1))</f>
        <v/>
      </c>
      <c r="I83" s="149"/>
      <c r="J83" s="156"/>
      <c r="K83" s="157"/>
      <c r="L83" s="73" t="str">
        <f t="shared" si="19"/>
        <v/>
      </c>
      <c r="M83" s="76" t="s">
        <v>718</v>
      </c>
      <c r="N83" s="77" t="str">
        <f t="shared" si="14"/>
        <v/>
      </c>
      <c r="O83" s="78" t="e">
        <f t="shared" si="15"/>
        <v>#VALUE!</v>
      </c>
      <c r="P83" s="78" t="str">
        <f t="shared" si="25"/>
        <v/>
      </c>
      <c r="Q83" s="78" t="str">
        <f t="shared" si="26"/>
        <v/>
      </c>
      <c r="R83" s="79">
        <f t="shared" si="16"/>
        <v>0</v>
      </c>
      <c r="S83" s="80">
        <f t="shared" si="17"/>
        <v>0</v>
      </c>
      <c r="T83" s="78"/>
      <c r="U83" s="78"/>
      <c r="V83" s="78"/>
      <c r="W83" s="78"/>
      <c r="X83" s="80">
        <f t="shared" si="20"/>
        <v>0</v>
      </c>
      <c r="Y83" s="80">
        <f t="shared" si="21"/>
        <v>0</v>
      </c>
      <c r="Z83" s="80">
        <f t="shared" si="22"/>
        <v>0</v>
      </c>
      <c r="AA83" s="80">
        <f t="shared" si="23"/>
        <v>0</v>
      </c>
      <c r="AG83" s="110"/>
      <c r="AH83" s="47"/>
      <c r="AI83" s="111">
        <v>6</v>
      </c>
      <c r="AJ83" s="111" t="str">
        <f ca="1"/>
        <v>Japan</v>
      </c>
      <c r="AK83" s="111" t="str">
        <f ca="1"/>
        <v>0-0-0</v>
      </c>
      <c r="AL83" s="111">
        <f ca="1"/>
        <v>0</v>
      </c>
      <c r="AM83" s="111">
        <f ca="1"/>
        <v>0</v>
      </c>
      <c r="AN83" s="51" t="str">
        <f t="shared" ca="1" si="24"/>
        <v>F</v>
      </c>
      <c r="AS83" s="47" t="s">
        <v>62</v>
      </c>
      <c r="AT83" s="47" t="str">
        <f ca="1">SUBSTITUTE(INDEX('3RD.PLACE.PLAYOFF'!$S:$S,MATCH($AS$78,'3RD.PLACE.PLAYOFF'!$N:$N,0),1),3,"")</f>
        <v>A</v>
      </c>
    </row>
    <row r="84" spans="1:46" ht="30" customHeight="1" x14ac:dyDescent="0.3">
      <c r="A84" s="101"/>
      <c r="B84" s="106">
        <v>81</v>
      </c>
      <c r="C84" s="107" t="s">
        <v>186</v>
      </c>
      <c r="D84" s="108">
        <v>46204</v>
      </c>
      <c r="E84" s="107" t="s">
        <v>122</v>
      </c>
      <c r="F84" s="182">
        <v>0.83333333333333337</v>
      </c>
      <c r="G84" s="109">
        <f t="shared" si="7"/>
        <v>46204.833333333336</v>
      </c>
      <c r="H84" s="155" t="str">
        <f>IF(I75="","",winnerd&amp;" - "&amp;INDEX($AJ$78:$AJ$85,MATCH(vsgroupd,$AN$78:$AN$85,0),1))</f>
        <v/>
      </c>
      <c r="I84" s="149"/>
      <c r="J84" s="156"/>
      <c r="K84" s="157"/>
      <c r="L84" s="73" t="str">
        <f t="shared" si="19"/>
        <v/>
      </c>
      <c r="M84" s="76" t="s">
        <v>729</v>
      </c>
      <c r="N84" s="77" t="str">
        <f t="shared" si="14"/>
        <v/>
      </c>
      <c r="O84" s="78" t="e">
        <f t="shared" si="15"/>
        <v>#VALUE!</v>
      </c>
      <c r="P84" s="78" t="str">
        <f>IF(L84="","",IF(L84=N84,N84,O84))</f>
        <v/>
      </c>
      <c r="Q84" s="78" t="str">
        <f>IF(L84="","",IF(P84=N84,O84,N84))</f>
        <v/>
      </c>
      <c r="R84" s="79">
        <f t="shared" si="16"/>
        <v>0</v>
      </c>
      <c r="S84" s="80">
        <f t="shared" si="17"/>
        <v>0</v>
      </c>
      <c r="T84" s="78"/>
      <c r="U84" s="78"/>
      <c r="V84" s="78"/>
      <c r="W84" s="78"/>
      <c r="X84" s="80">
        <f t="shared" si="20"/>
        <v>0</v>
      </c>
      <c r="Y84" s="80">
        <f t="shared" si="21"/>
        <v>0</v>
      </c>
      <c r="Z84" s="80">
        <f t="shared" si="22"/>
        <v>0</v>
      </c>
      <c r="AA84" s="80">
        <f t="shared" si="23"/>
        <v>0</v>
      </c>
      <c r="AG84" s="110"/>
      <c r="AH84" s="47"/>
      <c r="AI84" s="111">
        <v>7</v>
      </c>
      <c r="AJ84" s="111" t="str">
        <f ca="1"/>
        <v>Egypt</v>
      </c>
      <c r="AK84" s="111" t="str">
        <f ca="1"/>
        <v>0-0-0</v>
      </c>
      <c r="AL84" s="111">
        <f ca="1"/>
        <v>0</v>
      </c>
      <c r="AM84" s="111">
        <f ca="1"/>
        <v>0</v>
      </c>
      <c r="AN84" s="51" t="str">
        <f t="shared" ca="1" si="24"/>
        <v>G</v>
      </c>
      <c r="AS84" s="47" t="s">
        <v>103</v>
      </c>
      <c r="AT84" s="47" t="str">
        <f ca="1">SUBSTITUTE(INDEX('3RD.PLACE.PLAYOFF'!$T:$T,MATCH($AS$78,'3RD.PLACE.PLAYOFF'!$N:$N,0),1),3,"")</f>
        <v>F</v>
      </c>
    </row>
    <row r="85" spans="1:46" ht="30" customHeight="1" thickBot="1" x14ac:dyDescent="0.35">
      <c r="A85" s="101"/>
      <c r="B85" s="106">
        <v>82</v>
      </c>
      <c r="C85" s="107" t="s">
        <v>186</v>
      </c>
      <c r="D85" s="108">
        <v>46204</v>
      </c>
      <c r="E85" s="107" t="s">
        <v>124</v>
      </c>
      <c r="F85" s="182">
        <v>0.66666666666666663</v>
      </c>
      <c r="G85" s="109">
        <f t="shared" si="7"/>
        <v>46204.666666666664</v>
      </c>
      <c r="H85" s="158" t="str">
        <f>IF(I75="","",winnerg&amp;" - "&amp;INDEX($AJ$78:$AJ$85,MATCH(vsgroupg,$AN$78:$AN$85,0),1))</f>
        <v/>
      </c>
      <c r="I85" s="149"/>
      <c r="J85" s="156"/>
      <c r="K85" s="157"/>
      <c r="L85" s="73" t="str">
        <f t="shared" si="19"/>
        <v/>
      </c>
      <c r="M85" s="76" t="s">
        <v>730</v>
      </c>
      <c r="N85" s="77" t="str">
        <f t="shared" si="14"/>
        <v/>
      </c>
      <c r="O85" s="78" t="e">
        <f t="shared" si="15"/>
        <v>#VALUE!</v>
      </c>
      <c r="P85" s="78" t="str">
        <f>IF(L85="","",IF(L85=N85,N85,O85))</f>
        <v/>
      </c>
      <c r="Q85" s="78" t="str">
        <f>IF(L85="","",IF(P85=N85,O85,N85))</f>
        <v/>
      </c>
      <c r="R85" s="79">
        <f t="shared" si="16"/>
        <v>0</v>
      </c>
      <c r="S85" s="80">
        <f t="shared" si="17"/>
        <v>0</v>
      </c>
      <c r="T85" s="78"/>
      <c r="U85" s="78"/>
      <c r="V85" s="78"/>
      <c r="W85" s="78"/>
      <c r="X85" s="80">
        <f t="shared" si="20"/>
        <v>0</v>
      </c>
      <c r="Y85" s="80">
        <f t="shared" si="21"/>
        <v>0</v>
      </c>
      <c r="Z85" s="80">
        <f t="shared" si="22"/>
        <v>0</v>
      </c>
      <c r="AA85" s="80">
        <f t="shared" si="23"/>
        <v>0</v>
      </c>
      <c r="AG85" s="110"/>
      <c r="AH85" s="47"/>
      <c r="AI85" s="113">
        <v>8</v>
      </c>
      <c r="AJ85" s="113" t="str">
        <f ca="1"/>
        <v>Cape Verde</v>
      </c>
      <c r="AK85" s="113" t="str">
        <f ca="1"/>
        <v>0-0-0</v>
      </c>
      <c r="AL85" s="113">
        <f ca="1"/>
        <v>0</v>
      </c>
      <c r="AM85" s="113">
        <f ca="1"/>
        <v>0</v>
      </c>
      <c r="AN85" s="51" t="str">
        <f t="shared" ca="1" si="24"/>
        <v>H</v>
      </c>
      <c r="AS85" s="47" t="s">
        <v>109</v>
      </c>
      <c r="AT85" s="47" t="str">
        <f ca="1">SUBSTITUTE(INDEX('3RD.PLACE.PLAYOFF'!$U:$U,MATCH($AS$78,'3RD.PLACE.PLAYOFF'!$N:$N,0),1),3,"")</f>
        <v>D</v>
      </c>
    </row>
    <row r="86" spans="1:46" ht="30" customHeight="1" x14ac:dyDescent="0.3">
      <c r="A86" s="101"/>
      <c r="B86" s="106">
        <v>83</v>
      </c>
      <c r="C86" s="107" t="s">
        <v>186</v>
      </c>
      <c r="D86" s="108">
        <v>46205</v>
      </c>
      <c r="E86" s="107" t="s">
        <v>115</v>
      </c>
      <c r="F86" s="182">
        <v>0.79166666666666663</v>
      </c>
      <c r="G86" s="109">
        <f t="shared" si="7"/>
        <v>46205.791666666664</v>
      </c>
      <c r="H86" s="155" t="str">
        <f>IF(I75="","",ruk&amp;" - "&amp;rul)</f>
        <v/>
      </c>
      <c r="I86" s="149"/>
      <c r="J86" s="156"/>
      <c r="K86" s="157"/>
      <c r="L86" s="73" t="str">
        <f t="shared" si="19"/>
        <v/>
      </c>
      <c r="M86" s="76" t="s">
        <v>731</v>
      </c>
      <c r="N86" s="77" t="str">
        <f t="shared" si="14"/>
        <v/>
      </c>
      <c r="O86" s="78" t="e">
        <f t="shared" si="15"/>
        <v>#VALUE!</v>
      </c>
      <c r="P86" s="78" t="str">
        <f>IF(L86="","",IF(L86=N86,N86,O86))</f>
        <v/>
      </c>
      <c r="Q86" s="78" t="str">
        <f>IF(L86="","",IF(P86=N86,O86,N86))</f>
        <v/>
      </c>
      <c r="R86" s="79">
        <f t="shared" si="16"/>
        <v>0</v>
      </c>
      <c r="S86" s="80">
        <f t="shared" si="17"/>
        <v>0</v>
      </c>
      <c r="T86" s="78"/>
      <c r="U86" s="78"/>
      <c r="V86" s="78"/>
      <c r="W86" s="78"/>
      <c r="X86" s="80">
        <f t="shared" si="20"/>
        <v>0</v>
      </c>
      <c r="Y86" s="80">
        <f t="shared" si="21"/>
        <v>0</v>
      </c>
      <c r="Z86" s="80">
        <f t="shared" si="22"/>
        <v>0</v>
      </c>
      <c r="AA86" s="80">
        <f t="shared" si="23"/>
        <v>0</v>
      </c>
      <c r="AI86" s="114">
        <v>9</v>
      </c>
      <c r="AJ86" s="114" t="str">
        <f ca="1"/>
        <v>France</v>
      </c>
      <c r="AK86" s="114" t="str">
        <f ca="1"/>
        <v>0-0-0</v>
      </c>
      <c r="AL86" s="114">
        <f ca="1"/>
        <v>0</v>
      </c>
      <c r="AM86" s="114">
        <f ca="1"/>
        <v>0</v>
      </c>
      <c r="AN86" s="94" t="str">
        <f t="shared" ca="1" si="24"/>
        <v>I</v>
      </c>
      <c r="AS86" s="47" t="s">
        <v>14</v>
      </c>
      <c r="AT86" s="47" t="str">
        <f ca="1">SUBSTITUTE(INDEX('3RD.PLACE.PLAYOFF'!$V:$V,MATCH($AS$78,'3RD.PLACE.PLAYOFF'!$N:$N,0),1),3,"")</f>
        <v>E</v>
      </c>
    </row>
    <row r="87" spans="1:46" ht="30" customHeight="1" x14ac:dyDescent="0.3">
      <c r="A87" s="101"/>
      <c r="B87" s="106">
        <v>84</v>
      </c>
      <c r="C87" s="107" t="s">
        <v>186</v>
      </c>
      <c r="D87" s="108">
        <v>46205</v>
      </c>
      <c r="E87" s="107" t="s">
        <v>128</v>
      </c>
      <c r="F87" s="182">
        <v>0.625</v>
      </c>
      <c r="G87" s="109">
        <f t="shared" si="7"/>
        <v>46205.625</v>
      </c>
      <c r="H87" s="155" t="str">
        <f>IF(I75="","",winnerh&amp;" - "&amp;ruj)</f>
        <v/>
      </c>
      <c r="I87" s="149"/>
      <c r="J87" s="156"/>
      <c r="K87" s="157"/>
      <c r="L87" s="73" t="str">
        <f t="shared" si="19"/>
        <v/>
      </c>
      <c r="M87" s="76" t="s">
        <v>723</v>
      </c>
      <c r="N87" s="77" t="str">
        <f t="shared" si="14"/>
        <v/>
      </c>
      <c r="O87" s="78" t="e">
        <f t="shared" si="15"/>
        <v>#VALUE!</v>
      </c>
      <c r="P87" s="78" t="str">
        <f t="shared" si="25"/>
        <v/>
      </c>
      <c r="Q87" s="78" t="str">
        <f t="shared" si="26"/>
        <v/>
      </c>
      <c r="R87" s="79">
        <f t="shared" si="16"/>
        <v>0</v>
      </c>
      <c r="S87" s="80">
        <f t="shared" si="17"/>
        <v>0</v>
      </c>
      <c r="T87" s="78"/>
      <c r="U87" s="78"/>
      <c r="V87" s="78"/>
      <c r="W87" s="78"/>
      <c r="X87" s="80">
        <f t="shared" si="20"/>
        <v>0</v>
      </c>
      <c r="Y87" s="80">
        <f t="shared" si="21"/>
        <v>0</v>
      </c>
      <c r="Z87" s="80">
        <f t="shared" si="22"/>
        <v>0</v>
      </c>
      <c r="AA87" s="80">
        <f t="shared" si="23"/>
        <v>0</v>
      </c>
      <c r="AI87" s="114">
        <v>10</v>
      </c>
      <c r="AJ87" s="114" t="str">
        <f ca="1"/>
        <v>Algeria</v>
      </c>
      <c r="AK87" s="114" t="str">
        <f ca="1"/>
        <v>0-0-0</v>
      </c>
      <c r="AL87" s="114">
        <f ca="1"/>
        <v>0</v>
      </c>
      <c r="AM87" s="114">
        <f ca="1"/>
        <v>0</v>
      </c>
      <c r="AN87" s="94" t="str">
        <f t="shared" ca="1" si="24"/>
        <v>J</v>
      </c>
    </row>
    <row r="88" spans="1:46" ht="30" customHeight="1" x14ac:dyDescent="0.3">
      <c r="A88" s="101"/>
      <c r="B88" s="106">
        <v>85</v>
      </c>
      <c r="C88" s="107" t="s">
        <v>186</v>
      </c>
      <c r="D88" s="108">
        <v>46205</v>
      </c>
      <c r="E88" s="107" t="s">
        <v>114</v>
      </c>
      <c r="F88" s="182">
        <v>0.95833333333333337</v>
      </c>
      <c r="G88" s="109">
        <f t="shared" si="7"/>
        <v>46205.958333333336</v>
      </c>
      <c r="H88" s="155" t="str">
        <f>IF(I75="","",winnerb&amp;" - "&amp;INDEX($AJ$78:$AJ$85,MATCH(vsgroupb,$AN$78:$AN$85,0),1))</f>
        <v/>
      </c>
      <c r="I88" s="149"/>
      <c r="J88" s="156"/>
      <c r="K88" s="157"/>
      <c r="L88" s="73" t="str">
        <f t="shared" si="19"/>
        <v/>
      </c>
      <c r="M88" s="76" t="s">
        <v>732</v>
      </c>
      <c r="N88" s="77" t="str">
        <f t="shared" si="14"/>
        <v/>
      </c>
      <c r="O88" s="78" t="e">
        <f t="shared" si="15"/>
        <v>#VALUE!</v>
      </c>
      <c r="P88" s="78" t="str">
        <f t="shared" si="25"/>
        <v/>
      </c>
      <c r="Q88" s="78" t="str">
        <f t="shared" si="26"/>
        <v/>
      </c>
      <c r="R88" s="79">
        <f t="shared" si="16"/>
        <v>0</v>
      </c>
      <c r="S88" s="80">
        <f t="shared" si="17"/>
        <v>0</v>
      </c>
      <c r="T88" s="78"/>
      <c r="U88" s="78"/>
      <c r="V88" s="78"/>
      <c r="W88" s="78"/>
      <c r="X88" s="80">
        <f t="shared" si="20"/>
        <v>0</v>
      </c>
      <c r="Y88" s="80">
        <f t="shared" si="21"/>
        <v>0</v>
      </c>
      <c r="Z88" s="80">
        <f t="shared" si="22"/>
        <v>0</v>
      </c>
      <c r="AA88" s="80">
        <f t="shared" si="23"/>
        <v>0</v>
      </c>
      <c r="AI88" s="114">
        <v>11</v>
      </c>
      <c r="AJ88" s="114" t="str">
        <f ca="1"/>
        <v>Portugal</v>
      </c>
      <c r="AK88" s="114" t="str">
        <f ca="1"/>
        <v>0-0-0</v>
      </c>
      <c r="AL88" s="114">
        <f ca="1"/>
        <v>0</v>
      </c>
      <c r="AM88" s="114">
        <f ca="1"/>
        <v>0</v>
      </c>
      <c r="AN88" s="94" t="str">
        <f t="shared" ca="1" si="24"/>
        <v>K</v>
      </c>
    </row>
    <row r="89" spans="1:46" ht="30" customHeight="1" x14ac:dyDescent="0.3">
      <c r="A89" s="101"/>
      <c r="B89" s="106">
        <v>86</v>
      </c>
      <c r="C89" s="107" t="s">
        <v>186</v>
      </c>
      <c r="D89" s="108">
        <v>46206</v>
      </c>
      <c r="E89" s="107" t="s">
        <v>121</v>
      </c>
      <c r="F89" s="182">
        <v>0.75</v>
      </c>
      <c r="G89" s="109">
        <f t="shared" si="7"/>
        <v>46206.75</v>
      </c>
      <c r="H89" s="155" t="str">
        <f>IF(I75="","",winnerj&amp;" - "&amp;ruh)</f>
        <v/>
      </c>
      <c r="I89" s="149"/>
      <c r="J89" s="156"/>
      <c r="K89" s="157"/>
      <c r="L89" s="73" t="str">
        <f t="shared" si="19"/>
        <v/>
      </c>
      <c r="M89" s="76" t="s">
        <v>726</v>
      </c>
      <c r="N89" s="77" t="str">
        <f t="shared" si="14"/>
        <v/>
      </c>
      <c r="O89" s="78" t="e">
        <f t="shared" si="15"/>
        <v>#VALUE!</v>
      </c>
      <c r="P89" s="78" t="str">
        <f>IF(L89="","",IF(L89=N89,N89,O89))</f>
        <v/>
      </c>
      <c r="Q89" s="78" t="str">
        <f>IF(L89="","",IF(P89=N89,O89,N89))</f>
        <v/>
      </c>
      <c r="R89" s="79">
        <f t="shared" si="16"/>
        <v>0</v>
      </c>
      <c r="S89" s="80">
        <f t="shared" si="17"/>
        <v>0</v>
      </c>
      <c r="T89" s="78"/>
      <c r="U89" s="78"/>
      <c r="V89" s="78"/>
      <c r="W89" s="78"/>
      <c r="X89" s="80">
        <f t="shared" si="20"/>
        <v>0</v>
      </c>
      <c r="Y89" s="80">
        <f t="shared" si="21"/>
        <v>0</v>
      </c>
      <c r="Z89" s="80">
        <f t="shared" si="22"/>
        <v>0</v>
      </c>
      <c r="AA89" s="80">
        <f t="shared" si="23"/>
        <v>0</v>
      </c>
      <c r="AI89" s="114">
        <v>12</v>
      </c>
      <c r="AJ89" s="114" t="str">
        <f ca="1"/>
        <v>Croatia</v>
      </c>
      <c r="AK89" s="114" t="str">
        <f ca="1"/>
        <v>0-0-0</v>
      </c>
      <c r="AL89" s="114">
        <f ca="1"/>
        <v>0</v>
      </c>
      <c r="AM89" s="114">
        <f ca="1"/>
        <v>0</v>
      </c>
      <c r="AN89" s="94" t="str">
        <f t="shared" ca="1" si="24"/>
        <v>L</v>
      </c>
    </row>
    <row r="90" spans="1:46" ht="30" customHeight="1" x14ac:dyDescent="0.3">
      <c r="A90" s="101"/>
      <c r="B90" s="106">
        <v>87</v>
      </c>
      <c r="C90" s="107" t="s">
        <v>186</v>
      </c>
      <c r="D90" s="108">
        <v>46206</v>
      </c>
      <c r="E90" s="107" t="s">
        <v>119</v>
      </c>
      <c r="F90" s="182">
        <v>0.89583333333333337</v>
      </c>
      <c r="G90" s="109">
        <f t="shared" si="7"/>
        <v>46206.895833333336</v>
      </c>
      <c r="H90" s="155" t="str">
        <f>IF(I75="","",winnerk&amp;" - "&amp;INDEX($AJ$78:$AJ$85,MATCH(vsgroupk,$AN$78:$AN$85,0),1))</f>
        <v/>
      </c>
      <c r="I90" s="149"/>
      <c r="J90" s="156"/>
      <c r="K90" s="157"/>
      <c r="L90" s="73" t="str">
        <f t="shared" si="19"/>
        <v/>
      </c>
      <c r="M90" s="76" t="s">
        <v>724</v>
      </c>
      <c r="N90" s="77" t="str">
        <f t="shared" si="14"/>
        <v/>
      </c>
      <c r="O90" s="78" t="e">
        <f t="shared" si="15"/>
        <v>#VALUE!</v>
      </c>
      <c r="P90" s="78" t="str">
        <f>IF(L90="","",IF(L90=N90,N90,O90))</f>
        <v/>
      </c>
      <c r="Q90" s="78" t="str">
        <f>IF(L90="","",IF(P90=N90,O90,N90))</f>
        <v/>
      </c>
      <c r="R90" s="79">
        <f t="shared" si="16"/>
        <v>0</v>
      </c>
      <c r="S90" s="80">
        <f t="shared" si="17"/>
        <v>0</v>
      </c>
      <c r="T90" s="78"/>
      <c r="U90" s="78"/>
      <c r="V90" s="78"/>
      <c r="W90" s="78"/>
      <c r="X90" s="80">
        <f t="shared" si="20"/>
        <v>0</v>
      </c>
      <c r="Y90" s="80">
        <f t="shared" si="21"/>
        <v>0</v>
      </c>
      <c r="Z90" s="80">
        <f t="shared" si="22"/>
        <v>0</v>
      </c>
      <c r="AA90" s="80">
        <f t="shared" si="23"/>
        <v>0</v>
      </c>
      <c r="AI90" s="47"/>
      <c r="AJ90" s="45"/>
      <c r="AK90" s="45"/>
      <c r="AL90" s="47"/>
      <c r="AM90" s="47"/>
    </row>
    <row r="91" spans="1:46" ht="30" customHeight="1" x14ac:dyDescent="0.3">
      <c r="A91" s="101"/>
      <c r="B91" s="115">
        <v>88</v>
      </c>
      <c r="C91" s="116" t="s">
        <v>186</v>
      </c>
      <c r="D91" s="117">
        <v>46206</v>
      </c>
      <c r="E91" s="116" t="s">
        <v>113</v>
      </c>
      <c r="F91" s="183">
        <v>0.58333333333333337</v>
      </c>
      <c r="G91" s="118">
        <f t="shared" si="7"/>
        <v>46206.583333333336</v>
      </c>
      <c r="H91" s="159" t="str">
        <f>IF(I75="","",rud&amp;" - "&amp;rug)</f>
        <v/>
      </c>
      <c r="I91" s="149"/>
      <c r="J91" s="160"/>
      <c r="K91" s="161"/>
      <c r="L91" s="73" t="str">
        <f t="shared" si="19"/>
        <v/>
      </c>
      <c r="M91" s="76" t="s">
        <v>717</v>
      </c>
      <c r="N91" s="77" t="str">
        <f t="shared" si="14"/>
        <v/>
      </c>
      <c r="O91" s="78" t="e">
        <f t="shared" si="15"/>
        <v>#VALUE!</v>
      </c>
      <c r="P91" s="78" t="str">
        <f>IF(L91="","",IF(L91=N91,N91,O91))</f>
        <v/>
      </c>
      <c r="Q91" s="78" t="str">
        <f>IF(L91="","",IF(P91=N91,O91,N91))</f>
        <v/>
      </c>
      <c r="R91" s="79">
        <f t="shared" si="16"/>
        <v>0</v>
      </c>
      <c r="S91" s="80">
        <f t="shared" si="17"/>
        <v>0</v>
      </c>
      <c r="T91" s="78"/>
      <c r="U91" s="78"/>
      <c r="V91" s="78"/>
      <c r="W91" s="78"/>
      <c r="X91" s="80">
        <f t="shared" si="20"/>
        <v>0</v>
      </c>
      <c r="Y91" s="80">
        <f t="shared" si="21"/>
        <v>0</v>
      </c>
      <c r="Z91" s="80">
        <f t="shared" si="22"/>
        <v>0</v>
      </c>
      <c r="AA91" s="80">
        <f t="shared" si="23"/>
        <v>0</v>
      </c>
      <c r="AI91" s="47"/>
      <c r="AJ91" s="45"/>
      <c r="AK91" s="45"/>
      <c r="AL91" s="47"/>
      <c r="AM91" s="47"/>
    </row>
    <row r="92" spans="1:46" ht="30" customHeight="1" x14ac:dyDescent="0.3">
      <c r="A92" s="101"/>
      <c r="B92" s="119">
        <v>89</v>
      </c>
      <c r="C92" s="120" t="s">
        <v>65</v>
      </c>
      <c r="D92" s="121">
        <v>46207</v>
      </c>
      <c r="E92" s="120" t="s">
        <v>123</v>
      </c>
      <c r="F92" s="184">
        <v>0.70833333333333337</v>
      </c>
      <c r="G92" s="122">
        <f t="shared" si="7"/>
        <v>46207.708333333336</v>
      </c>
      <c r="H92" s="162" t="str">
        <f>winner74&amp;" - "&amp;winner77</f>
        <v xml:space="preserve"> - </v>
      </c>
      <c r="I92" s="149"/>
      <c r="J92" s="163"/>
      <c r="K92" s="164"/>
      <c r="L92" s="73" t="str">
        <f t="shared" si="19"/>
        <v/>
      </c>
      <c r="M92" s="78" t="s">
        <v>728</v>
      </c>
      <c r="N92" s="77" t="str">
        <f t="shared" si="14"/>
        <v/>
      </c>
      <c r="O92" s="78" t="str">
        <f t="shared" si="15"/>
        <v/>
      </c>
      <c r="P92" s="78" t="str">
        <f>IF(L92="","",IF(L92=N92,N92,O92))</f>
        <v/>
      </c>
      <c r="Q92" s="78" t="str">
        <f t="shared" ref="Q92:Q107" si="27">IF(L92="","",IF(P92=N92,O92,N92))</f>
        <v/>
      </c>
      <c r="R92" s="79">
        <f t="shared" si="16"/>
        <v>0</v>
      </c>
      <c r="S92" s="80">
        <f t="shared" si="17"/>
        <v>0</v>
      </c>
      <c r="T92" s="110"/>
      <c r="U92" s="110"/>
      <c r="V92" s="110"/>
      <c r="W92" s="110"/>
      <c r="X92" s="80">
        <f t="shared" si="20"/>
        <v>0</v>
      </c>
      <c r="Y92" s="80">
        <f t="shared" si="21"/>
        <v>0</v>
      </c>
      <c r="Z92" s="80">
        <f t="shared" si="22"/>
        <v>0</v>
      </c>
      <c r="AA92" s="80">
        <f t="shared" si="23"/>
        <v>0</v>
      </c>
      <c r="AI92" s="47"/>
      <c r="AJ92" s="45"/>
      <c r="AK92" s="45"/>
      <c r="AL92" s="47"/>
      <c r="AM92" s="47"/>
    </row>
    <row r="93" spans="1:46" ht="30" customHeight="1" x14ac:dyDescent="0.3">
      <c r="A93" s="101"/>
      <c r="B93" s="119">
        <v>90</v>
      </c>
      <c r="C93" s="120" t="s">
        <v>65</v>
      </c>
      <c r="D93" s="121">
        <v>46207</v>
      </c>
      <c r="E93" s="120" t="s">
        <v>127</v>
      </c>
      <c r="F93" s="184">
        <v>0.54166666666666663</v>
      </c>
      <c r="G93" s="122">
        <f t="shared" si="7"/>
        <v>46207.541666666664</v>
      </c>
      <c r="H93" s="162" t="str">
        <f>winner73&amp;" - "&amp;winner75</f>
        <v xml:space="preserve"> - </v>
      </c>
      <c r="I93" s="149"/>
      <c r="J93" s="163"/>
      <c r="K93" s="164"/>
      <c r="L93" s="73" t="str">
        <f t="shared" si="19"/>
        <v/>
      </c>
      <c r="M93" s="78" t="s">
        <v>722</v>
      </c>
      <c r="N93" s="77" t="str">
        <f t="shared" si="14"/>
        <v/>
      </c>
      <c r="O93" s="78" t="str">
        <f t="shared" si="15"/>
        <v/>
      </c>
      <c r="P93" s="78" t="str">
        <f t="shared" ref="P93:P107" si="28">IF(L93="","",IF(L93=N93,N93,O93))</f>
        <v/>
      </c>
      <c r="Q93" s="78" t="str">
        <f t="shared" si="27"/>
        <v/>
      </c>
      <c r="R93" s="79">
        <f t="shared" si="16"/>
        <v>0</v>
      </c>
      <c r="S93" s="80">
        <f t="shared" si="17"/>
        <v>0</v>
      </c>
      <c r="T93" s="110"/>
      <c r="U93" s="110"/>
      <c r="V93" s="110"/>
      <c r="W93" s="110"/>
      <c r="X93" s="80">
        <f t="shared" si="20"/>
        <v>0</v>
      </c>
      <c r="Y93" s="80">
        <f t="shared" si="21"/>
        <v>0</v>
      </c>
      <c r="Z93" s="80">
        <f t="shared" si="22"/>
        <v>0</v>
      </c>
      <c r="AA93" s="80">
        <f t="shared" si="23"/>
        <v>0</v>
      </c>
      <c r="AI93" s="47"/>
      <c r="AJ93" s="45"/>
      <c r="AK93" s="45"/>
      <c r="AL93" s="47"/>
      <c r="AM93" s="47"/>
    </row>
    <row r="94" spans="1:46" ht="30" customHeight="1" x14ac:dyDescent="0.3">
      <c r="A94" s="101"/>
      <c r="B94" s="119">
        <v>91</v>
      </c>
      <c r="C94" s="120" t="s">
        <v>65</v>
      </c>
      <c r="D94" s="121">
        <v>46208</v>
      </c>
      <c r="E94" s="120" t="s">
        <v>126</v>
      </c>
      <c r="F94" s="184">
        <v>0.66666666666666663</v>
      </c>
      <c r="G94" s="122">
        <f t="shared" si="7"/>
        <v>46208.666666666664</v>
      </c>
      <c r="H94" s="162" t="str">
        <f>winner76&amp;" - "&amp;winner78</f>
        <v xml:space="preserve"> - </v>
      </c>
      <c r="I94" s="149"/>
      <c r="J94" s="163"/>
      <c r="K94" s="164"/>
      <c r="L94" s="73" t="str">
        <f t="shared" si="19"/>
        <v/>
      </c>
      <c r="M94" s="78" t="s">
        <v>719</v>
      </c>
      <c r="N94" s="77" t="str">
        <f t="shared" si="14"/>
        <v/>
      </c>
      <c r="O94" s="78" t="str">
        <f t="shared" si="15"/>
        <v/>
      </c>
      <c r="P94" s="78" t="str">
        <f t="shared" si="28"/>
        <v/>
      </c>
      <c r="Q94" s="78" t="str">
        <f t="shared" si="27"/>
        <v/>
      </c>
      <c r="R94" s="79">
        <f t="shared" si="16"/>
        <v>0</v>
      </c>
      <c r="S94" s="80">
        <f t="shared" si="17"/>
        <v>0</v>
      </c>
      <c r="T94" s="110"/>
      <c r="U94" s="110"/>
      <c r="V94" s="110"/>
      <c r="W94" s="110"/>
      <c r="X94" s="80">
        <f t="shared" si="20"/>
        <v>0</v>
      </c>
      <c r="Y94" s="80">
        <f t="shared" si="21"/>
        <v>0</v>
      </c>
      <c r="Z94" s="80">
        <f t="shared" si="22"/>
        <v>0</v>
      </c>
      <c r="AA94" s="80">
        <f t="shared" si="23"/>
        <v>0</v>
      </c>
      <c r="AI94" s="47"/>
      <c r="AJ94" s="45"/>
      <c r="AK94" s="45"/>
      <c r="AL94" s="47"/>
      <c r="AM94" s="47"/>
    </row>
    <row r="95" spans="1:46" ht="30" customHeight="1" x14ac:dyDescent="0.3">
      <c r="A95" s="101"/>
      <c r="B95" s="119">
        <v>92</v>
      </c>
      <c r="C95" s="120" t="s">
        <v>65</v>
      </c>
      <c r="D95" s="121">
        <v>46208</v>
      </c>
      <c r="E95" s="120" t="s">
        <v>117</v>
      </c>
      <c r="F95" s="184">
        <v>0.83333333333333337</v>
      </c>
      <c r="G95" s="122">
        <f t="shared" si="7"/>
        <v>46208.833333333336</v>
      </c>
      <c r="H95" s="162" t="str">
        <f>winner79&amp;" - "&amp;winner80</f>
        <v xml:space="preserve"> - </v>
      </c>
      <c r="I95" s="149"/>
      <c r="J95" s="163"/>
      <c r="K95" s="164"/>
      <c r="L95" s="73" t="str">
        <f t="shared" si="19"/>
        <v/>
      </c>
      <c r="M95" s="78" t="s">
        <v>725</v>
      </c>
      <c r="N95" s="77" t="str">
        <f t="shared" si="14"/>
        <v/>
      </c>
      <c r="O95" s="78" t="str">
        <f t="shared" si="15"/>
        <v/>
      </c>
      <c r="P95" s="78" t="str">
        <f t="shared" si="28"/>
        <v/>
      </c>
      <c r="Q95" s="78" t="str">
        <f t="shared" si="27"/>
        <v/>
      </c>
      <c r="R95" s="79">
        <f t="shared" si="16"/>
        <v>0</v>
      </c>
      <c r="S95" s="80">
        <f t="shared" si="17"/>
        <v>0</v>
      </c>
      <c r="T95" s="110"/>
      <c r="U95" s="110"/>
      <c r="V95" s="110"/>
      <c r="W95" s="110"/>
      <c r="X95" s="80">
        <f t="shared" si="20"/>
        <v>0</v>
      </c>
      <c r="Y95" s="80">
        <f t="shared" si="21"/>
        <v>0</v>
      </c>
      <c r="Z95" s="80">
        <f t="shared" si="22"/>
        <v>0</v>
      </c>
      <c r="AA95" s="80">
        <f t="shared" si="23"/>
        <v>0</v>
      </c>
      <c r="AI95" s="47"/>
      <c r="AJ95" s="45"/>
      <c r="AK95" s="45"/>
      <c r="AL95" s="47"/>
      <c r="AM95" s="47"/>
    </row>
    <row r="96" spans="1:46" ht="30" customHeight="1" x14ac:dyDescent="0.3">
      <c r="A96" s="101"/>
      <c r="B96" s="119">
        <v>93</v>
      </c>
      <c r="C96" s="120" t="s">
        <v>65</v>
      </c>
      <c r="D96" s="121">
        <v>46209</v>
      </c>
      <c r="E96" s="120" t="s">
        <v>113</v>
      </c>
      <c r="F96" s="184">
        <v>0.625</v>
      </c>
      <c r="G96" s="122">
        <f t="shared" si="7"/>
        <v>46209.625</v>
      </c>
      <c r="H96" s="162" t="str">
        <f>winner83&amp;" - "&amp;winner84</f>
        <v xml:space="preserve"> - </v>
      </c>
      <c r="I96" s="149"/>
      <c r="J96" s="163"/>
      <c r="K96" s="164"/>
      <c r="L96" s="73" t="str">
        <f t="shared" si="19"/>
        <v/>
      </c>
      <c r="M96" s="78" t="s">
        <v>717</v>
      </c>
      <c r="N96" s="77" t="str">
        <f t="shared" si="14"/>
        <v/>
      </c>
      <c r="O96" s="78" t="str">
        <f t="shared" si="15"/>
        <v/>
      </c>
      <c r="P96" s="78" t="str">
        <f t="shared" si="28"/>
        <v/>
      </c>
      <c r="Q96" s="78" t="str">
        <f t="shared" si="27"/>
        <v/>
      </c>
      <c r="R96" s="79">
        <f t="shared" si="16"/>
        <v>0</v>
      </c>
      <c r="S96" s="80">
        <f t="shared" si="17"/>
        <v>0</v>
      </c>
      <c r="T96" s="110"/>
      <c r="U96" s="110"/>
      <c r="V96" s="110"/>
      <c r="W96" s="110"/>
      <c r="X96" s="80">
        <f t="shared" si="20"/>
        <v>0</v>
      </c>
      <c r="Y96" s="80">
        <f t="shared" si="21"/>
        <v>0</v>
      </c>
      <c r="Z96" s="80">
        <f t="shared" si="22"/>
        <v>0</v>
      </c>
      <c r="AA96" s="80">
        <f t="shared" si="23"/>
        <v>0</v>
      </c>
      <c r="AI96" s="47"/>
      <c r="AJ96" s="45"/>
      <c r="AK96" s="45"/>
      <c r="AL96" s="47"/>
      <c r="AM96" s="47"/>
    </row>
    <row r="97" spans="1:39" ht="30" customHeight="1" x14ac:dyDescent="0.3">
      <c r="A97" s="101"/>
      <c r="B97" s="119">
        <v>94</v>
      </c>
      <c r="C97" s="120" t="s">
        <v>65</v>
      </c>
      <c r="D97" s="121">
        <v>46209</v>
      </c>
      <c r="E97" s="120" t="s">
        <v>124</v>
      </c>
      <c r="F97" s="184">
        <v>0.83333333333333337</v>
      </c>
      <c r="G97" s="122">
        <f t="shared" si="7"/>
        <v>46209.833333333336</v>
      </c>
      <c r="H97" s="162" t="str">
        <f>winner81&amp;" - "&amp;winner82</f>
        <v xml:space="preserve"> - </v>
      </c>
      <c r="I97" s="149"/>
      <c r="J97" s="163"/>
      <c r="K97" s="164"/>
      <c r="L97" s="73" t="str">
        <f t="shared" si="19"/>
        <v/>
      </c>
      <c r="M97" s="78" t="s">
        <v>730</v>
      </c>
      <c r="N97" s="77" t="str">
        <f t="shared" si="14"/>
        <v/>
      </c>
      <c r="O97" s="78" t="str">
        <f t="shared" si="15"/>
        <v/>
      </c>
      <c r="P97" s="78" t="str">
        <f t="shared" si="28"/>
        <v/>
      </c>
      <c r="Q97" s="78" t="str">
        <f t="shared" si="27"/>
        <v/>
      </c>
      <c r="R97" s="79">
        <f t="shared" si="16"/>
        <v>0</v>
      </c>
      <c r="S97" s="80">
        <f t="shared" si="17"/>
        <v>0</v>
      </c>
      <c r="T97" s="110"/>
      <c r="U97" s="110"/>
      <c r="V97" s="110"/>
      <c r="W97" s="110"/>
      <c r="X97" s="80">
        <f t="shared" si="20"/>
        <v>0</v>
      </c>
      <c r="Y97" s="80">
        <f t="shared" si="21"/>
        <v>0</v>
      </c>
      <c r="Z97" s="80">
        <f t="shared" si="22"/>
        <v>0</v>
      </c>
      <c r="AA97" s="80">
        <f t="shared" si="23"/>
        <v>0</v>
      </c>
      <c r="AI97" s="47"/>
      <c r="AJ97" s="45"/>
      <c r="AK97" s="45"/>
      <c r="AL97" s="47"/>
      <c r="AM97" s="47"/>
    </row>
    <row r="98" spans="1:39" ht="30" customHeight="1" x14ac:dyDescent="0.3">
      <c r="A98" s="101"/>
      <c r="B98" s="119">
        <v>95</v>
      </c>
      <c r="C98" s="120" t="s">
        <v>65</v>
      </c>
      <c r="D98" s="121">
        <v>46210</v>
      </c>
      <c r="E98" s="120" t="s">
        <v>125</v>
      </c>
      <c r="F98" s="184">
        <v>0.5</v>
      </c>
      <c r="G98" s="122">
        <f t="shared" si="7"/>
        <v>46210.5</v>
      </c>
      <c r="H98" s="162" t="str">
        <f>winner86&amp;" - "&amp;winner88</f>
        <v xml:space="preserve"> - </v>
      </c>
      <c r="I98" s="149"/>
      <c r="J98" s="163"/>
      <c r="K98" s="164"/>
      <c r="L98" s="73" t="str">
        <f t="shared" si="19"/>
        <v/>
      </c>
      <c r="M98" s="78" t="s">
        <v>718</v>
      </c>
      <c r="N98" s="77" t="str">
        <f t="shared" si="14"/>
        <v/>
      </c>
      <c r="O98" s="78" t="str">
        <f t="shared" si="15"/>
        <v/>
      </c>
      <c r="P98" s="78" t="str">
        <f t="shared" si="28"/>
        <v/>
      </c>
      <c r="Q98" s="78" t="str">
        <f t="shared" si="27"/>
        <v/>
      </c>
      <c r="R98" s="79">
        <f t="shared" si="16"/>
        <v>0</v>
      </c>
      <c r="S98" s="80">
        <f t="shared" si="17"/>
        <v>0</v>
      </c>
      <c r="T98" s="110"/>
      <c r="U98" s="110"/>
      <c r="V98" s="110"/>
      <c r="W98" s="110"/>
      <c r="X98" s="80">
        <f t="shared" si="20"/>
        <v>0</v>
      </c>
      <c r="Y98" s="80">
        <f t="shared" si="21"/>
        <v>0</v>
      </c>
      <c r="Z98" s="80">
        <f t="shared" si="22"/>
        <v>0</v>
      </c>
      <c r="AA98" s="80">
        <f t="shared" si="23"/>
        <v>0</v>
      </c>
      <c r="AI98" s="47"/>
      <c r="AJ98" s="45"/>
      <c r="AK98" s="45"/>
      <c r="AL98" s="47"/>
      <c r="AM98" s="47"/>
    </row>
    <row r="99" spans="1:39" ht="30" customHeight="1" x14ac:dyDescent="0.3">
      <c r="A99" s="101"/>
      <c r="B99" s="123">
        <v>96</v>
      </c>
      <c r="C99" s="124" t="s">
        <v>65</v>
      </c>
      <c r="D99" s="125">
        <v>46210</v>
      </c>
      <c r="E99" s="124" t="s">
        <v>114</v>
      </c>
      <c r="F99" s="185">
        <v>0.66666666666666663</v>
      </c>
      <c r="G99" s="126">
        <f t="shared" si="7"/>
        <v>46210.666666666664</v>
      </c>
      <c r="H99" s="165" t="str">
        <f>winner85&amp;" - "&amp;winner87</f>
        <v xml:space="preserve"> - </v>
      </c>
      <c r="I99" s="149"/>
      <c r="J99" s="166"/>
      <c r="K99" s="167"/>
      <c r="L99" s="73" t="str">
        <f t="shared" si="19"/>
        <v/>
      </c>
      <c r="M99" s="78" t="s">
        <v>732</v>
      </c>
      <c r="N99" s="77" t="str">
        <f t="shared" si="14"/>
        <v/>
      </c>
      <c r="O99" s="78" t="str">
        <f t="shared" si="15"/>
        <v/>
      </c>
      <c r="P99" s="78" t="str">
        <f t="shared" si="28"/>
        <v/>
      </c>
      <c r="Q99" s="78" t="str">
        <f t="shared" si="27"/>
        <v/>
      </c>
      <c r="R99" s="79">
        <f t="shared" si="16"/>
        <v>0</v>
      </c>
      <c r="S99" s="80">
        <f t="shared" si="17"/>
        <v>0</v>
      </c>
      <c r="T99" s="110"/>
      <c r="U99" s="110"/>
      <c r="V99" s="110"/>
      <c r="W99" s="110"/>
      <c r="X99" s="80">
        <f t="shared" si="20"/>
        <v>0</v>
      </c>
      <c r="Y99" s="80">
        <f t="shared" si="21"/>
        <v>0</v>
      </c>
      <c r="Z99" s="80">
        <f t="shared" si="22"/>
        <v>0</v>
      </c>
      <c r="AA99" s="80">
        <f t="shared" si="23"/>
        <v>0</v>
      </c>
      <c r="AI99" s="47"/>
      <c r="AJ99" s="45"/>
      <c r="AK99" s="45"/>
      <c r="AL99" s="47"/>
      <c r="AM99" s="47"/>
    </row>
    <row r="100" spans="1:39" ht="30" customHeight="1" x14ac:dyDescent="0.3">
      <c r="A100" s="101"/>
      <c r="B100" s="119">
        <v>97</v>
      </c>
      <c r="C100" s="120" t="s">
        <v>187</v>
      </c>
      <c r="D100" s="121">
        <v>46212</v>
      </c>
      <c r="E100" s="120" t="s">
        <v>120</v>
      </c>
      <c r="F100" s="184">
        <v>0.66666666666666663</v>
      </c>
      <c r="G100" s="122">
        <f t="shared" si="7"/>
        <v>46212.666666666664</v>
      </c>
      <c r="H100" s="162" t="str">
        <f>winner89&amp;" - "&amp;winner90</f>
        <v xml:space="preserve"> - </v>
      </c>
      <c r="I100" s="149"/>
      <c r="J100" s="163"/>
      <c r="K100" s="164"/>
      <c r="L100" s="73" t="str">
        <f t="shared" si="19"/>
        <v/>
      </c>
      <c r="M100" s="78" t="s">
        <v>720</v>
      </c>
      <c r="N100" s="77" t="str">
        <f t="shared" si="14"/>
        <v/>
      </c>
      <c r="O100" s="78" t="str">
        <f t="shared" si="15"/>
        <v/>
      </c>
      <c r="P100" s="78" t="str">
        <f t="shared" si="28"/>
        <v/>
      </c>
      <c r="Q100" s="78" t="str">
        <f t="shared" si="27"/>
        <v/>
      </c>
      <c r="R100" s="79">
        <f t="shared" si="16"/>
        <v>0</v>
      </c>
      <c r="S100" s="80">
        <f t="shared" si="17"/>
        <v>0</v>
      </c>
      <c r="T100" s="110"/>
      <c r="U100" s="110"/>
      <c r="V100" s="110"/>
      <c r="W100" s="110"/>
      <c r="X100" s="80">
        <f t="shared" si="20"/>
        <v>0</v>
      </c>
      <c r="Y100" s="80">
        <f t="shared" si="21"/>
        <v>0</v>
      </c>
      <c r="Z100" s="80">
        <f t="shared" si="22"/>
        <v>0</v>
      </c>
      <c r="AA100" s="80">
        <f t="shared" si="23"/>
        <v>0</v>
      </c>
      <c r="AI100" s="47"/>
      <c r="AJ100" s="45"/>
      <c r="AK100" s="45"/>
      <c r="AL100" s="47"/>
      <c r="AM100" s="47"/>
    </row>
    <row r="101" spans="1:39" ht="30" customHeight="1" x14ac:dyDescent="0.3">
      <c r="A101" s="101"/>
      <c r="B101" s="119">
        <v>98</v>
      </c>
      <c r="C101" s="120" t="s">
        <v>187</v>
      </c>
      <c r="D101" s="121">
        <v>46213</v>
      </c>
      <c r="E101" s="120" t="s">
        <v>128</v>
      </c>
      <c r="F101" s="184">
        <v>0.625</v>
      </c>
      <c r="G101" s="122">
        <f t="shared" si="7"/>
        <v>46213.625</v>
      </c>
      <c r="H101" s="162" t="str">
        <f>winner93&amp;" - "&amp;winner94</f>
        <v xml:space="preserve"> - </v>
      </c>
      <c r="I101" s="149"/>
      <c r="J101" s="163"/>
      <c r="K101" s="164"/>
      <c r="L101" s="73" t="str">
        <f t="shared" si="19"/>
        <v/>
      </c>
      <c r="M101" s="78" t="s">
        <v>723</v>
      </c>
      <c r="N101" s="77" t="str">
        <f t="shared" si="14"/>
        <v/>
      </c>
      <c r="O101" s="78" t="str">
        <f t="shared" si="15"/>
        <v/>
      </c>
      <c r="P101" s="78" t="str">
        <f t="shared" si="28"/>
        <v/>
      </c>
      <c r="Q101" s="78" t="str">
        <f t="shared" si="27"/>
        <v/>
      </c>
      <c r="R101" s="79">
        <f t="shared" si="16"/>
        <v>0</v>
      </c>
      <c r="S101" s="80">
        <f t="shared" si="17"/>
        <v>0</v>
      </c>
      <c r="T101" s="110"/>
      <c r="U101" s="110"/>
      <c r="V101" s="110"/>
      <c r="W101" s="110"/>
      <c r="X101" s="80">
        <f t="shared" si="20"/>
        <v>0</v>
      </c>
      <c r="Y101" s="80">
        <f t="shared" si="21"/>
        <v>0</v>
      </c>
      <c r="Z101" s="80">
        <f t="shared" si="22"/>
        <v>0</v>
      </c>
      <c r="AA101" s="80">
        <f t="shared" si="23"/>
        <v>0</v>
      </c>
      <c r="AI101" s="47"/>
      <c r="AJ101" s="45"/>
      <c r="AK101" s="45"/>
      <c r="AL101" s="47"/>
      <c r="AM101" s="47"/>
    </row>
    <row r="102" spans="1:39" ht="30" customHeight="1" x14ac:dyDescent="0.3">
      <c r="A102" s="101"/>
      <c r="B102" s="119">
        <v>99</v>
      </c>
      <c r="C102" s="120" t="s">
        <v>187</v>
      </c>
      <c r="D102" s="121">
        <v>46214</v>
      </c>
      <c r="E102" s="120" t="s">
        <v>121</v>
      </c>
      <c r="F102" s="184">
        <v>0.70833333333333337</v>
      </c>
      <c r="G102" s="122">
        <f t="shared" si="7"/>
        <v>46214.708333333336</v>
      </c>
      <c r="H102" s="162" t="str">
        <f>winner91&amp;" - "&amp;winner92</f>
        <v xml:space="preserve"> - </v>
      </c>
      <c r="I102" s="149"/>
      <c r="J102" s="163"/>
      <c r="K102" s="164"/>
      <c r="L102" s="73" t="str">
        <f t="shared" si="19"/>
        <v/>
      </c>
      <c r="M102" s="78" t="s">
        <v>726</v>
      </c>
      <c r="N102" s="77" t="str">
        <f t="shared" si="14"/>
        <v/>
      </c>
      <c r="O102" s="78" t="str">
        <f t="shared" si="15"/>
        <v/>
      </c>
      <c r="P102" s="78" t="str">
        <f t="shared" si="28"/>
        <v/>
      </c>
      <c r="Q102" s="78" t="str">
        <f t="shared" si="27"/>
        <v/>
      </c>
      <c r="R102" s="79">
        <f t="shared" si="16"/>
        <v>0</v>
      </c>
      <c r="S102" s="80">
        <f t="shared" si="17"/>
        <v>0</v>
      </c>
      <c r="T102" s="110"/>
      <c r="U102" s="110"/>
      <c r="V102" s="110"/>
      <c r="W102" s="110"/>
      <c r="X102" s="80">
        <f t="shared" si="20"/>
        <v>0</v>
      </c>
      <c r="Y102" s="80">
        <f t="shared" si="21"/>
        <v>0</v>
      </c>
      <c r="Z102" s="80">
        <f t="shared" si="22"/>
        <v>0</v>
      </c>
      <c r="AA102" s="80">
        <f t="shared" si="23"/>
        <v>0</v>
      </c>
      <c r="AI102" s="47"/>
      <c r="AJ102" s="45"/>
      <c r="AK102" s="45"/>
      <c r="AL102" s="47"/>
      <c r="AM102" s="47"/>
    </row>
    <row r="103" spans="1:39" ht="30" customHeight="1" x14ac:dyDescent="0.3">
      <c r="A103" s="101"/>
      <c r="B103" s="123">
        <v>100</v>
      </c>
      <c r="C103" s="124" t="s">
        <v>187</v>
      </c>
      <c r="D103" s="125">
        <v>46214</v>
      </c>
      <c r="E103" s="124" t="s">
        <v>119</v>
      </c>
      <c r="F103" s="186">
        <v>0.875</v>
      </c>
      <c r="G103" s="126">
        <f t="shared" si="7"/>
        <v>46214.875</v>
      </c>
      <c r="H103" s="165" t="str">
        <f>winner95&amp;" - "&amp;winner96</f>
        <v xml:space="preserve"> - </v>
      </c>
      <c r="I103" s="149"/>
      <c r="J103" s="166"/>
      <c r="K103" s="167"/>
      <c r="L103" s="73" t="str">
        <f t="shared" si="19"/>
        <v/>
      </c>
      <c r="M103" s="78" t="s">
        <v>724</v>
      </c>
      <c r="N103" s="77" t="str">
        <f t="shared" si="14"/>
        <v/>
      </c>
      <c r="O103" s="78" t="str">
        <f t="shared" si="15"/>
        <v/>
      </c>
      <c r="P103" s="78" t="str">
        <f t="shared" si="28"/>
        <v/>
      </c>
      <c r="Q103" s="78" t="str">
        <f t="shared" si="27"/>
        <v/>
      </c>
      <c r="R103" s="79">
        <f t="shared" si="16"/>
        <v>0</v>
      </c>
      <c r="S103" s="80">
        <f t="shared" si="17"/>
        <v>0</v>
      </c>
      <c r="T103" s="110"/>
      <c r="U103" s="110"/>
      <c r="V103" s="110"/>
      <c r="W103" s="110"/>
      <c r="X103" s="80">
        <f t="shared" si="20"/>
        <v>0</v>
      </c>
      <c r="Y103" s="80">
        <f t="shared" si="21"/>
        <v>0</v>
      </c>
      <c r="Z103" s="80">
        <f t="shared" si="22"/>
        <v>0</v>
      </c>
      <c r="AA103" s="80">
        <f t="shared" si="23"/>
        <v>0</v>
      </c>
      <c r="AI103" s="47"/>
      <c r="AJ103" s="45"/>
      <c r="AK103" s="45"/>
      <c r="AL103" s="47"/>
      <c r="AM103" s="47"/>
    </row>
    <row r="104" spans="1:39" ht="30" customHeight="1" x14ac:dyDescent="0.3">
      <c r="A104" s="101"/>
      <c r="B104" s="127">
        <v>101</v>
      </c>
      <c r="C104" s="128" t="s">
        <v>188</v>
      </c>
      <c r="D104" s="129">
        <v>46217</v>
      </c>
      <c r="E104" s="128" t="s">
        <v>113</v>
      </c>
      <c r="F104" s="187">
        <v>0.625</v>
      </c>
      <c r="G104" s="130">
        <f t="shared" si="7"/>
        <v>46217.625</v>
      </c>
      <c r="H104" s="168" t="str">
        <f>winner97&amp;" - "&amp;winner98</f>
        <v xml:space="preserve"> - </v>
      </c>
      <c r="I104" s="149"/>
      <c r="J104" s="169"/>
      <c r="K104" s="170"/>
      <c r="L104" s="73" t="str">
        <f t="shared" si="19"/>
        <v/>
      </c>
      <c r="M104" s="78" t="s">
        <v>717</v>
      </c>
      <c r="N104" s="77" t="str">
        <f t="shared" si="14"/>
        <v/>
      </c>
      <c r="O104" s="78" t="str">
        <f t="shared" si="15"/>
        <v/>
      </c>
      <c r="P104" s="78" t="str">
        <f t="shared" si="28"/>
        <v/>
      </c>
      <c r="Q104" s="78" t="str">
        <f t="shared" si="27"/>
        <v/>
      </c>
      <c r="R104" s="79">
        <f t="shared" si="16"/>
        <v>0</v>
      </c>
      <c r="S104" s="80">
        <f t="shared" si="17"/>
        <v>0</v>
      </c>
      <c r="T104" s="110"/>
      <c r="U104" s="110"/>
      <c r="V104" s="110"/>
      <c r="W104" s="110"/>
      <c r="X104" s="80">
        <f t="shared" si="20"/>
        <v>0</v>
      </c>
      <c r="Y104" s="80">
        <f t="shared" si="21"/>
        <v>0</v>
      </c>
      <c r="Z104" s="80">
        <f t="shared" si="22"/>
        <v>0</v>
      </c>
      <c r="AA104" s="80">
        <f t="shared" si="23"/>
        <v>0</v>
      </c>
      <c r="AI104" s="47"/>
      <c r="AJ104" s="45"/>
      <c r="AK104" s="45"/>
      <c r="AL104" s="47"/>
      <c r="AM104" s="47"/>
    </row>
    <row r="105" spans="1:39" ht="30" customHeight="1" x14ac:dyDescent="0.3">
      <c r="A105" s="101"/>
      <c r="B105" s="131">
        <v>102</v>
      </c>
      <c r="C105" s="132" t="s">
        <v>188</v>
      </c>
      <c r="D105" s="133">
        <v>46218</v>
      </c>
      <c r="E105" s="132" t="s">
        <v>125</v>
      </c>
      <c r="F105" s="188">
        <v>0.625</v>
      </c>
      <c r="G105" s="134">
        <f t="shared" si="7"/>
        <v>46218.625</v>
      </c>
      <c r="H105" s="171" t="str">
        <f>winner99&amp;" - "&amp;winner100</f>
        <v xml:space="preserve"> - </v>
      </c>
      <c r="I105" s="149"/>
      <c r="J105" s="172"/>
      <c r="K105" s="173"/>
      <c r="L105" s="73" t="str">
        <f t="shared" si="19"/>
        <v/>
      </c>
      <c r="M105" s="78" t="s">
        <v>718</v>
      </c>
      <c r="N105" s="77" t="str">
        <f t="shared" si="14"/>
        <v/>
      </c>
      <c r="O105" s="78" t="str">
        <f t="shared" si="15"/>
        <v/>
      </c>
      <c r="P105" s="78" t="str">
        <f t="shared" si="28"/>
        <v/>
      </c>
      <c r="Q105" s="78" t="str">
        <f t="shared" si="27"/>
        <v/>
      </c>
      <c r="R105" s="79">
        <f t="shared" si="16"/>
        <v>0</v>
      </c>
      <c r="S105" s="80">
        <f t="shared" si="17"/>
        <v>0</v>
      </c>
      <c r="T105" s="110"/>
      <c r="U105" s="110"/>
      <c r="V105" s="110"/>
      <c r="W105" s="110"/>
      <c r="X105" s="80">
        <f t="shared" si="20"/>
        <v>0</v>
      </c>
      <c r="Y105" s="80">
        <f t="shared" si="21"/>
        <v>0</v>
      </c>
      <c r="Z105" s="80">
        <f t="shared" si="22"/>
        <v>0</v>
      </c>
      <c r="AA105" s="80">
        <f t="shared" si="23"/>
        <v>0</v>
      </c>
      <c r="AI105" s="47"/>
      <c r="AJ105" s="45"/>
      <c r="AK105" s="45"/>
      <c r="AL105" s="47"/>
      <c r="AM105" s="47"/>
    </row>
    <row r="106" spans="1:39" ht="30" customHeight="1" x14ac:dyDescent="0.3">
      <c r="A106" s="101"/>
      <c r="B106" s="135">
        <v>103</v>
      </c>
      <c r="C106" s="136" t="s">
        <v>189</v>
      </c>
      <c r="D106" s="137">
        <v>46221</v>
      </c>
      <c r="E106" s="136" t="s">
        <v>121</v>
      </c>
      <c r="F106" s="189">
        <v>0.70833333333333337</v>
      </c>
      <c r="G106" s="138">
        <f t="shared" si="7"/>
        <v>46221.708333333336</v>
      </c>
      <c r="H106" s="174" t="str">
        <f>loser101&amp;" - "&amp;loser102</f>
        <v xml:space="preserve"> - </v>
      </c>
      <c r="I106" s="149"/>
      <c r="J106" s="175"/>
      <c r="K106" s="176"/>
      <c r="L106" s="73" t="str">
        <f t="shared" si="19"/>
        <v/>
      </c>
      <c r="M106" s="78" t="s">
        <v>726</v>
      </c>
      <c r="N106" s="77" t="str">
        <f t="shared" si="14"/>
        <v/>
      </c>
      <c r="O106" s="78" t="str">
        <f t="shared" si="15"/>
        <v/>
      </c>
      <c r="P106" s="78" t="str">
        <f t="shared" si="28"/>
        <v/>
      </c>
      <c r="Q106" s="78" t="str">
        <f t="shared" si="27"/>
        <v/>
      </c>
      <c r="R106" s="79">
        <f t="shared" si="16"/>
        <v>0</v>
      </c>
      <c r="S106" s="80">
        <f t="shared" si="17"/>
        <v>0</v>
      </c>
      <c r="T106" s="110"/>
      <c r="U106" s="110"/>
      <c r="V106" s="110"/>
      <c r="W106" s="110"/>
      <c r="X106" s="80">
        <f t="shared" si="20"/>
        <v>0</v>
      </c>
      <c r="Y106" s="80">
        <f t="shared" si="21"/>
        <v>0</v>
      </c>
      <c r="Z106" s="80">
        <f t="shared" si="22"/>
        <v>0</v>
      </c>
      <c r="AA106" s="80">
        <f t="shared" si="23"/>
        <v>0</v>
      </c>
      <c r="AI106" s="47"/>
      <c r="AJ106" s="45"/>
      <c r="AK106" s="45"/>
      <c r="AL106" s="47"/>
      <c r="AM106" s="47"/>
    </row>
    <row r="107" spans="1:39" ht="30" customHeight="1" thickBot="1" x14ac:dyDescent="0.35">
      <c r="A107" s="101"/>
      <c r="B107" s="139">
        <v>104</v>
      </c>
      <c r="C107" s="140" t="s">
        <v>8</v>
      </c>
      <c r="D107" s="141">
        <v>46222</v>
      </c>
      <c r="E107" s="140" t="s">
        <v>126</v>
      </c>
      <c r="F107" s="190">
        <v>0.625</v>
      </c>
      <c r="G107" s="142">
        <f t="shared" si="7"/>
        <v>46222.625</v>
      </c>
      <c r="H107" s="177" t="str">
        <f>winner101&amp;" - "&amp;winner102</f>
        <v xml:space="preserve"> - </v>
      </c>
      <c r="I107" s="149"/>
      <c r="J107" s="178"/>
      <c r="K107" s="179"/>
      <c r="L107" s="73" t="str">
        <f t="shared" si="19"/>
        <v/>
      </c>
      <c r="M107" s="78" t="s">
        <v>719</v>
      </c>
      <c r="N107" s="77" t="str">
        <f t="shared" si="14"/>
        <v/>
      </c>
      <c r="O107" s="78" t="str">
        <f t="shared" si="15"/>
        <v/>
      </c>
      <c r="P107" s="78" t="str">
        <f t="shared" si="28"/>
        <v/>
      </c>
      <c r="Q107" s="78" t="str">
        <f t="shared" si="27"/>
        <v/>
      </c>
      <c r="R107" s="79">
        <f t="shared" si="16"/>
        <v>0</v>
      </c>
      <c r="S107" s="80">
        <f t="shared" si="17"/>
        <v>0</v>
      </c>
      <c r="T107" s="110"/>
      <c r="U107" s="110"/>
      <c r="V107" s="110"/>
      <c r="W107" s="110"/>
      <c r="X107" s="80">
        <f t="shared" si="20"/>
        <v>0</v>
      </c>
      <c r="Y107" s="80">
        <f t="shared" si="21"/>
        <v>0</v>
      </c>
      <c r="Z107" s="80">
        <f t="shared" si="22"/>
        <v>0</v>
      </c>
      <c r="AA107" s="80">
        <f t="shared" si="23"/>
        <v>0</v>
      </c>
      <c r="AI107" s="47"/>
      <c r="AJ107" s="45"/>
      <c r="AK107" s="45"/>
      <c r="AL107" s="47"/>
      <c r="AM107" s="47"/>
    </row>
    <row r="108" spans="1:39" x14ac:dyDescent="0.3">
      <c r="D108" s="143"/>
      <c r="F108" s="144"/>
      <c r="G108" s="145"/>
      <c r="H108" s="145"/>
      <c r="I108" s="145"/>
      <c r="K108" s="110"/>
      <c r="L108" s="110"/>
      <c r="M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I108" s="47"/>
      <c r="AJ108" s="45"/>
      <c r="AK108" s="45"/>
      <c r="AL108" s="47"/>
      <c r="AM108" s="47"/>
    </row>
    <row r="109" spans="1:39" x14ac:dyDescent="0.3">
      <c r="D109" s="143"/>
      <c r="F109" s="144"/>
      <c r="G109" s="145"/>
      <c r="H109" s="145"/>
      <c r="I109" s="145"/>
      <c r="L109" s="110"/>
      <c r="M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</row>
    <row r="110" spans="1:39" x14ac:dyDescent="0.3">
      <c r="D110" s="143"/>
      <c r="F110" s="144"/>
      <c r="G110" s="145"/>
      <c r="H110" s="145"/>
      <c r="I110" s="145"/>
      <c r="L110" s="110"/>
      <c r="M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</row>
    <row r="111" spans="1:39" x14ac:dyDescent="0.3">
      <c r="D111" s="143"/>
      <c r="F111" s="144"/>
      <c r="G111" s="145"/>
      <c r="H111" s="145"/>
      <c r="I111" s="145"/>
      <c r="L111" s="110"/>
      <c r="M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</row>
    <row r="112" spans="1:39" x14ac:dyDescent="0.3">
      <c r="D112" s="143"/>
      <c r="F112" s="144"/>
      <c r="G112" s="145"/>
      <c r="H112" s="145"/>
      <c r="I112" s="145"/>
      <c r="L112" s="110"/>
      <c r="M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</row>
    <row r="113" spans="4:27" x14ac:dyDescent="0.3">
      <c r="D113" s="143"/>
      <c r="F113" s="144"/>
      <c r="G113" s="145"/>
      <c r="H113" s="145"/>
      <c r="I113" s="145"/>
      <c r="L113" s="110"/>
      <c r="M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</row>
    <row r="114" spans="4:27" x14ac:dyDescent="0.3">
      <c r="D114" s="143"/>
      <c r="F114" s="144"/>
      <c r="G114" s="145"/>
      <c r="H114" s="145"/>
      <c r="I114" s="145"/>
      <c r="L114" s="110"/>
      <c r="M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</row>
    <row r="115" spans="4:27" x14ac:dyDescent="0.3">
      <c r="D115" s="143"/>
      <c r="F115" s="144"/>
      <c r="G115" s="145"/>
      <c r="H115" s="145"/>
      <c r="I115" s="145"/>
      <c r="L115" s="110"/>
      <c r="M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</row>
    <row r="116" spans="4:27" x14ac:dyDescent="0.3">
      <c r="D116" s="143"/>
      <c r="F116" s="144"/>
      <c r="G116" s="145"/>
      <c r="H116" s="145"/>
      <c r="I116" s="145"/>
      <c r="L116" s="110"/>
      <c r="M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</row>
    <row r="117" spans="4:27" x14ac:dyDescent="0.3">
      <c r="D117" s="143"/>
      <c r="F117" s="144"/>
      <c r="G117" s="145"/>
      <c r="H117" s="145"/>
      <c r="I117" s="145"/>
      <c r="L117" s="110"/>
      <c r="M117" s="110"/>
      <c r="R117" s="110"/>
      <c r="S117" s="110"/>
      <c r="T117" s="110"/>
      <c r="U117" s="110"/>
      <c r="V117" s="110"/>
      <c r="W117" s="110"/>
      <c r="X117" s="110"/>
      <c r="Y117" s="110"/>
      <c r="Z117" s="110"/>
      <c r="AA117" s="110"/>
    </row>
    <row r="118" spans="4:27" x14ac:dyDescent="0.3">
      <c r="D118" s="143"/>
      <c r="F118" s="144"/>
      <c r="G118" s="145"/>
      <c r="H118" s="145"/>
      <c r="I118" s="145"/>
      <c r="L118" s="110"/>
      <c r="M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</row>
    <row r="119" spans="4:27" x14ac:dyDescent="0.3">
      <c r="D119" s="143"/>
      <c r="F119" s="144"/>
      <c r="G119" s="145"/>
      <c r="H119" s="145"/>
      <c r="I119" s="145"/>
      <c r="L119" s="110"/>
      <c r="M119" s="110"/>
      <c r="R119" s="110"/>
      <c r="S119" s="110"/>
      <c r="T119" s="110"/>
      <c r="U119" s="110"/>
      <c r="V119" s="110"/>
      <c r="W119" s="110"/>
      <c r="X119" s="110"/>
      <c r="Y119" s="110"/>
      <c r="Z119" s="110"/>
      <c r="AA119" s="110"/>
    </row>
    <row r="120" spans="4:27" x14ac:dyDescent="0.3">
      <c r="D120" s="143"/>
      <c r="F120" s="144"/>
      <c r="G120" s="145"/>
      <c r="H120" s="145"/>
      <c r="I120" s="145"/>
      <c r="L120" s="110"/>
      <c r="M120" s="110"/>
      <c r="R120" s="110"/>
      <c r="S120" s="110"/>
      <c r="T120" s="110"/>
      <c r="U120" s="110"/>
      <c r="V120" s="110"/>
      <c r="W120" s="110"/>
      <c r="X120" s="110"/>
      <c r="Y120" s="110"/>
      <c r="Z120" s="110"/>
      <c r="AA120" s="110"/>
    </row>
    <row r="121" spans="4:27" x14ac:dyDescent="0.3">
      <c r="D121" s="143"/>
      <c r="F121" s="144"/>
      <c r="G121" s="145"/>
      <c r="H121" s="145"/>
      <c r="I121" s="145"/>
      <c r="L121" s="110"/>
      <c r="M121" s="110"/>
      <c r="R121" s="110"/>
      <c r="S121" s="110"/>
      <c r="T121" s="110"/>
      <c r="U121" s="110"/>
      <c r="V121" s="110"/>
      <c r="W121" s="110"/>
      <c r="X121" s="110"/>
      <c r="Y121" s="110"/>
      <c r="Z121" s="110"/>
      <c r="AA121" s="110"/>
    </row>
    <row r="122" spans="4:27" x14ac:dyDescent="0.3">
      <c r="D122" s="143"/>
      <c r="F122" s="144"/>
      <c r="G122" s="145"/>
      <c r="H122" s="145"/>
      <c r="I122" s="145"/>
      <c r="L122" s="110"/>
      <c r="M122" s="110"/>
      <c r="R122" s="110"/>
      <c r="S122" s="110"/>
      <c r="T122" s="110"/>
      <c r="U122" s="110"/>
      <c r="V122" s="110"/>
      <c r="W122" s="110"/>
      <c r="X122" s="110"/>
      <c r="Y122" s="110"/>
      <c r="Z122" s="110"/>
      <c r="AA122" s="110"/>
    </row>
    <row r="123" spans="4:27" x14ac:dyDescent="0.3">
      <c r="D123" s="143"/>
      <c r="F123" s="144"/>
      <c r="G123" s="145"/>
      <c r="H123" s="145"/>
      <c r="I123" s="145"/>
      <c r="L123" s="110"/>
      <c r="M123" s="110"/>
      <c r="R123" s="110"/>
      <c r="S123" s="110"/>
      <c r="T123" s="110"/>
      <c r="U123" s="110"/>
      <c r="V123" s="110"/>
      <c r="W123" s="110"/>
      <c r="X123" s="110"/>
      <c r="Y123" s="110"/>
      <c r="Z123" s="110"/>
      <c r="AA123" s="110"/>
    </row>
    <row r="124" spans="4:27" x14ac:dyDescent="0.3">
      <c r="D124" s="143"/>
      <c r="F124" s="144"/>
      <c r="G124" s="145"/>
      <c r="H124" s="145"/>
      <c r="I124" s="145"/>
      <c r="L124" s="110"/>
      <c r="M124" s="110"/>
      <c r="R124" s="110"/>
      <c r="S124" s="110"/>
      <c r="T124" s="110"/>
      <c r="U124" s="110"/>
      <c r="V124" s="110"/>
      <c r="W124" s="110"/>
      <c r="X124" s="110"/>
      <c r="Y124" s="110"/>
      <c r="Z124" s="110"/>
      <c r="AA124" s="110"/>
    </row>
    <row r="125" spans="4:27" x14ac:dyDescent="0.3">
      <c r="D125" s="143"/>
      <c r="F125" s="144"/>
      <c r="G125" s="145"/>
      <c r="H125" s="145"/>
      <c r="I125" s="145"/>
      <c r="L125" s="110"/>
      <c r="M125" s="110"/>
      <c r="R125" s="110"/>
      <c r="S125" s="110"/>
      <c r="T125" s="110"/>
      <c r="U125" s="110"/>
      <c r="V125" s="110"/>
      <c r="W125" s="110"/>
      <c r="X125" s="110"/>
      <c r="Y125" s="110"/>
      <c r="Z125" s="110"/>
      <c r="AA125" s="110"/>
    </row>
    <row r="126" spans="4:27" x14ac:dyDescent="0.3">
      <c r="D126" s="143"/>
      <c r="F126" s="144"/>
      <c r="G126" s="145"/>
      <c r="H126" s="145"/>
      <c r="I126" s="145"/>
      <c r="L126" s="110"/>
      <c r="M126" s="110"/>
      <c r="R126" s="110"/>
      <c r="S126" s="110"/>
      <c r="T126" s="110"/>
      <c r="U126" s="110"/>
      <c r="V126" s="110"/>
      <c r="W126" s="110"/>
      <c r="X126" s="110"/>
      <c r="Y126" s="110"/>
      <c r="Z126" s="110"/>
      <c r="AA126" s="110"/>
    </row>
    <row r="127" spans="4:27" x14ac:dyDescent="0.3">
      <c r="D127" s="143"/>
      <c r="F127" s="144"/>
      <c r="G127" s="145"/>
      <c r="H127" s="145"/>
      <c r="I127" s="145"/>
      <c r="L127" s="110"/>
      <c r="M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10"/>
    </row>
    <row r="128" spans="4:27" x14ac:dyDescent="0.3">
      <c r="D128" s="143"/>
      <c r="F128" s="144"/>
      <c r="G128" s="145"/>
      <c r="H128" s="145"/>
      <c r="I128" s="145"/>
      <c r="L128" s="110"/>
      <c r="M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</row>
    <row r="129" spans="4:27" x14ac:dyDescent="0.3">
      <c r="D129" s="143"/>
      <c r="F129" s="144"/>
      <c r="G129" s="145"/>
      <c r="H129" s="145"/>
      <c r="I129" s="145"/>
      <c r="L129" s="110"/>
      <c r="M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</row>
    <row r="130" spans="4:27" x14ac:dyDescent="0.3">
      <c r="D130" s="143"/>
      <c r="F130" s="144"/>
      <c r="G130" s="145"/>
      <c r="H130" s="145"/>
      <c r="I130" s="145"/>
      <c r="L130" s="110"/>
      <c r="M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</row>
    <row r="131" spans="4:27" x14ac:dyDescent="0.3">
      <c r="D131" s="143"/>
      <c r="F131" s="144"/>
      <c r="G131" s="145"/>
      <c r="H131" s="145"/>
      <c r="I131" s="145"/>
      <c r="L131" s="110"/>
      <c r="M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</row>
    <row r="132" spans="4:27" x14ac:dyDescent="0.3">
      <c r="D132" s="143"/>
      <c r="F132" s="144"/>
      <c r="G132" s="145"/>
      <c r="H132" s="145"/>
      <c r="I132" s="145"/>
      <c r="L132" s="110"/>
      <c r="M132" s="110"/>
      <c r="R132" s="110"/>
      <c r="S132" s="110"/>
      <c r="T132" s="110"/>
      <c r="U132" s="110"/>
      <c r="V132" s="110"/>
      <c r="W132" s="110"/>
      <c r="X132" s="110"/>
      <c r="Y132" s="110"/>
      <c r="Z132" s="110"/>
      <c r="AA132" s="110"/>
    </row>
    <row r="133" spans="4:27" x14ac:dyDescent="0.3">
      <c r="D133" s="143"/>
      <c r="F133" s="144"/>
      <c r="G133" s="145"/>
      <c r="H133" s="145"/>
      <c r="I133" s="145"/>
      <c r="L133" s="110"/>
      <c r="M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</row>
    <row r="134" spans="4:27" x14ac:dyDescent="0.3">
      <c r="D134" s="143"/>
      <c r="F134" s="144"/>
      <c r="G134" s="145"/>
      <c r="H134" s="145"/>
      <c r="I134" s="145"/>
      <c r="L134" s="110"/>
      <c r="M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</row>
    <row r="135" spans="4:27" x14ac:dyDescent="0.3">
      <c r="D135" s="143"/>
      <c r="F135" s="144"/>
      <c r="G135" s="145"/>
      <c r="H135" s="145"/>
      <c r="I135" s="145"/>
      <c r="L135" s="110"/>
      <c r="M135" s="110"/>
      <c r="R135" s="110"/>
      <c r="S135" s="110"/>
      <c r="T135" s="110"/>
      <c r="U135" s="110"/>
      <c r="V135" s="110"/>
      <c r="W135" s="110"/>
      <c r="X135" s="110"/>
      <c r="Y135" s="110"/>
      <c r="Z135" s="110"/>
      <c r="AA135" s="110"/>
    </row>
    <row r="136" spans="4:27" x14ac:dyDescent="0.3">
      <c r="D136" s="143"/>
      <c r="F136" s="144"/>
      <c r="G136" s="145"/>
      <c r="H136" s="145"/>
      <c r="I136" s="145"/>
      <c r="L136" s="110"/>
      <c r="M136" s="110"/>
      <c r="R136" s="110"/>
      <c r="S136" s="110"/>
      <c r="T136" s="110"/>
      <c r="U136" s="110"/>
      <c r="V136" s="110"/>
      <c r="W136" s="110"/>
      <c r="X136" s="110"/>
      <c r="Y136" s="110"/>
      <c r="Z136" s="110"/>
      <c r="AA136" s="110"/>
    </row>
    <row r="137" spans="4:27" x14ac:dyDescent="0.3">
      <c r="D137" s="143"/>
      <c r="F137" s="144"/>
      <c r="G137" s="145"/>
      <c r="H137" s="145"/>
      <c r="I137" s="145"/>
      <c r="L137" s="110"/>
      <c r="M137" s="110"/>
      <c r="R137" s="110"/>
      <c r="S137" s="110"/>
      <c r="T137" s="110"/>
      <c r="U137" s="110"/>
      <c r="V137" s="110"/>
      <c r="W137" s="110"/>
      <c r="X137" s="110"/>
      <c r="Y137" s="110"/>
      <c r="Z137" s="110"/>
      <c r="AA137" s="110"/>
    </row>
    <row r="138" spans="4:27" x14ac:dyDescent="0.3">
      <c r="D138" s="143"/>
      <c r="F138" s="144"/>
      <c r="G138" s="145"/>
      <c r="H138" s="145"/>
      <c r="I138" s="145"/>
      <c r="L138" s="110"/>
      <c r="M138" s="110"/>
      <c r="R138" s="110"/>
      <c r="S138" s="110"/>
      <c r="T138" s="110"/>
      <c r="U138" s="110"/>
      <c r="V138" s="110"/>
      <c r="W138" s="110"/>
      <c r="X138" s="110"/>
      <c r="Y138" s="110"/>
      <c r="Z138" s="110"/>
      <c r="AA138" s="110"/>
    </row>
    <row r="139" spans="4:27" x14ac:dyDescent="0.3">
      <c r="D139" s="143"/>
      <c r="F139" s="144"/>
      <c r="G139" s="145"/>
      <c r="H139" s="145"/>
      <c r="I139" s="145"/>
      <c r="L139" s="110"/>
      <c r="M139" s="110"/>
      <c r="R139" s="110"/>
      <c r="S139" s="110"/>
      <c r="T139" s="110"/>
      <c r="U139" s="110"/>
      <c r="V139" s="110"/>
      <c r="W139" s="110"/>
      <c r="X139" s="110"/>
      <c r="Y139" s="110"/>
      <c r="Z139" s="110"/>
      <c r="AA139" s="110"/>
    </row>
    <row r="140" spans="4:27" x14ac:dyDescent="0.3">
      <c r="D140" s="143"/>
      <c r="F140" s="144"/>
      <c r="G140" s="145"/>
      <c r="H140" s="145"/>
      <c r="I140" s="145"/>
      <c r="L140" s="110"/>
      <c r="M140" s="110"/>
      <c r="R140" s="110"/>
      <c r="S140" s="110"/>
      <c r="T140" s="110"/>
      <c r="U140" s="110"/>
      <c r="V140" s="110"/>
      <c r="W140" s="110"/>
      <c r="X140" s="110"/>
      <c r="Y140" s="110"/>
      <c r="Z140" s="110"/>
      <c r="AA140" s="110"/>
    </row>
    <row r="141" spans="4:27" x14ac:dyDescent="0.3">
      <c r="D141" s="143"/>
      <c r="F141" s="144"/>
      <c r="G141" s="145"/>
      <c r="H141" s="145"/>
      <c r="I141" s="145"/>
      <c r="L141" s="110"/>
      <c r="M141" s="110"/>
      <c r="R141" s="110"/>
      <c r="S141" s="110"/>
      <c r="T141" s="110"/>
      <c r="U141" s="110"/>
      <c r="V141" s="110"/>
      <c r="W141" s="110"/>
      <c r="X141" s="110"/>
      <c r="Y141" s="110"/>
      <c r="Z141" s="110"/>
      <c r="AA141" s="110"/>
    </row>
    <row r="142" spans="4:27" x14ac:dyDescent="0.3">
      <c r="D142" s="143"/>
      <c r="F142" s="144"/>
      <c r="G142" s="145"/>
      <c r="H142" s="145"/>
      <c r="I142" s="145"/>
      <c r="L142" s="110"/>
      <c r="M142" s="110"/>
      <c r="R142" s="110"/>
      <c r="S142" s="110"/>
      <c r="T142" s="110"/>
      <c r="U142" s="110"/>
      <c r="V142" s="110"/>
      <c r="W142" s="110"/>
      <c r="X142" s="110"/>
      <c r="Y142" s="110"/>
      <c r="Z142" s="110"/>
      <c r="AA142" s="110"/>
    </row>
    <row r="143" spans="4:27" x14ac:dyDescent="0.3">
      <c r="D143" s="143"/>
      <c r="F143" s="144"/>
      <c r="G143" s="145"/>
      <c r="H143" s="145"/>
      <c r="I143" s="145"/>
      <c r="L143" s="110"/>
      <c r="M143" s="110"/>
      <c r="R143" s="110"/>
      <c r="S143" s="110"/>
      <c r="T143" s="110"/>
      <c r="U143" s="110"/>
      <c r="V143" s="110"/>
      <c r="W143" s="110"/>
      <c r="X143" s="110"/>
      <c r="Y143" s="110"/>
      <c r="Z143" s="110"/>
      <c r="AA143" s="110"/>
    </row>
    <row r="144" spans="4:27" x14ac:dyDescent="0.3">
      <c r="D144" s="143"/>
      <c r="F144" s="144"/>
      <c r="G144" s="145"/>
      <c r="H144" s="145"/>
      <c r="I144" s="145"/>
      <c r="L144" s="110"/>
      <c r="M144" s="110"/>
      <c r="R144" s="110"/>
      <c r="S144" s="110"/>
      <c r="T144" s="110"/>
      <c r="U144" s="110"/>
      <c r="V144" s="110"/>
      <c r="W144" s="110"/>
      <c r="X144" s="110"/>
      <c r="Y144" s="110"/>
      <c r="Z144" s="110"/>
      <c r="AA144" s="110"/>
    </row>
    <row r="145" spans="4:27" x14ac:dyDescent="0.3">
      <c r="D145" s="143"/>
      <c r="F145" s="144"/>
      <c r="G145" s="145"/>
      <c r="H145" s="145"/>
      <c r="I145" s="145"/>
      <c r="L145" s="110"/>
      <c r="M145" s="110"/>
      <c r="R145" s="110"/>
      <c r="S145" s="110"/>
      <c r="T145" s="110"/>
      <c r="U145" s="110"/>
      <c r="V145" s="110"/>
      <c r="W145" s="110"/>
      <c r="X145" s="110"/>
      <c r="Y145" s="110"/>
      <c r="Z145" s="110"/>
      <c r="AA145" s="110"/>
    </row>
    <row r="146" spans="4:27" x14ac:dyDescent="0.3">
      <c r="D146" s="143"/>
      <c r="F146" s="144"/>
      <c r="G146" s="145"/>
      <c r="H146" s="145"/>
      <c r="I146" s="145"/>
      <c r="L146" s="110"/>
      <c r="M146" s="110"/>
      <c r="R146" s="110"/>
      <c r="S146" s="110"/>
      <c r="T146" s="110"/>
      <c r="U146" s="110"/>
      <c r="V146" s="110"/>
      <c r="W146" s="110"/>
      <c r="X146" s="110"/>
      <c r="Y146" s="110"/>
      <c r="Z146" s="110"/>
      <c r="AA146" s="110"/>
    </row>
    <row r="147" spans="4:27" x14ac:dyDescent="0.3">
      <c r="D147" s="143"/>
      <c r="F147" s="144"/>
      <c r="G147" s="145"/>
      <c r="H147" s="145"/>
      <c r="I147" s="145"/>
      <c r="L147" s="110"/>
      <c r="M147" s="110"/>
      <c r="R147" s="110"/>
      <c r="S147" s="110"/>
      <c r="T147" s="110"/>
      <c r="U147" s="110"/>
      <c r="V147" s="110"/>
      <c r="W147" s="110"/>
      <c r="X147" s="110"/>
      <c r="Y147" s="110"/>
      <c r="Z147" s="110"/>
      <c r="AA147" s="110"/>
    </row>
    <row r="148" spans="4:27" x14ac:dyDescent="0.3">
      <c r="D148" s="143"/>
      <c r="F148" s="144"/>
      <c r="G148" s="145"/>
      <c r="H148" s="145"/>
      <c r="I148" s="145"/>
      <c r="L148" s="110"/>
      <c r="M148" s="110"/>
      <c r="R148" s="110"/>
      <c r="S148" s="110"/>
      <c r="T148" s="110"/>
      <c r="U148" s="110"/>
      <c r="V148" s="110"/>
      <c r="W148" s="110"/>
      <c r="X148" s="110"/>
      <c r="Y148" s="110"/>
      <c r="Z148" s="110"/>
      <c r="AA148" s="110"/>
    </row>
    <row r="149" spans="4:27" x14ac:dyDescent="0.3">
      <c r="D149" s="143"/>
      <c r="F149" s="144"/>
      <c r="G149" s="145"/>
      <c r="H149" s="145"/>
      <c r="I149" s="145"/>
      <c r="L149" s="110"/>
      <c r="M149" s="110"/>
      <c r="R149" s="110"/>
      <c r="S149" s="110"/>
      <c r="T149" s="110"/>
      <c r="U149" s="110"/>
      <c r="V149" s="110"/>
      <c r="W149" s="110"/>
      <c r="X149" s="110"/>
      <c r="Y149" s="110"/>
      <c r="Z149" s="110"/>
      <c r="AA149" s="110"/>
    </row>
    <row r="150" spans="4:27" x14ac:dyDescent="0.3">
      <c r="D150" s="143"/>
      <c r="F150" s="144"/>
      <c r="G150" s="145"/>
      <c r="H150" s="145"/>
      <c r="I150" s="145"/>
      <c r="L150" s="110"/>
      <c r="M150" s="110"/>
      <c r="R150" s="110"/>
      <c r="S150" s="110"/>
      <c r="T150" s="110"/>
      <c r="U150" s="110"/>
      <c r="V150" s="110"/>
      <c r="W150" s="110"/>
      <c r="X150" s="110"/>
      <c r="Y150" s="110"/>
      <c r="Z150" s="110"/>
      <c r="AA150" s="110"/>
    </row>
    <row r="151" spans="4:27" x14ac:dyDescent="0.3">
      <c r="D151" s="143"/>
      <c r="F151" s="144"/>
      <c r="G151" s="145"/>
      <c r="H151" s="145"/>
      <c r="I151" s="145"/>
      <c r="L151" s="110"/>
      <c r="M151" s="110"/>
      <c r="R151" s="110"/>
      <c r="S151" s="110"/>
      <c r="T151" s="110"/>
      <c r="U151" s="110"/>
      <c r="V151" s="110"/>
      <c r="W151" s="110"/>
      <c r="X151" s="110"/>
      <c r="Y151" s="110"/>
      <c r="Z151" s="110"/>
      <c r="AA151" s="110"/>
    </row>
    <row r="152" spans="4:27" x14ac:dyDescent="0.3">
      <c r="D152" s="143"/>
      <c r="F152" s="144"/>
      <c r="G152" s="145"/>
      <c r="H152" s="145"/>
      <c r="I152" s="145"/>
      <c r="L152" s="110"/>
      <c r="M152" s="110"/>
      <c r="R152" s="110"/>
      <c r="S152" s="110"/>
      <c r="T152" s="110"/>
      <c r="U152" s="110"/>
      <c r="V152" s="110"/>
      <c r="W152" s="110"/>
      <c r="X152" s="110"/>
      <c r="Y152" s="110"/>
      <c r="Z152" s="110"/>
      <c r="AA152" s="110"/>
    </row>
    <row r="153" spans="4:27" x14ac:dyDescent="0.3">
      <c r="D153" s="143"/>
      <c r="F153" s="144"/>
      <c r="G153" s="145"/>
      <c r="H153" s="145"/>
      <c r="I153" s="145"/>
      <c r="L153" s="110"/>
      <c r="M153" s="110"/>
      <c r="R153" s="110"/>
      <c r="S153" s="110"/>
      <c r="T153" s="110"/>
      <c r="U153" s="110"/>
      <c r="V153" s="110"/>
      <c r="W153" s="110"/>
      <c r="X153" s="110"/>
      <c r="Y153" s="110"/>
      <c r="Z153" s="110"/>
      <c r="AA153" s="110"/>
    </row>
  </sheetData>
  <sheetProtection algorithmName="SHA-512" hashValue="alu1PQhlpBwvAwaTg6s70i6ioTf9emVn/24sjwxxa964RGlwfj9kovedzEyZnePfGDhgs+daYJ9/hYrTgnnyCQ==" saltValue="IUZItaQYVv/FGXJhhFIS5g==" spinCount="100000" sheet="1" objects="1" scenarios="1"/>
  <mergeCells count="15">
    <mergeCell ref="AI77:AJ77"/>
    <mergeCell ref="B1:K1"/>
    <mergeCell ref="AI53:AJ53"/>
    <mergeCell ref="AI59:AJ59"/>
    <mergeCell ref="AI65:AJ65"/>
    <mergeCell ref="AI71:AJ71"/>
    <mergeCell ref="AI29:AJ29"/>
    <mergeCell ref="AI35:AJ35"/>
    <mergeCell ref="AI41:AJ41"/>
    <mergeCell ref="AI47:AJ47"/>
    <mergeCell ref="AI23:AJ23"/>
    <mergeCell ref="AI3:AM3"/>
    <mergeCell ref="AI5:AJ5"/>
    <mergeCell ref="AI11:AJ11"/>
    <mergeCell ref="AI17:AJ17"/>
  </mergeCells>
  <phoneticPr fontId="17" type="noConversion"/>
  <conditionalFormatting sqref="A5">
    <cfRule type="expression" dxfId="49" priority="79">
      <formula>AND(LEN($N2)&gt;0,(OR(IFERROR(FIND($N2,$HH$30,1)&gt;0,0),IFERROR(FIND($O2,$HH$30,1)&gt;0,0))))</formula>
    </cfRule>
  </conditionalFormatting>
  <conditionalFormatting sqref="A6">
    <cfRule type="expression" dxfId="48" priority="80">
      <formula>AND(LEN($N2)&gt;0,(OR(IFERROR(FIND($N2,$HH$30,1)&gt;0,0),IFERROR(FIND($O2,$HH$30,1)&gt;0,0))))</formula>
    </cfRule>
  </conditionalFormatting>
  <conditionalFormatting sqref="A7">
    <cfRule type="expression" dxfId="47" priority="81">
      <formula>AND(LEN($N2)&gt;0,(OR(IFERROR(FIND($N2,$HH$30,1)&gt;0,0),IFERROR(FIND($O2,$HH$30,1)&gt;0,0))))</formula>
    </cfRule>
  </conditionalFormatting>
  <conditionalFormatting sqref="B4:H107">
    <cfRule type="expression" dxfId="46" priority="82">
      <formula>MATCH($M4,$A$19:$A$26,0)&gt;0</formula>
    </cfRule>
    <cfRule type="expression" dxfId="45" priority="83">
      <formula>AND(LEN($N4)&gt;2,(OR(IFERROR(FIND($N4,$HH$30,1)&gt;0,0),IFERROR(FIND($O4,$HH$30,1)&gt;0,0))))</formula>
    </cfRule>
  </conditionalFormatting>
  <conditionalFormatting sqref="J76:J107">
    <cfRule type="expression" dxfId="44" priority="18">
      <formula>LEFT(I76,FIND(":",I76,1)-1)=RIGHT(I76,LEN(I76)-FIND(":",I76,1))</formula>
    </cfRule>
    <cfRule type="expression" priority="19">
      <formula>LEFT(H40,FIND(":",H40,1)-1)=RIGHT(H40,LEN(H40)-FIND(":",H40,1))</formula>
    </cfRule>
  </conditionalFormatting>
  <conditionalFormatting sqref="K76:K107">
    <cfRule type="expression" dxfId="43" priority="17">
      <formula>LEFT(J76,FIND(":",J76,1)-1)=RIGHT(J76,LEN(J76)-FIND(":",J76,1))</formula>
    </cfRule>
  </conditionalFormatting>
  <conditionalFormatting sqref="AI8:AM8">
    <cfRule type="expression" dxfId="42" priority="5">
      <formula>MATCH($AJ$8,$AJ$78:$AJ$85,0)&gt;0</formula>
    </cfRule>
  </conditionalFormatting>
  <conditionalFormatting sqref="AI14:AM14">
    <cfRule type="expression" dxfId="41" priority="16">
      <formula>MATCH($AJ$14,$AJ$78:$AJ$85,0)&gt;0</formula>
    </cfRule>
  </conditionalFormatting>
  <conditionalFormatting sqref="AI20:AM20">
    <cfRule type="expression" dxfId="40" priority="15">
      <formula>MATCH($AJ$20,$AJ$78:$AJ$85,0)&gt;0</formula>
    </cfRule>
  </conditionalFormatting>
  <conditionalFormatting sqref="AI26:AM26">
    <cfRule type="expression" dxfId="39" priority="14">
      <formula>MATCH($AJ$26,$AJ$78:$AJ$85,0)&gt;0</formula>
    </cfRule>
  </conditionalFormatting>
  <conditionalFormatting sqref="AI32:AM32">
    <cfRule type="expression" dxfId="38" priority="13">
      <formula>MATCH($AJ$32,$AJ$78:$AJ$85,0)&gt;0</formula>
    </cfRule>
  </conditionalFormatting>
  <conditionalFormatting sqref="AI38:AM38">
    <cfRule type="expression" dxfId="37" priority="12">
      <formula>MATCH($AJ$38,$AJ$78:$AJ$85,0)&gt;0</formula>
    </cfRule>
  </conditionalFormatting>
  <conditionalFormatting sqref="AI44:AM44">
    <cfRule type="expression" dxfId="36" priority="11">
      <formula>MATCH($AJ$44,$AJ$78:$AJ$85,0)&gt;0</formula>
    </cfRule>
  </conditionalFormatting>
  <conditionalFormatting sqref="AI50:AM50">
    <cfRule type="expression" dxfId="35" priority="10">
      <formula>MATCH($AJ$50,$AJ$78:$AJ$85,0)&gt;0</formula>
    </cfRule>
  </conditionalFormatting>
  <conditionalFormatting sqref="AI56:AM56">
    <cfRule type="expression" dxfId="34" priority="9">
      <formula>MATCH($AJ$56,$AJ$78:$AJ$85,0)&gt;0</formula>
    </cfRule>
  </conditionalFormatting>
  <conditionalFormatting sqref="AI62:AM62">
    <cfRule type="expression" dxfId="33" priority="8">
      <formula>MATCH($AJ$62,$AJ$78:$AJ$85,0)&gt;0</formula>
    </cfRule>
  </conditionalFormatting>
  <conditionalFormatting sqref="AI68:AM68">
    <cfRule type="expression" dxfId="32" priority="7">
      <formula>MATCH($AJ$68,$AJ$78:$AJ$85,0)&gt;0</formula>
    </cfRule>
  </conditionalFormatting>
  <conditionalFormatting sqref="AI74:AM74">
    <cfRule type="expression" dxfId="31" priority="6">
      <formula>MATCH($AJ$74,$AJ$78:$AJ$85,0)&gt;0</formula>
    </cfRule>
  </conditionalFormatting>
  <conditionalFormatting sqref="BC1:BC1048576">
    <cfRule type="expression" dxfId="30" priority="24">
      <formula>ISNUMBER(BC1)</formula>
    </cfRule>
  </conditionalFormatting>
  <conditionalFormatting sqref="BN4:DI51">
    <cfRule type="expression" dxfId="29" priority="27">
      <formula>BN4=0</formula>
    </cfRule>
  </conditionalFormatting>
  <conditionalFormatting sqref="DL4:FG51">
    <cfRule type="expression" dxfId="28" priority="25">
      <formula>DL4=0</formula>
    </cfRule>
  </conditionalFormatting>
  <conditionalFormatting sqref="FJ4:HE51">
    <cfRule type="expression" dxfId="27" priority="26">
      <formula>FJ4=0</formula>
    </cfRule>
  </conditionalFormatting>
  <dataValidations count="4">
    <dataValidation type="list" allowBlank="1" showInputMessage="1" showErrorMessage="1" sqref="E4:E75" xr:uid="{1CECE62D-A7D0-4751-91EE-3AF97E2954E9}">
      <formula1>Stadiums</formula1>
    </dataValidation>
    <dataValidation type="list" allowBlank="1" showInputMessage="1" showErrorMessage="1" sqref="A19:A26" xr:uid="{11E5C041-C8E9-4872-9D71-07046BE711EE}">
      <formula1>cities</formula1>
    </dataValidation>
    <dataValidation type="list" allowBlank="1" showInputMessage="1" showErrorMessage="1" sqref="A9:A16" xr:uid="{714D15E8-0335-45A4-B0DF-1390FBB7ECD5}">
      <formula1>Teams</formula1>
    </dataValidation>
    <dataValidation type="custom" allowBlank="1" showErrorMessage="1" errorTitle="Incorrect Format" error="Score should be entered in 0:0 format" sqref="I1:I75 I76:K107 I108:I1048576" xr:uid="{FBECB82E-2CE1-48B9-B5A0-674FEB54C4CB}">
      <formula1>AND(ISNUMBER(LEFT(I1,FIND(":",I1&amp;":")-1)+0),ISNUMBER(MID(I1,FIND(":",I1&amp;":")+1,LEN(I1))+0),ISNUMBER(FIND(":",I1)))</formula1>
    </dataValidation>
  </dataValidations>
  <pageMargins left="0.7" right="0.7" top="0.75" bottom="0.75" header="0.3" footer="0.3"/>
  <pageSetup orientation="portrait" horizontalDpi="4294967293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E9374-5994-4EDC-BCFB-8DDC95DE81DD}">
  <sheetPr codeName="Sheet5"/>
  <dimension ref="A1:KO188"/>
  <sheetViews>
    <sheetView showGridLines="0" zoomScale="115" zoomScaleNormal="115" workbookViewId="0">
      <pane ySplit="3" topLeftCell="A74" activePane="bottomLeft" state="frozen"/>
      <selection pane="bottomLeft" activeCell="H75" sqref="H75"/>
    </sheetView>
  </sheetViews>
  <sheetFormatPr defaultColWidth="9.140625" defaultRowHeight="16.5" x14ac:dyDescent="0.3"/>
  <cols>
    <col min="1" max="1" width="26.42578125" style="99" customWidth="1"/>
    <col min="2" max="2" width="9.5703125" style="110" bestFit="1" customWidth="1"/>
    <col min="3" max="3" width="14.42578125" style="110" bestFit="1" customWidth="1"/>
    <col min="4" max="4" width="11" style="110" bestFit="1" customWidth="1"/>
    <col min="5" max="5" width="39.42578125" style="110" bestFit="1" customWidth="1"/>
    <col min="6" max="6" width="10.42578125" style="110" bestFit="1" customWidth="1"/>
    <col min="7" max="7" width="22.42578125" style="147" bestFit="1" customWidth="1"/>
    <col min="8" max="8" width="40.85546875" style="147" bestFit="1" customWidth="1"/>
    <col min="9" max="9" width="12.7109375" style="147" customWidth="1"/>
    <col min="10" max="10" width="12.7109375" style="110" customWidth="1"/>
    <col min="11" max="11" width="12.7109375" style="146" customWidth="1"/>
    <col min="12" max="12" width="20.7109375" style="146" customWidth="1"/>
    <col min="13" max="13" width="20.7109375" style="146" hidden="1" customWidth="1"/>
    <col min="14" max="14" width="17.28515625" style="110" hidden="1" customWidth="1"/>
    <col min="15" max="15" width="26.28515625" style="99" hidden="1" customWidth="1"/>
    <col min="16" max="17" width="14.28515625" style="99" hidden="1" customWidth="1"/>
    <col min="18" max="27" width="17.28515625" style="99" hidden="1" customWidth="1"/>
    <col min="28" max="28" width="17.28515625" style="99" customWidth="1"/>
    <col min="29" max="29" width="20.5703125" style="99" customWidth="1"/>
    <col min="30" max="30" width="19.28515625" style="99" customWidth="1"/>
    <col min="31" max="31" width="17.28515625" style="99" customWidth="1"/>
    <col min="32" max="32" width="9.140625" style="99" hidden="1" customWidth="1"/>
    <col min="33" max="33" width="31.28515625" style="99" hidden="1" customWidth="1"/>
    <col min="34" max="37" width="9.140625" style="99" hidden="1" customWidth="1"/>
    <col min="38" max="38" width="17.42578125" style="101" customWidth="1"/>
    <col min="39" max="39" width="26.28515625" style="101" bestFit="1" customWidth="1"/>
    <col min="40" max="40" width="23.140625" style="101" customWidth="1"/>
    <col min="41" max="41" width="13.5703125" style="101" customWidth="1"/>
    <col min="42" max="44" width="9.140625" style="101" customWidth="1"/>
    <col min="45" max="45" width="3.28515625" style="45" customWidth="1"/>
    <col min="46" max="46" width="3.5703125" style="219" bestFit="1" customWidth="1"/>
    <col min="47" max="47" width="14.85546875" style="98" customWidth="1"/>
    <col min="48" max="48" width="12.42578125" style="248" customWidth="1"/>
    <col min="49" max="49" width="17.28515625" style="45" hidden="1" customWidth="1"/>
    <col min="50" max="50" width="9.140625" style="101" hidden="1" customWidth="1"/>
    <col min="51" max="51" width="4.42578125" style="219" hidden="1" customWidth="1"/>
    <col min="52" max="52" width="9.140625" style="219" hidden="1" customWidth="1"/>
    <col min="53" max="53" width="6.42578125" style="45" hidden="1" customWidth="1"/>
    <col min="54" max="55" width="9.140625" style="45" hidden="1" customWidth="1"/>
    <col min="56" max="56" width="9.140625" style="47" hidden="1" customWidth="1"/>
    <col min="57" max="57" width="17.28515625" style="47" hidden="1" customWidth="1"/>
    <col min="58" max="58" width="6" style="47" hidden="1" customWidth="1"/>
    <col min="59" max="59" width="2.5703125" style="47" hidden="1" customWidth="1"/>
    <col min="60" max="60" width="2.140625" style="47" hidden="1" customWidth="1"/>
    <col min="61" max="61" width="6.85546875" style="47" hidden="1" customWidth="1"/>
    <col min="62" max="62" width="15.42578125" style="45" hidden="1" customWidth="1"/>
    <col min="63" max="63" width="16.5703125" style="45" hidden="1" customWidth="1"/>
    <col min="64" max="64" width="18.140625" style="45" hidden="1" customWidth="1"/>
    <col min="65" max="65" width="9.140625" style="47" hidden="1" customWidth="1"/>
    <col min="66" max="66" width="11" style="47" hidden="1" customWidth="1"/>
    <col min="67" max="67" width="9.140625" style="47" hidden="1" customWidth="1"/>
    <col min="68" max="69" width="18.7109375" style="45" hidden="1" customWidth="1"/>
    <col min="70" max="70" width="18.7109375" style="47" hidden="1" customWidth="1"/>
    <col min="71" max="72" width="18.7109375" style="45" hidden="1" customWidth="1"/>
    <col min="73" max="73" width="13.42578125" style="45" hidden="1" customWidth="1"/>
    <col min="74" max="75" width="9.140625" style="45" hidden="1" customWidth="1"/>
    <col min="76" max="76" width="14.28515625" style="45" hidden="1" customWidth="1"/>
    <col min="77" max="124" width="4" style="48" hidden="1" customWidth="1"/>
    <col min="125" max="125" width="9.140625" style="45" hidden="1" customWidth="1"/>
    <col min="126" max="126" width="14.28515625" style="45" hidden="1" customWidth="1"/>
    <col min="127" max="174" width="4" style="45" hidden="1" customWidth="1"/>
    <col min="175" max="175" width="9.140625" style="45" hidden="1" customWidth="1"/>
    <col min="176" max="176" width="14.28515625" style="45" hidden="1" customWidth="1"/>
    <col min="177" max="224" width="4" style="45" hidden="1" customWidth="1"/>
    <col min="225" max="225" width="9.140625" style="45" hidden="1" customWidth="1"/>
    <col min="226" max="226" width="12" style="101" hidden="1" customWidth="1"/>
    <col min="227" max="248" width="0" style="101" hidden="1" customWidth="1"/>
    <col min="249" max="249" width="0" style="99" hidden="1" customWidth="1"/>
    <col min="250" max="301" width="9.140625" style="101"/>
    <col min="302" max="16384" width="9.140625" style="99"/>
  </cols>
  <sheetData>
    <row r="1" spans="1:301" s="45" customFormat="1" ht="120" customHeight="1" thickBot="1" x14ac:dyDescent="1.1000000000000001">
      <c r="A1" s="39" t="e" vm="1">
        <v>#VALUE!</v>
      </c>
      <c r="B1" s="268" t="s">
        <v>86</v>
      </c>
      <c r="C1" s="269"/>
      <c r="D1" s="269"/>
      <c r="E1" s="269"/>
      <c r="F1" s="269"/>
      <c r="G1" s="269"/>
      <c r="H1" s="269"/>
      <c r="I1" s="269"/>
      <c r="J1" s="269"/>
      <c r="K1" s="269"/>
      <c r="L1" s="41"/>
      <c r="M1" s="40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273" t="s">
        <v>742</v>
      </c>
      <c r="AM1" s="274"/>
      <c r="AN1" s="284">
        <f ca="1">SUM(AQ4:AQ107)+SUM(AE4:AE107)</f>
        <v>0</v>
      </c>
      <c r="AO1" s="285"/>
      <c r="AP1" s="42"/>
      <c r="AQ1" s="42"/>
      <c r="AR1" s="42"/>
      <c r="AS1" s="42"/>
      <c r="AT1" s="42"/>
      <c r="AU1" s="46"/>
      <c r="AV1" s="46"/>
      <c r="AW1" s="42"/>
      <c r="AX1" s="42"/>
      <c r="AY1" s="42"/>
      <c r="AZ1" s="44"/>
      <c r="BD1" s="47"/>
      <c r="BE1" s="47"/>
      <c r="BF1" s="47"/>
      <c r="BG1" s="47"/>
      <c r="BH1" s="47"/>
      <c r="BI1" s="47"/>
      <c r="BM1" s="47"/>
      <c r="BN1" s="47"/>
      <c r="BO1" s="47"/>
      <c r="BR1" s="47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HR1" s="49"/>
    </row>
    <row r="2" spans="1:301" s="50" customFormat="1" ht="17.25" thickBot="1" x14ac:dyDescent="0.3">
      <c r="B2" s="51"/>
      <c r="C2" s="51"/>
      <c r="D2" s="51"/>
      <c r="E2" s="51"/>
      <c r="F2" s="51"/>
      <c r="G2" s="52"/>
      <c r="H2" s="52"/>
      <c r="I2" s="52"/>
      <c r="J2" s="51"/>
      <c r="K2" s="53"/>
      <c r="L2" s="53"/>
      <c r="M2" s="53"/>
      <c r="N2" s="51"/>
      <c r="AL2" s="266">
        <v>2</v>
      </c>
      <c r="AM2" s="266">
        <v>3</v>
      </c>
      <c r="AN2" s="266">
        <v>5</v>
      </c>
      <c r="AO2" s="198" t="s">
        <v>741</v>
      </c>
      <c r="AQ2" s="275">
        <v>2</v>
      </c>
      <c r="AR2" s="276"/>
      <c r="AT2" s="51"/>
      <c r="AU2" s="54"/>
      <c r="AV2" s="54"/>
      <c r="BD2" s="51"/>
      <c r="BE2" s="51"/>
      <c r="BF2" s="51"/>
      <c r="BG2" s="51"/>
      <c r="BH2" s="51"/>
      <c r="BI2" s="51"/>
      <c r="BM2" s="51"/>
      <c r="BN2" s="51"/>
      <c r="BO2" s="51"/>
      <c r="BR2" s="51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/>
      <c r="DS2" s="55"/>
      <c r="DT2" s="55"/>
    </row>
    <row r="3" spans="1:301" s="50" customFormat="1" ht="58.5" customHeight="1" thickBot="1" x14ac:dyDescent="0.3">
      <c r="A3" s="56"/>
      <c r="B3" s="199" t="s">
        <v>77</v>
      </c>
      <c r="C3" s="59" t="s">
        <v>78</v>
      </c>
      <c r="D3" s="59" t="s">
        <v>79</v>
      </c>
      <c r="E3" s="59" t="s">
        <v>80</v>
      </c>
      <c r="F3" s="59" t="s">
        <v>81</v>
      </c>
      <c r="G3" s="59" t="s">
        <v>82</v>
      </c>
      <c r="H3" s="59" t="s">
        <v>83</v>
      </c>
      <c r="I3" s="59" t="s">
        <v>84</v>
      </c>
      <c r="J3" s="60" t="s">
        <v>735</v>
      </c>
      <c r="K3" s="61" t="s">
        <v>736</v>
      </c>
      <c r="L3" s="62" t="s">
        <v>85</v>
      </c>
      <c r="M3" s="62" t="s">
        <v>734</v>
      </c>
      <c r="N3" s="63" t="s">
        <v>2</v>
      </c>
      <c r="O3" s="64" t="s">
        <v>3</v>
      </c>
      <c r="P3" s="64" t="s">
        <v>19</v>
      </c>
      <c r="Q3" s="64" t="s">
        <v>20</v>
      </c>
      <c r="R3" s="64" t="s">
        <v>22</v>
      </c>
      <c r="S3" s="64" t="s">
        <v>23</v>
      </c>
      <c r="T3" s="64" t="s">
        <v>55</v>
      </c>
      <c r="U3" s="64" t="s">
        <v>56</v>
      </c>
      <c r="V3" s="64" t="s">
        <v>28</v>
      </c>
      <c r="W3" s="64" t="s">
        <v>29</v>
      </c>
      <c r="X3" s="64" t="s">
        <v>771</v>
      </c>
      <c r="Y3" s="64" t="s">
        <v>772</v>
      </c>
      <c r="Z3" s="64" t="s">
        <v>773</v>
      </c>
      <c r="AA3" s="64" t="s">
        <v>774</v>
      </c>
      <c r="AB3" s="200" t="str">
        <f>AL3</f>
        <v>TOTAL GOALS
(COMBINED)</v>
      </c>
      <c r="AC3" s="201" t="str">
        <f>AM3</f>
        <v>CORRECT RESULT
(W/D/L)</v>
      </c>
      <c r="AD3" s="201" t="str">
        <f>AN3</f>
        <v>CORRECT RESULT
(EXACT SCORELINE)</v>
      </c>
      <c r="AE3" s="202" t="str">
        <f>AO3</f>
        <v>POINTS</v>
      </c>
      <c r="AK3" s="65"/>
      <c r="AL3" s="203" t="s">
        <v>739</v>
      </c>
      <c r="AM3" s="203" t="s">
        <v>738</v>
      </c>
      <c r="AN3" s="203" t="s">
        <v>740</v>
      </c>
      <c r="AO3" s="203" t="s">
        <v>737</v>
      </c>
      <c r="AP3" s="65"/>
      <c r="AQ3" s="277" t="s">
        <v>767</v>
      </c>
      <c r="AR3" s="278"/>
      <c r="AS3" s="65"/>
      <c r="AT3" s="204"/>
      <c r="AU3" s="66" t="s">
        <v>17</v>
      </c>
      <c r="AV3" s="67" t="s">
        <v>64</v>
      </c>
      <c r="AW3" s="204"/>
      <c r="AX3" s="204"/>
      <c r="AY3" s="204"/>
      <c r="AZ3" s="204"/>
      <c r="BD3" s="63" t="s">
        <v>0</v>
      </c>
      <c r="BE3" s="63" t="s">
        <v>17</v>
      </c>
      <c r="BF3" s="63" t="s">
        <v>13</v>
      </c>
      <c r="BG3" s="63" t="s">
        <v>7</v>
      </c>
      <c r="BH3" s="63" t="s">
        <v>14</v>
      </c>
      <c r="BI3" s="63" t="s">
        <v>15</v>
      </c>
      <c r="BJ3" s="63" t="s">
        <v>24</v>
      </c>
      <c r="BK3" s="63" t="s">
        <v>25</v>
      </c>
      <c r="BL3" s="64" t="s">
        <v>21</v>
      </c>
      <c r="BM3" s="63" t="s">
        <v>26</v>
      </c>
      <c r="BN3" s="68" t="s">
        <v>60</v>
      </c>
      <c r="BO3" s="63" t="s">
        <v>59</v>
      </c>
      <c r="BP3" s="51" t="s">
        <v>27</v>
      </c>
      <c r="BQ3" s="51" t="s">
        <v>26</v>
      </c>
      <c r="BR3" s="51" t="s">
        <v>52</v>
      </c>
      <c r="BS3" s="51" t="s">
        <v>54</v>
      </c>
      <c r="BT3" s="51" t="s">
        <v>53</v>
      </c>
      <c r="BU3" s="50" t="s">
        <v>57</v>
      </c>
      <c r="BV3" s="50" t="s">
        <v>58</v>
      </c>
      <c r="BX3" s="50" t="s">
        <v>51</v>
      </c>
      <c r="BY3" s="69" t="s">
        <v>106</v>
      </c>
      <c r="BZ3" s="69" t="s">
        <v>32</v>
      </c>
      <c r="CA3" s="69" t="s">
        <v>48</v>
      </c>
      <c r="CB3" s="69" t="s">
        <v>107</v>
      </c>
      <c r="CC3" s="69" t="s">
        <v>38</v>
      </c>
      <c r="CD3" s="69" t="s">
        <v>39</v>
      </c>
      <c r="CE3" s="69" t="s">
        <v>770</v>
      </c>
      <c r="CF3" s="69" t="s">
        <v>49</v>
      </c>
      <c r="CG3" s="69" t="s">
        <v>111</v>
      </c>
      <c r="CH3" s="69" t="s">
        <v>44</v>
      </c>
      <c r="CI3" s="69" t="s">
        <v>99</v>
      </c>
      <c r="CJ3" s="69" t="s">
        <v>10</v>
      </c>
      <c r="CK3" s="69" t="s">
        <v>101</v>
      </c>
      <c r="CL3" s="69" t="s">
        <v>30</v>
      </c>
      <c r="CM3" s="69" t="s">
        <v>34</v>
      </c>
      <c r="CN3" s="69" t="s">
        <v>36</v>
      </c>
      <c r="CO3" s="69" t="s">
        <v>50</v>
      </c>
      <c r="CP3" s="69" t="s">
        <v>96</v>
      </c>
      <c r="CQ3" s="69" t="s">
        <v>46</v>
      </c>
      <c r="CR3" s="69" t="s">
        <v>100</v>
      </c>
      <c r="CS3" s="69" t="s">
        <v>45</v>
      </c>
      <c r="CT3" s="69" t="s">
        <v>108</v>
      </c>
      <c r="CU3" s="69" t="s">
        <v>769</v>
      </c>
      <c r="CV3" s="69" t="s">
        <v>33</v>
      </c>
      <c r="CW3" s="69" t="s">
        <v>35</v>
      </c>
      <c r="CX3" s="69" t="s">
        <v>11</v>
      </c>
      <c r="CY3" s="69" t="s">
        <v>102</v>
      </c>
      <c r="CZ3" s="69" t="s">
        <v>104</v>
      </c>
      <c r="DA3" s="69" t="s">
        <v>112</v>
      </c>
      <c r="DB3" s="69" t="s">
        <v>98</v>
      </c>
      <c r="DC3" s="69" t="s">
        <v>743</v>
      </c>
      <c r="DD3" s="69" t="s">
        <v>744</v>
      </c>
      <c r="DE3" s="69" t="s">
        <v>745</v>
      </c>
      <c r="DF3" s="69" t="s">
        <v>746</v>
      </c>
      <c r="DG3" s="69" t="s">
        <v>747</v>
      </c>
      <c r="DH3" s="69" t="s">
        <v>748</v>
      </c>
      <c r="DI3" s="69" t="s">
        <v>40</v>
      </c>
      <c r="DJ3" s="69" t="s">
        <v>9</v>
      </c>
      <c r="DK3" s="69" t="s">
        <v>47</v>
      </c>
      <c r="DL3" s="69" t="s">
        <v>97</v>
      </c>
      <c r="DM3" s="69" t="s">
        <v>12</v>
      </c>
      <c r="DN3" s="69" t="s">
        <v>95</v>
      </c>
      <c r="DO3" s="69" t="s">
        <v>37</v>
      </c>
      <c r="DP3" s="69" t="s">
        <v>42</v>
      </c>
      <c r="DQ3" s="69" t="s">
        <v>43</v>
      </c>
      <c r="DR3" s="69" t="s">
        <v>41</v>
      </c>
      <c r="DS3" s="69" t="s">
        <v>31</v>
      </c>
      <c r="DT3" s="69" t="s">
        <v>110</v>
      </c>
      <c r="DV3" s="50" t="s">
        <v>51</v>
      </c>
      <c r="DW3" s="70" t="s">
        <v>106</v>
      </c>
      <c r="DX3" s="70" t="s">
        <v>32</v>
      </c>
      <c r="DY3" s="70" t="s">
        <v>48</v>
      </c>
      <c r="DZ3" s="70" t="s">
        <v>107</v>
      </c>
      <c r="EA3" s="70" t="s">
        <v>38</v>
      </c>
      <c r="EB3" s="70" t="s">
        <v>39</v>
      </c>
      <c r="EC3" s="70" t="s">
        <v>770</v>
      </c>
      <c r="ED3" s="70" t="s">
        <v>49</v>
      </c>
      <c r="EE3" s="70" t="s">
        <v>111</v>
      </c>
      <c r="EF3" s="70" t="s">
        <v>44</v>
      </c>
      <c r="EG3" s="70" t="s">
        <v>99</v>
      </c>
      <c r="EH3" s="70" t="s">
        <v>10</v>
      </c>
      <c r="EI3" s="70" t="s">
        <v>101</v>
      </c>
      <c r="EJ3" s="70" t="s">
        <v>30</v>
      </c>
      <c r="EK3" s="70" t="s">
        <v>34</v>
      </c>
      <c r="EL3" s="70" t="s">
        <v>36</v>
      </c>
      <c r="EM3" s="70" t="s">
        <v>50</v>
      </c>
      <c r="EN3" s="70" t="s">
        <v>96</v>
      </c>
      <c r="EO3" s="70" t="s">
        <v>46</v>
      </c>
      <c r="EP3" s="70" t="s">
        <v>100</v>
      </c>
      <c r="EQ3" s="70" t="s">
        <v>45</v>
      </c>
      <c r="ER3" s="70" t="s">
        <v>108</v>
      </c>
      <c r="ES3" s="70" t="s">
        <v>769</v>
      </c>
      <c r="ET3" s="70" t="s">
        <v>33</v>
      </c>
      <c r="EU3" s="70" t="s">
        <v>35</v>
      </c>
      <c r="EV3" s="70" t="s">
        <v>11</v>
      </c>
      <c r="EW3" s="70" t="s">
        <v>102</v>
      </c>
      <c r="EX3" s="70" t="s">
        <v>104</v>
      </c>
      <c r="EY3" s="70" t="s">
        <v>112</v>
      </c>
      <c r="EZ3" s="70" t="s">
        <v>98</v>
      </c>
      <c r="FA3" s="70" t="s">
        <v>743</v>
      </c>
      <c r="FB3" s="70" t="s">
        <v>744</v>
      </c>
      <c r="FC3" s="70" t="s">
        <v>745</v>
      </c>
      <c r="FD3" s="70" t="s">
        <v>746</v>
      </c>
      <c r="FE3" s="70" t="s">
        <v>747</v>
      </c>
      <c r="FF3" s="70" t="s">
        <v>748</v>
      </c>
      <c r="FG3" s="70" t="s">
        <v>40</v>
      </c>
      <c r="FH3" s="70" t="s">
        <v>9</v>
      </c>
      <c r="FI3" s="70" t="s">
        <v>47</v>
      </c>
      <c r="FJ3" s="70" t="s">
        <v>97</v>
      </c>
      <c r="FK3" s="70" t="s">
        <v>12</v>
      </c>
      <c r="FL3" s="70" t="s">
        <v>95</v>
      </c>
      <c r="FM3" s="70" t="s">
        <v>37</v>
      </c>
      <c r="FN3" s="70" t="s">
        <v>42</v>
      </c>
      <c r="FO3" s="70" t="s">
        <v>43</v>
      </c>
      <c r="FP3" s="70" t="s">
        <v>41</v>
      </c>
      <c r="FQ3" s="70" t="s">
        <v>31</v>
      </c>
      <c r="FR3" s="70" t="s">
        <v>110</v>
      </c>
      <c r="FT3" s="50" t="s">
        <v>51</v>
      </c>
      <c r="FU3" s="55" t="s">
        <v>106</v>
      </c>
      <c r="FV3" s="55" t="s">
        <v>32</v>
      </c>
      <c r="FW3" s="55" t="s">
        <v>48</v>
      </c>
      <c r="FX3" s="55" t="s">
        <v>107</v>
      </c>
      <c r="FY3" s="55" t="s">
        <v>38</v>
      </c>
      <c r="FZ3" s="55" t="s">
        <v>39</v>
      </c>
      <c r="GA3" s="55" t="s">
        <v>770</v>
      </c>
      <c r="GB3" s="55" t="s">
        <v>49</v>
      </c>
      <c r="GC3" s="55" t="s">
        <v>111</v>
      </c>
      <c r="GD3" s="55" t="s">
        <v>44</v>
      </c>
      <c r="GE3" s="55" t="s">
        <v>99</v>
      </c>
      <c r="GF3" s="55" t="s">
        <v>10</v>
      </c>
      <c r="GG3" s="55" t="s">
        <v>101</v>
      </c>
      <c r="GH3" s="55" t="s">
        <v>30</v>
      </c>
      <c r="GI3" s="55" t="s">
        <v>34</v>
      </c>
      <c r="GJ3" s="55" t="s">
        <v>36</v>
      </c>
      <c r="GK3" s="55" t="s">
        <v>50</v>
      </c>
      <c r="GL3" s="55" t="s">
        <v>96</v>
      </c>
      <c r="GM3" s="55" t="s">
        <v>46</v>
      </c>
      <c r="GN3" s="55" t="s">
        <v>100</v>
      </c>
      <c r="GO3" s="55" t="s">
        <v>45</v>
      </c>
      <c r="GP3" s="55" t="s">
        <v>108</v>
      </c>
      <c r="GQ3" s="55" t="s">
        <v>769</v>
      </c>
      <c r="GR3" s="55" t="s">
        <v>33</v>
      </c>
      <c r="GS3" s="55" t="s">
        <v>35</v>
      </c>
      <c r="GT3" s="55" t="s">
        <v>11</v>
      </c>
      <c r="GU3" s="55" t="s">
        <v>102</v>
      </c>
      <c r="GV3" s="55" t="s">
        <v>104</v>
      </c>
      <c r="GW3" s="55" t="s">
        <v>112</v>
      </c>
      <c r="GX3" s="55" t="s">
        <v>98</v>
      </c>
      <c r="GY3" s="55" t="s">
        <v>743</v>
      </c>
      <c r="GZ3" s="55" t="s">
        <v>744</v>
      </c>
      <c r="HA3" s="55" t="s">
        <v>745</v>
      </c>
      <c r="HB3" s="55" t="s">
        <v>746</v>
      </c>
      <c r="HC3" s="55" t="s">
        <v>747</v>
      </c>
      <c r="HD3" s="55" t="s">
        <v>748</v>
      </c>
      <c r="HE3" s="55" t="s">
        <v>40</v>
      </c>
      <c r="HF3" s="55" t="s">
        <v>9</v>
      </c>
      <c r="HG3" s="55" t="s">
        <v>47</v>
      </c>
      <c r="HH3" s="55" t="s">
        <v>97</v>
      </c>
      <c r="HI3" s="55" t="s">
        <v>12</v>
      </c>
      <c r="HJ3" s="55" t="s">
        <v>95</v>
      </c>
      <c r="HK3" s="55" t="s">
        <v>37</v>
      </c>
      <c r="HL3" s="55" t="s">
        <v>42</v>
      </c>
      <c r="HM3" s="55" t="s">
        <v>43</v>
      </c>
      <c r="HN3" s="55" t="s">
        <v>41</v>
      </c>
      <c r="HO3" s="55" t="s">
        <v>31</v>
      </c>
      <c r="HP3" s="55" t="s">
        <v>110</v>
      </c>
    </row>
    <row r="4" spans="1:301" s="78" customFormat="1" ht="30" customHeight="1" x14ac:dyDescent="0.25">
      <c r="A4" s="71"/>
      <c r="B4" s="205">
        <f>ACTUALS!B4</f>
        <v>1</v>
      </c>
      <c r="C4" s="206" t="str">
        <f>ACTUALS!C4</f>
        <v>A</v>
      </c>
      <c r="D4" s="207">
        <f>ACTUALS!D4</f>
        <v>46184</v>
      </c>
      <c r="E4" s="206" t="str">
        <f>ACTUALS!E4</f>
        <v>Estadio Azteca (Mexico City)</v>
      </c>
      <c r="F4" s="261">
        <f>ACTUALS!F4</f>
        <v>0.625</v>
      </c>
      <c r="G4" s="208">
        <f>(D4+F4)+IF($A$7&gt;=0,TIMEVALUE($A$7&amp;":00"),-TIMEVALUE(ABS($A$7)&amp;":00"))</f>
        <v>46184.625</v>
      </c>
      <c r="H4" s="253" t="str">
        <f>ACTUALS!H4</f>
        <v>Mexico - South Africa</v>
      </c>
      <c r="I4" s="250"/>
      <c r="J4" s="251"/>
      <c r="K4" s="252"/>
      <c r="L4" s="73" t="str">
        <f>IF($I4="","",IF(R4=S4,"Draw",IF(R4&gt;S4,N4,O4)))</f>
        <v/>
      </c>
      <c r="M4" s="76" t="s">
        <v>725</v>
      </c>
      <c r="N4" s="77" t="str">
        <f t="shared" ref="N4:N29" si="0">IF(H4="","",TRIM(LEFT(H4,FIND(" -",H4,1))))</f>
        <v>Mexico</v>
      </c>
      <c r="O4" s="78" t="str">
        <f t="shared" ref="O4:O29" si="1">TRIM(RIGHT(H4,LEN(H4)-FIND("- ",H4,1)-1))</f>
        <v>South Africa</v>
      </c>
      <c r="P4" s="78" t="str">
        <f>IF(L4="","",IF(PREDICTIONS!$R4&gt;PREDICTIONS!$S4,PREDICTIONS!$N4,IF(PREDICTIONS!$S4&gt;PREDICTIONS!$R4,PREDICTIONS!$O4,"")))</f>
        <v/>
      </c>
      <c r="Q4" s="78" t="str">
        <f>IF(PREDICTIONS!$P4=PREDICTIONS!$N4,PREDICTIONS!$O4,IF(PREDICTIONS!$P4=PREDICTIONS!$O4,PREDICTIONS!$N4,""))</f>
        <v/>
      </c>
      <c r="R4" s="79">
        <f>IF(I4="",0,LEFT(I4,FIND(":",I4,1)-1))*1</f>
        <v>0</v>
      </c>
      <c r="S4" s="78">
        <f>IF(I4="",0,RIGHT(I4,LEN(I4)-FIND(":",I4,1)))*1</f>
        <v>0</v>
      </c>
      <c r="T4" s="78">
        <f>IF(OR(PREDICTIONS!$R4="",PREDICTIONS!$S4=""),"",PREDICTIONS!$R4-PREDICTIONS!$S4)</f>
        <v>0</v>
      </c>
      <c r="U4" s="78">
        <f>IF(OR(PREDICTIONS!$R4="",PREDICTIONS!$S4=""),"",PREDICTIONS!$S4-PREDICTIONS!$R4)</f>
        <v>0</v>
      </c>
      <c r="V4" s="78" t="str">
        <f>IF(PREDICTIONS!$K4="","",IF(PREDICTIONS!$L4="Draw",1,IF(PREDICTIONS!$L4=PREDICTIONS!$N4,3,0)))</f>
        <v/>
      </c>
      <c r="W4" s="78" t="str">
        <f>IF(PREDICTIONS!$K4="","",IF(PREDICTIONS!$L4="Draw",1,IF(PREDICTIONS!$L4=PREDICTIONS!$O4,3,0)))</f>
        <v/>
      </c>
      <c r="AB4" s="209" t="str">
        <f>IF(OR(ACTUALS!L4="",L4=""),"",IF((R4+S4)=(ACTUALS!R4+ACTUALS!S4),pointtotalgoals,0))</f>
        <v/>
      </c>
      <c r="AC4" s="78" t="str">
        <f>IF(L4="","",IF(L4=ACTUALS!L4,pointcorrectresult,0))</f>
        <v/>
      </c>
      <c r="AD4" s="78" t="str">
        <f>IF(L4="","",IF(I4=ACTUALS!I4,pointcorrectscore,0))</f>
        <v/>
      </c>
      <c r="AE4" s="210">
        <f>SUM(AB4:AD4)</f>
        <v>0</v>
      </c>
      <c r="AG4" s="81" t="s">
        <v>4</v>
      </c>
      <c r="AI4" s="81"/>
      <c r="AL4" s="71"/>
      <c r="AM4" s="71"/>
      <c r="AN4" s="71"/>
      <c r="AO4" s="71"/>
      <c r="AP4" s="71"/>
      <c r="AQ4" s="71"/>
      <c r="AR4" s="71"/>
      <c r="AS4" s="51"/>
      <c r="AT4" s="71"/>
      <c r="AU4" s="197"/>
      <c r="AV4" s="197"/>
      <c r="AW4" s="51"/>
      <c r="AX4" s="71"/>
      <c r="AY4" s="71"/>
      <c r="AZ4" s="71"/>
      <c r="BA4" s="51"/>
      <c r="BB4" s="51"/>
      <c r="BC4" s="51"/>
      <c r="BD4" s="51" t="s">
        <v>1</v>
      </c>
      <c r="BE4" s="51" t="s">
        <v>33</v>
      </c>
      <c r="BF4" s="51">
        <f>COUNTIF(PREDICTIONS!$P$4:$P$75,BE4)</f>
        <v>0</v>
      </c>
      <c r="BG4" s="51">
        <f>COUNTIFS(PREDICTIONS!$O$4:$O$75,BE4,PREDICTIONS!$L$4:$L$75,"Draw")+COUNTIFS(PREDICTIONS!$N$4:$N$75,BE4,PREDICTIONS!$L$4:$L$75,"Draw")</f>
        <v>0</v>
      </c>
      <c r="BH4" s="51">
        <f>COUNTIF(PREDICTIONS!$Q$4:$Q$75,BE4)</f>
        <v>0</v>
      </c>
      <c r="BI4" s="51">
        <f>BG4+(3*BF4)</f>
        <v>0</v>
      </c>
      <c r="BJ4" s="51">
        <f>SUMIFS(PREDICTIONS!$R$4:$R$75,PREDICTIONS!$N$4:$N$75,BE4)+SUMIFS(PREDICTIONS!$S$4:$S$75,PREDICTIONS!$O$4:$O$75,BE4)</f>
        <v>0</v>
      </c>
      <c r="BK4" s="51">
        <f>SUMIFS(PREDICTIONS!$S$4:$S$75,PREDICTIONS!$N$4:$N$75,BE4)+SUMIFS(PREDICTIONS!$R$4:$R$75,PREDICTIONS!$O$4:$O$75,BE4)</f>
        <v>0</v>
      </c>
      <c r="BL4" s="51">
        <f>BJ4-BK4</f>
        <v>0</v>
      </c>
      <c r="BM4" s="51">
        <f ca="1">RANK(BV4,BV4:BV7,1)</f>
        <v>4</v>
      </c>
      <c r="BN4" s="51" t="str">
        <f>IFERROR(VLOOKUP(BE4,AU:AV,2,FALSE),"")</f>
        <v/>
      </c>
      <c r="BO4" s="51" t="str">
        <f ca="1">IF(BN4="",BM4&amp;BD4,BN4&amp;BD4)</f>
        <v>4A</v>
      </c>
      <c r="BP4" s="51">
        <f>RANK(BI4,BI4:BI7)+(RANK(BL4,BL4:BL7)/10)+(RANK(BJ4,BJ4:BJ7)/100)</f>
        <v>1.1100000000000001</v>
      </c>
      <c r="BQ4" s="51">
        <f>RANK(BP4,BP4:BP7,1)</f>
        <v>1</v>
      </c>
      <c r="BR4" s="51" cm="1">
        <f t="array" aca="1" ref="BR4" ca="1">SUMPRODUCT((OFFSET($BY$3:$DT$3,MATCH($BE4,$BX$4:$BX$51,0),0))*((IF($BQ6=$BQ4,$BY$3:$DT$3=$BE6,0))+(IF($BQ7=$BQ4,$BY$3:$DT$3=$BE7,0))+(IF($BQ5=$BQ4,$BY$3:$DT$3=$BE5,0))))</f>
        <v>0</v>
      </c>
      <c r="BS4" s="51" cm="1">
        <f t="array" aca="1" ref="BS4" ca="1">SUMPRODUCT((OFFSET($DW$3:$FR$3,MATCH($BE4,$DV$4:$DV$51,0),0))*((IF($BQ6=$BQ4,$DW$3:$FR$3=$BE6,0))+(IF($BQ7=$BQ4,$DW$3:$FR$3=$BE7,0))+(IF($BQ5=$BQ4,$DW$3:$FR$3=$BE5,0))))</f>
        <v>0</v>
      </c>
      <c r="BT4" s="51" cm="1">
        <f t="array" aca="1" ref="BT4" ca="1">SUMPRODUCT((OFFSET($FU$3:$HP$3,MATCH($BE4,$FT$4:$FT$51,0),0))*((IF($BQ6=$BQ4,$FU$3:$HP$3=$BE6,0))+(IF($BQ7=$BQ4,$FU$3:$HP$3=$BE7,0))+(IF($BQ5=$BQ4,$FU$3:$HP$3=$BE5,0))))</f>
        <v>0</v>
      </c>
      <c r="BU4" s="51">
        <f ca="1">(BR4/1000)+(BS4/10000)+(BT4/100000)+(ROW(BT7)/10000000)</f>
        <v>6.9999999999999997E-7</v>
      </c>
      <c r="BV4" s="51">
        <f ca="1">+BP4-BU4</f>
        <v>1.1099993000000001</v>
      </c>
      <c r="BW4" s="51"/>
      <c r="BX4" s="51" t="s">
        <v>106</v>
      </c>
      <c r="BY4" s="83">
        <f>SUMIFS(PREDICTIONS!$W$4:$W$75,PREDICTIONS!$O$4:$O$75,$BX4,PREDICTIONS!$N$4:$N$75,BY$3)+SUMIFS(PREDICTIONS!$V$4:$V$75,PREDICTIONS!$N$4:$N$75,$BX4,PREDICTIONS!$O$4:$O$75,BY$3)</f>
        <v>0</v>
      </c>
      <c r="BZ4" s="83">
        <f>SUMIFS(PREDICTIONS!$W$4:$W$75,PREDICTIONS!$O$4:$O$75,$BX4,PREDICTIONS!$N$4:$N$75,BZ$3)+SUMIFS(PREDICTIONS!$V$4:$V$75,PREDICTIONS!$N$4:$N$75,$BX4,PREDICTIONS!$O$4:$O$75,BZ$3)</f>
        <v>0</v>
      </c>
      <c r="CA4" s="83">
        <f>SUMIFS(PREDICTIONS!$W$4:$W$75,PREDICTIONS!$O$4:$O$75,$BX4,PREDICTIONS!$N$4:$N$75,CA$3)+SUMIFS(PREDICTIONS!$V$4:$V$75,PREDICTIONS!$N$4:$N$75,$BX4,PREDICTIONS!$O$4:$O$75,CA$3)</f>
        <v>0</v>
      </c>
      <c r="CB4" s="83">
        <f>SUMIFS(PREDICTIONS!$W$4:$W$75,PREDICTIONS!$O$4:$O$75,$BX4,PREDICTIONS!$N$4:$N$75,CB$3)+SUMIFS(PREDICTIONS!$V$4:$V$75,PREDICTIONS!$N$4:$N$75,$BX4,PREDICTIONS!$O$4:$O$75,CB$3)</f>
        <v>0</v>
      </c>
      <c r="CC4" s="83">
        <f>SUMIFS(PREDICTIONS!$W$4:$W$75,PREDICTIONS!$O$4:$O$75,$BX4,PREDICTIONS!$N$4:$N$75,CC$3)+SUMIFS(PREDICTIONS!$V$4:$V$75,PREDICTIONS!$N$4:$N$75,$BX4,PREDICTIONS!$O$4:$O$75,CC$3)</f>
        <v>0</v>
      </c>
      <c r="CD4" s="83">
        <f>SUMIFS(PREDICTIONS!$W$4:$W$75,PREDICTIONS!$O$4:$O$75,$BX4,PREDICTIONS!$N$4:$N$75,CD$3)+SUMIFS(PREDICTIONS!$V$4:$V$75,PREDICTIONS!$N$4:$N$75,$BX4,PREDICTIONS!$O$4:$O$75,CD$3)</f>
        <v>0</v>
      </c>
      <c r="CE4" s="83">
        <f>SUMIFS(PREDICTIONS!$W$4:$W$75,PREDICTIONS!$O$4:$O$75,$BX4,PREDICTIONS!$N$4:$N$75,CE$3)+SUMIFS(PREDICTIONS!$V$4:$V$75,PREDICTIONS!$N$4:$N$75,$BX4,PREDICTIONS!$O$4:$O$75,CE$3)</f>
        <v>0</v>
      </c>
      <c r="CF4" s="83">
        <f>SUMIFS(PREDICTIONS!$W$4:$W$75,PREDICTIONS!$O$4:$O$75,$BX4,PREDICTIONS!$N$4:$N$75,CF$3)+SUMIFS(PREDICTIONS!$V$4:$V$75,PREDICTIONS!$N$4:$N$75,$BX4,PREDICTIONS!$O$4:$O$75,CF$3)</f>
        <v>0</v>
      </c>
      <c r="CG4" s="83">
        <f>SUMIFS(PREDICTIONS!$W$4:$W$75,PREDICTIONS!$O$4:$O$75,$BX4,PREDICTIONS!$N$4:$N$75,CG$3)+SUMIFS(PREDICTIONS!$V$4:$V$75,PREDICTIONS!$N$4:$N$75,$BX4,PREDICTIONS!$O$4:$O$75,CG$3)</f>
        <v>0</v>
      </c>
      <c r="CH4" s="83">
        <f>SUMIFS(PREDICTIONS!$W$4:$W$75,PREDICTIONS!$O$4:$O$75,$BX4,PREDICTIONS!$N$4:$N$75,CH$3)+SUMIFS(PREDICTIONS!$V$4:$V$75,PREDICTIONS!$N$4:$N$75,$BX4,PREDICTIONS!$O$4:$O$75,CH$3)</f>
        <v>0</v>
      </c>
      <c r="CI4" s="83">
        <f>SUMIFS(PREDICTIONS!$W$4:$W$75,PREDICTIONS!$O$4:$O$75,$BX4,PREDICTIONS!$N$4:$N$75,CI$3)+SUMIFS(PREDICTIONS!$V$4:$V$75,PREDICTIONS!$N$4:$N$75,$BX4,PREDICTIONS!$O$4:$O$75,CI$3)</f>
        <v>0</v>
      </c>
      <c r="CJ4" s="83">
        <f>SUMIFS(PREDICTIONS!$W$4:$W$75,PREDICTIONS!$O$4:$O$75,$BX4,PREDICTIONS!$N$4:$N$75,CJ$3)+SUMIFS(PREDICTIONS!$V$4:$V$75,PREDICTIONS!$N$4:$N$75,$BX4,PREDICTIONS!$O$4:$O$75,CJ$3)</f>
        <v>0</v>
      </c>
      <c r="CK4" s="83">
        <f>SUMIFS(PREDICTIONS!$W$4:$W$75,PREDICTIONS!$O$4:$O$75,$BX4,PREDICTIONS!$N$4:$N$75,CK$3)+SUMIFS(PREDICTIONS!$V$4:$V$75,PREDICTIONS!$N$4:$N$75,$BX4,PREDICTIONS!$O$4:$O$75,CK$3)</f>
        <v>0</v>
      </c>
      <c r="CL4" s="83">
        <f>SUMIFS(PREDICTIONS!$W$4:$W$75,PREDICTIONS!$O$4:$O$75,$BX4,PREDICTIONS!$N$4:$N$75,CL$3)+SUMIFS(PREDICTIONS!$V$4:$V$75,PREDICTIONS!$N$4:$N$75,$BX4,PREDICTIONS!$O$4:$O$75,CL$3)</f>
        <v>0</v>
      </c>
      <c r="CM4" s="83">
        <f>SUMIFS(PREDICTIONS!$W$4:$W$75,PREDICTIONS!$O$4:$O$75,$BX4,PREDICTIONS!$N$4:$N$75,CM$3)+SUMIFS(PREDICTIONS!$V$4:$V$75,PREDICTIONS!$N$4:$N$75,$BX4,PREDICTIONS!$O$4:$O$75,CM$3)</f>
        <v>0</v>
      </c>
      <c r="CN4" s="83">
        <f>SUMIFS(PREDICTIONS!$W$4:$W$75,PREDICTIONS!$O$4:$O$75,$BX4,PREDICTIONS!$N$4:$N$75,CN$3)+SUMIFS(PREDICTIONS!$V$4:$V$75,PREDICTIONS!$N$4:$N$75,$BX4,PREDICTIONS!$O$4:$O$75,CN$3)</f>
        <v>0</v>
      </c>
      <c r="CO4" s="83">
        <f>SUMIFS(PREDICTIONS!$W$4:$W$75,PREDICTIONS!$O$4:$O$75,$BX4,PREDICTIONS!$N$4:$N$75,CO$3)+SUMIFS(PREDICTIONS!$V$4:$V$75,PREDICTIONS!$N$4:$N$75,$BX4,PREDICTIONS!$O$4:$O$75,CO$3)</f>
        <v>0</v>
      </c>
      <c r="CP4" s="83">
        <f>SUMIFS(PREDICTIONS!$W$4:$W$75,PREDICTIONS!$O$4:$O$75,$BX4,PREDICTIONS!$N$4:$N$75,CP$3)+SUMIFS(PREDICTIONS!$V$4:$V$75,PREDICTIONS!$N$4:$N$75,$BX4,PREDICTIONS!$O$4:$O$75,CP$3)</f>
        <v>0</v>
      </c>
      <c r="CQ4" s="83">
        <f>SUMIFS(PREDICTIONS!$W$4:$W$75,PREDICTIONS!$O$4:$O$75,$BX4,PREDICTIONS!$N$4:$N$75,CQ$3)+SUMIFS(PREDICTIONS!$V$4:$V$75,PREDICTIONS!$N$4:$N$75,$BX4,PREDICTIONS!$O$4:$O$75,CQ$3)</f>
        <v>0</v>
      </c>
      <c r="CR4" s="83">
        <f>SUMIFS(PREDICTIONS!$W$4:$W$75,PREDICTIONS!$O$4:$O$75,$BX4,PREDICTIONS!$N$4:$N$75,CR$3)+SUMIFS(PREDICTIONS!$V$4:$V$75,PREDICTIONS!$N$4:$N$75,$BX4,PREDICTIONS!$O$4:$O$75,CR$3)</f>
        <v>0</v>
      </c>
      <c r="CS4" s="83">
        <f>SUMIFS(PREDICTIONS!$W$4:$W$75,PREDICTIONS!$O$4:$O$75,$BX4,PREDICTIONS!$N$4:$N$75,CS$3)+SUMIFS(PREDICTIONS!$V$4:$V$75,PREDICTIONS!$N$4:$N$75,$BX4,PREDICTIONS!$O$4:$O$75,CS$3)</f>
        <v>0</v>
      </c>
      <c r="CT4" s="83">
        <f>SUMIFS(PREDICTIONS!$W$4:$W$75,PREDICTIONS!$O$4:$O$75,$BX4,PREDICTIONS!$N$4:$N$75,CT$3)+SUMIFS(PREDICTIONS!$V$4:$V$75,PREDICTIONS!$N$4:$N$75,$BX4,PREDICTIONS!$O$4:$O$75,CT$3)</f>
        <v>0</v>
      </c>
      <c r="CU4" s="83">
        <f>SUMIFS(PREDICTIONS!$B$4:$B$75,PREDICTIONS!$P$4:$P$75,$BX4,PREDICTIONS!$O$4:$O$75,CU$3)+SUMIFS(PREDICTIONS!$W$4:$W$75,PREDICTIONS!$O$4:$O$75,$BX4,PREDICTIONS!$P$4:$P$75,CU$3)</f>
        <v>0</v>
      </c>
      <c r="CV4" s="83">
        <f>SUMIFS(PREDICTIONS!$C$4:$C$75,PREDICTIONS!$Q$4:$Q$75,$BX4,PREDICTIONS!$P$4:$P$75,CV$3)+SUMIFS(PREDICTIONS!$B$4:$B$75,PREDICTIONS!$P$4:$P$75,$BX4,PREDICTIONS!$Q$4:$Q$75,CV$3)</f>
        <v>0</v>
      </c>
      <c r="CW4" s="83">
        <f>SUMIFS(PREDICTIONS!$D$4:$D$75,PREDICTIONS!$R$4:$R$75,$BX4,PREDICTIONS!$Q$4:$Q$75,CW$3)+SUMIFS(PREDICTIONS!$C$4:$C$75,PREDICTIONS!$Q$4:$Q$75,$BX4,PREDICTIONS!$R$4:$R$75,CW$3)</f>
        <v>0</v>
      </c>
      <c r="CX4" s="83">
        <f>SUMIFS(PREDICTIONS!$E$4:$E$75,PREDICTIONS!$S$4:$S$75,$BX4,PREDICTIONS!$R$4:$R$75,CX$3)+SUMIFS(PREDICTIONS!$D$4:$D$75,PREDICTIONS!$R$4:$R$75,$BX4,PREDICTIONS!$S$4:$S$75,CX$3)</f>
        <v>0</v>
      </c>
      <c r="CY4" s="83">
        <f>SUMIFS(PREDICTIONS!$F$4:$F$75,PREDICTIONS!$T$4:$T$75,$BX4,PREDICTIONS!$S$4:$S$75,CY$3)+SUMIFS(PREDICTIONS!$E$4:$E$75,PREDICTIONS!$S$4:$S$75,$BX4,PREDICTIONS!$T$4:$T$75,CY$3)</f>
        <v>0</v>
      </c>
      <c r="CZ4" s="83">
        <f>SUMIFS(PREDICTIONS!$G$4:$G$75,PREDICTIONS!$U$4:$U$75,$BX4,PREDICTIONS!$T$4:$T$75,CZ$3)+SUMIFS(PREDICTIONS!$F$4:$F$75,PREDICTIONS!$T$4:$T$75,$BX4,PREDICTIONS!$U$4:$U$75,CZ$3)</f>
        <v>0</v>
      </c>
      <c r="DA4" s="83">
        <f>SUMIFS(PREDICTIONS!$J$4:$J$75,PREDICTIONS!$V$4:$V$75,$BX4,PREDICTIONS!$U$4:$U$75,DA$3)+SUMIFS(PREDICTIONS!$G$4:$G$75,PREDICTIONS!$U$4:$U$75,$BX4,PREDICTIONS!$V$4:$V$75,DA$3)</f>
        <v>0</v>
      </c>
      <c r="DB4" s="83">
        <f>SUMIFS(PREDICTIONS!$K$4:$K$75,PREDICTIONS!$W$4:$W$75,$BX4,PREDICTIONS!$V$4:$V$75,DB$3)+SUMIFS(PREDICTIONS!$J$4:$J$75,PREDICTIONS!$V$4:$V$75,$BX4,PREDICTIONS!$W$4:$W$75,DB$3)</f>
        <v>0</v>
      </c>
      <c r="DC4" s="83">
        <f>SUMIFS(PREDICTIONS!$L$4:$L$75,PREDICTIONS!$B$4:$B$75,$BX4,PREDICTIONS!$W$4:$W$75,DC$3)+SUMIFS(PREDICTIONS!$K$4:$K$75,PREDICTIONS!$W$4:$W$75,$BX4,PREDICTIONS!$B$4:$B$75,DC$3)</f>
        <v>0</v>
      </c>
      <c r="DD4" s="83">
        <f>SUMIFS(PREDICTIONS!$N$4:$N$75,PREDICTIONS!$C$4:$C$75,$BX4,PREDICTIONS!$B$4:$B$75,DD$3)+SUMIFS(PREDICTIONS!$L$4:$L$75,PREDICTIONS!$B$4:$B$75,$BX4,PREDICTIONS!$C$4:$C$75,DD$3)</f>
        <v>0</v>
      </c>
      <c r="DE4" s="83">
        <f>SUMIFS(PREDICTIONS!$O$4:$O$75,PREDICTIONS!$D$4:$D$75,$BX4,PREDICTIONS!$C$4:$C$75,DE$3)+SUMIFS(PREDICTIONS!$N$4:$N$75,PREDICTIONS!$C$4:$C$75,$BX4,PREDICTIONS!$D$4:$D$75,DE$3)</f>
        <v>0</v>
      </c>
      <c r="DF4" s="83">
        <f>SUMIFS(PREDICTIONS!$P$4:$P$75,PREDICTIONS!$E$4:$E$75,$BX4,PREDICTIONS!$D$4:$D$75,DF$3)+SUMIFS(PREDICTIONS!$O$4:$O$75,PREDICTIONS!$D$4:$D$75,$BX4,PREDICTIONS!$E$4:$E$75,DF$3)</f>
        <v>0</v>
      </c>
      <c r="DG4" s="83">
        <f>SUMIFS(PREDICTIONS!$Q$4:$Q$75,PREDICTIONS!$F$4:$F$75,$BX4,PREDICTIONS!$E$4:$E$75,DG$3)+SUMIFS(PREDICTIONS!$P$4:$P$75,PREDICTIONS!$E$4:$E$75,$BX4,PREDICTIONS!$F$4:$F$75,DG$3)</f>
        <v>0</v>
      </c>
      <c r="DH4" s="83">
        <f>SUMIFS(PREDICTIONS!$R$4:$R$75,PREDICTIONS!$G$4:$G$75,$BX4,PREDICTIONS!$F$4:$F$75,DH$3)+SUMIFS(PREDICTIONS!$Q$4:$Q$75,PREDICTIONS!$F$4:$F$75,$BX4,PREDICTIONS!$G$4:$G$75,DH$3)</f>
        <v>0</v>
      </c>
      <c r="DI4" s="83">
        <f>SUMIFS(PREDICTIONS!$S$4:$S$75,PREDICTIONS!$J$4:$J$75,$BX4,PREDICTIONS!$G$4:$G$75,DI$3)+SUMIFS(PREDICTIONS!$R$4:$R$75,PREDICTIONS!$G$4:$G$75,$BX4,PREDICTIONS!$J$4:$J$75,DI$3)</f>
        <v>0</v>
      </c>
      <c r="DJ4" s="83">
        <f>SUMIFS(PREDICTIONS!$T$4:$T$75,PREDICTIONS!$K$4:$K$75,$BX4,PREDICTIONS!$J$4:$J$75,DJ$3)+SUMIFS(PREDICTIONS!$S$4:$S$75,PREDICTIONS!$J$4:$J$75,$BX4,PREDICTIONS!$K$4:$K$75,DJ$3)</f>
        <v>0</v>
      </c>
      <c r="DK4" s="83">
        <f>SUMIFS(PREDICTIONS!$U$4:$U$75,PREDICTIONS!$L$4:$L$75,$BX4,PREDICTIONS!$K$4:$K$75,DK$3)+SUMIFS(PREDICTIONS!$T$4:$T$75,PREDICTIONS!$K$4:$K$75,$BX4,PREDICTIONS!$L$4:$L$75,DK$3)</f>
        <v>0</v>
      </c>
      <c r="DL4" s="83">
        <f>SUMIFS(PREDICTIONS!$V$4:$V$75,PREDICTIONS!$N$4:$N$75,$BX4,PREDICTIONS!$L$4:$L$75,DL$3)+SUMIFS(PREDICTIONS!$U$4:$U$75,PREDICTIONS!$L$4:$L$75,$BX4,PREDICTIONS!$N$4:$N$75,DL$3)</f>
        <v>0</v>
      </c>
      <c r="DM4" s="83">
        <f>SUMIFS(PREDICTIONS!$W$4:$W$75,PREDICTIONS!$O$4:$O$75,$BX4,PREDICTIONS!$N$4:$N$75,DM$3)+SUMIFS(PREDICTIONS!$V$4:$V$75,PREDICTIONS!$N$4:$N$75,$BX4,PREDICTIONS!$O$4:$O$75,DM$3)</f>
        <v>0</v>
      </c>
      <c r="DN4" s="83">
        <f>SUMIFS(PREDICTIONS!$B$4:$B$75,PREDICTIONS!$P$4:$P$75,$BX4,PREDICTIONS!$O$4:$O$75,DN$3)+SUMIFS(PREDICTIONS!$W$4:$W$75,PREDICTIONS!$O$4:$O$75,$BX4,PREDICTIONS!$P$4:$P$75,DN$3)</f>
        <v>0</v>
      </c>
      <c r="DO4" s="83">
        <f>SUMIFS(PREDICTIONS!$C$4:$C$75,PREDICTIONS!$Q$4:$Q$75,$BX4,PREDICTIONS!$P$4:$P$75,DO$3)+SUMIFS(PREDICTIONS!$B$4:$B$75,PREDICTIONS!$P$4:$P$75,$BX4,PREDICTIONS!$Q$4:$Q$75,DO$3)</f>
        <v>0</v>
      </c>
      <c r="DP4" s="83">
        <f>SUMIFS(PREDICTIONS!$D$4:$D$75,PREDICTIONS!$R$4:$R$75,$BX4,PREDICTIONS!$Q$4:$Q$75,DP$3)+SUMIFS(PREDICTIONS!$C$4:$C$75,PREDICTIONS!$Q$4:$Q$75,$BX4,PREDICTIONS!$R$4:$R$75,DP$3)</f>
        <v>0</v>
      </c>
      <c r="DQ4" s="83">
        <f>SUMIFS(PREDICTIONS!$E$4:$E$75,PREDICTIONS!$S$4:$S$75,$BX4,PREDICTIONS!$R$4:$R$75,DQ$3)+SUMIFS(PREDICTIONS!$D$4:$D$75,PREDICTIONS!$R$4:$R$75,$BX4,PREDICTIONS!$S$4:$S$75,DQ$3)</f>
        <v>0</v>
      </c>
      <c r="DR4" s="83">
        <f>SUMIFS(PREDICTIONS!$W$4:$W$75,PREDICTIONS!$O$4:$O$75,$BX4,PREDICTIONS!$N$4:$N$75,DR$3)+SUMIFS(PREDICTIONS!$V$4:$V$75,PREDICTIONS!$N$4:$N$75,$BX4,PREDICTIONS!$O$4:$O$75,DR$3)</f>
        <v>0</v>
      </c>
      <c r="DS4" s="83">
        <f>SUMIFS(PREDICTIONS!$W$4:$W$75,PREDICTIONS!$O$4:$O$75,$BX4,PREDICTIONS!$N$4:$N$75,DS$3)+SUMIFS(PREDICTIONS!$V$4:$V$75,PREDICTIONS!$N$4:$N$75,$BX4,PREDICTIONS!$O$4:$O$75,DS$3)</f>
        <v>0</v>
      </c>
      <c r="DT4" s="83">
        <f>SUMIFS(PREDICTIONS!$W$4:$W$75,PREDICTIONS!$O$4:$O$75,$BX4,PREDICTIONS!$N$4:$N$75,DT$3)+SUMIFS(PREDICTIONS!$V$4:$V$75,PREDICTIONS!$N$4:$N$75,$BX4,PREDICTIONS!$O$4:$O$75,DT$3)</f>
        <v>0</v>
      </c>
      <c r="DU4" s="51"/>
      <c r="DV4" s="51" t="s">
        <v>106</v>
      </c>
      <c r="DW4" s="83">
        <f>SUMIFS(PREDICTIONS!$U$4:$U$75,PREDICTIONS!$O$4:$O$75,$BX4,PREDICTIONS!$N$4:$N$75,DW$3)+SUMIFS(PREDICTIONS!$T$4:$T$75,PREDICTIONS!$N$4:$N$75,$BX4,PREDICTIONS!$O$4:$O$75,DW$3)</f>
        <v>0</v>
      </c>
      <c r="DX4" s="83">
        <f>SUMIFS(PREDICTIONS!$U$4:$U$75,PREDICTIONS!$O$4:$O$75,$BX4,PREDICTIONS!$N$4:$N$75,DX$3)+SUMIFS(PREDICTIONS!$T$4:$T$75,PREDICTIONS!$N$4:$N$75,$BX4,PREDICTIONS!$O$4:$O$75,DX$3)</f>
        <v>0</v>
      </c>
      <c r="DY4" s="83">
        <f>SUMIFS(PREDICTIONS!$U$4:$U$75,PREDICTIONS!$O$4:$O$75,$BX4,PREDICTIONS!$N$4:$N$75,DY$3)+SUMIFS(PREDICTIONS!$T$4:$T$75,PREDICTIONS!$N$4:$N$75,$BX4,PREDICTIONS!$O$4:$O$75,DY$3)</f>
        <v>0</v>
      </c>
      <c r="DZ4" s="83">
        <f>SUMIFS(PREDICTIONS!$U$4:$U$75,PREDICTIONS!$O$4:$O$75,$BX4,PREDICTIONS!$N$4:$N$75,DZ$3)+SUMIFS(PREDICTIONS!$T$4:$T$75,PREDICTIONS!$N$4:$N$75,$BX4,PREDICTIONS!$O$4:$O$75,DZ$3)</f>
        <v>0</v>
      </c>
      <c r="EA4" s="83">
        <f>SUMIFS(PREDICTIONS!$U$4:$U$75,PREDICTIONS!$O$4:$O$75,$BX4,PREDICTIONS!$N$4:$N$75,EA$3)+SUMIFS(PREDICTIONS!$T$4:$T$75,PREDICTIONS!$N$4:$N$75,$BX4,PREDICTIONS!$O$4:$O$75,EA$3)</f>
        <v>0</v>
      </c>
      <c r="EB4" s="83">
        <f>SUMIFS(PREDICTIONS!$U$4:$U$75,PREDICTIONS!$O$4:$O$75,$BX4,PREDICTIONS!$N$4:$N$75,EB$3)+SUMIFS(PREDICTIONS!$T$4:$T$75,PREDICTIONS!$N$4:$N$75,$BX4,PREDICTIONS!$O$4:$O$75,EB$3)</f>
        <v>0</v>
      </c>
      <c r="EC4" s="83">
        <f>SUMIFS(PREDICTIONS!$U$4:$U$75,PREDICTIONS!$O$4:$O$75,$BX4,PREDICTIONS!$N$4:$N$75,EC$3)+SUMIFS(PREDICTIONS!$T$4:$T$75,PREDICTIONS!$N$4:$N$75,$BX4,PREDICTIONS!$O$4:$O$75,EC$3)</f>
        <v>0</v>
      </c>
      <c r="ED4" s="83">
        <f>SUMIFS(PREDICTIONS!$U$4:$U$75,PREDICTIONS!$O$4:$O$75,$BX4,PREDICTIONS!$N$4:$N$75,ED$3)+SUMIFS(PREDICTIONS!$T$4:$T$75,PREDICTIONS!$N$4:$N$75,$BX4,PREDICTIONS!$O$4:$O$75,ED$3)</f>
        <v>0</v>
      </c>
      <c r="EE4" s="83">
        <f>SUMIFS(PREDICTIONS!$U$4:$U$75,PREDICTIONS!$O$4:$O$75,$BX4,PREDICTIONS!$N$4:$N$75,EE$3)+SUMIFS(PREDICTIONS!$T$4:$T$75,PREDICTIONS!$N$4:$N$75,$BX4,PREDICTIONS!$O$4:$O$75,EE$3)</f>
        <v>0</v>
      </c>
      <c r="EF4" s="83">
        <f>SUMIFS(PREDICTIONS!$V$4:$V$75,PREDICTIONS!$P$4:$P$75,$BX4,PREDICTIONS!$O$4:$O$75,EF$3)+SUMIFS(PREDICTIONS!$U$4:$U$75,PREDICTIONS!$O$4:$O$75,$BX4,PREDICTIONS!$P$4:$P$75,EF$3)</f>
        <v>0</v>
      </c>
      <c r="EG4" s="83">
        <f>SUMIFS(PREDICTIONS!$W$4:$W$75,PREDICTIONS!$Q$4:$Q$75,$BX4,PREDICTIONS!$P$4:$P$75,EG$3)+SUMIFS(PREDICTIONS!$V$4:$V$75,PREDICTIONS!$P$4:$P$75,$BX4,PREDICTIONS!$Q$4:$Q$75,EG$3)</f>
        <v>0</v>
      </c>
      <c r="EH4" s="83">
        <f>SUMIFS(PREDICTIONS!$B$4:$B$75,PREDICTIONS!$R$4:$R$75,$BX4,PREDICTIONS!$Q$4:$Q$75,EH$3)+SUMIFS(PREDICTIONS!$W$4:$W$75,PREDICTIONS!$Q$4:$Q$75,$BX4,PREDICTIONS!$R$4:$R$75,EH$3)</f>
        <v>0</v>
      </c>
      <c r="EI4" s="83">
        <f>SUMIFS(PREDICTIONS!$C$4:$C$75,PREDICTIONS!$S$4:$S$75,$BX4,PREDICTIONS!$R$4:$R$75,EI$3)+SUMIFS(PREDICTIONS!$B$4:$B$75,PREDICTIONS!$R$4:$R$75,$BX4,PREDICTIONS!$S$4:$S$75,EI$3)</f>
        <v>0</v>
      </c>
      <c r="EJ4" s="83">
        <f>SUMIFS(PREDICTIONS!$D$4:$D$75,PREDICTIONS!$T$4:$T$75,$BX4,PREDICTIONS!$S$4:$S$75,EJ$3)+SUMIFS(PREDICTIONS!$C$4:$C$75,PREDICTIONS!$S$4:$S$75,$BX4,PREDICTIONS!$T$4:$T$75,EJ$3)</f>
        <v>0</v>
      </c>
      <c r="EK4" s="83">
        <f>SUMIFS(PREDICTIONS!$E$4:$E$75,PREDICTIONS!$U$4:$U$75,$BX4,PREDICTIONS!$T$4:$T$75,EK$3)+SUMIFS(PREDICTIONS!$D$4:$D$75,PREDICTIONS!$T$4:$T$75,$BX4,PREDICTIONS!$U$4:$U$75,EK$3)</f>
        <v>0</v>
      </c>
      <c r="EL4" s="83">
        <f>SUMIFS(PREDICTIONS!$F$4:$F$75,PREDICTIONS!$V$4:$V$75,$BX4,PREDICTIONS!$U$4:$U$75,EL$3)+SUMIFS(PREDICTIONS!$E$4:$E$75,PREDICTIONS!$U$4:$U$75,$BX4,PREDICTIONS!$V$4:$V$75,EL$3)</f>
        <v>0</v>
      </c>
      <c r="EM4" s="83">
        <f>SUMIFS(PREDICTIONS!$G$4:$G$75,PREDICTIONS!$W$4:$W$75,$BX4,PREDICTIONS!$V$4:$V$75,EM$3)+SUMIFS(PREDICTIONS!$F$4:$F$75,PREDICTIONS!$V$4:$V$75,$BX4,PREDICTIONS!$W$4:$W$75,EM$3)</f>
        <v>0</v>
      </c>
      <c r="EN4" s="83">
        <f>SUMIFS(PREDICTIONS!$J$4:$J$75,PREDICTIONS!$B$4:$B$75,$BX4,PREDICTIONS!$W$4:$W$75,EN$3)+SUMIFS(PREDICTIONS!$G$4:$G$75,PREDICTIONS!$W$4:$W$75,$BX4,PREDICTIONS!$B$4:$B$75,EN$3)</f>
        <v>0</v>
      </c>
      <c r="EO4" s="83">
        <f>SUMIFS(PREDICTIONS!$K$4:$K$75,PREDICTIONS!$C$4:$C$75,$BX4,PREDICTIONS!$B$4:$B$75,EO$3)+SUMIFS(PREDICTIONS!$J$4:$J$75,PREDICTIONS!$B$4:$B$75,$BX4,PREDICTIONS!$C$4:$C$75,EO$3)</f>
        <v>0</v>
      </c>
      <c r="EP4" s="83">
        <f>SUMIFS(PREDICTIONS!$L$4:$L$75,PREDICTIONS!$D$4:$D$75,$BX4,PREDICTIONS!$C$4:$C$75,EP$3)+SUMIFS(PREDICTIONS!$K$4:$K$75,PREDICTIONS!$C$4:$C$75,$BX4,PREDICTIONS!$D$4:$D$75,EP$3)</f>
        <v>0</v>
      </c>
      <c r="EQ4" s="83">
        <f>SUMIFS(PREDICTIONS!$N$4:$N$75,PREDICTIONS!$E$4:$E$75,$BX4,PREDICTIONS!$D$4:$D$75,EQ$3)+SUMIFS(PREDICTIONS!$L$4:$L$75,PREDICTIONS!$D$4:$D$75,$BX4,PREDICTIONS!$E$4:$E$75,EQ$3)</f>
        <v>0</v>
      </c>
      <c r="ER4" s="83">
        <f>SUMIFS(PREDICTIONS!$O$4:$O$75,PREDICTIONS!$F$4:$F$75,$BX4,PREDICTIONS!$E$4:$E$75,ER$3)+SUMIFS(PREDICTIONS!$N$4:$N$75,PREDICTIONS!$E$4:$E$75,$BX4,PREDICTIONS!$F$4:$F$75,ER$3)</f>
        <v>0</v>
      </c>
      <c r="ES4" s="83">
        <f>SUMIFS(PREDICTIONS!$P$4:$P$75,PREDICTIONS!$G$4:$G$75,$BX4,PREDICTIONS!$F$4:$F$75,ES$3)+SUMIFS(PREDICTIONS!$O$4:$O$75,PREDICTIONS!$F$4:$F$75,$BX4,PREDICTIONS!$G$4:$G$75,ES$3)</f>
        <v>0</v>
      </c>
      <c r="ET4" s="83">
        <f>SUMIFS(PREDICTIONS!$Q$4:$Q$75,PREDICTIONS!$J$4:$J$75,$BX4,PREDICTIONS!$G$4:$G$75,ET$3)+SUMIFS(PREDICTIONS!$P$4:$P$75,PREDICTIONS!$G$4:$G$75,$BX4,PREDICTIONS!$J$4:$J$75,ET$3)</f>
        <v>0</v>
      </c>
      <c r="EU4" s="83">
        <f>SUMIFS(PREDICTIONS!$R$4:$R$75,PREDICTIONS!$K$4:$K$75,$BX4,PREDICTIONS!$J$4:$J$75,EU$3)+SUMIFS(PREDICTIONS!$Q$4:$Q$75,PREDICTIONS!$J$4:$J$75,$BX4,PREDICTIONS!$K$4:$K$75,EU$3)</f>
        <v>0</v>
      </c>
      <c r="EV4" s="83">
        <f>SUMIFS(PREDICTIONS!$S$4:$S$75,PREDICTIONS!$L$4:$L$75,$BX4,PREDICTIONS!$K$4:$K$75,EV$3)+SUMIFS(PREDICTIONS!$R$4:$R$75,PREDICTIONS!$K$4:$K$75,$BX4,PREDICTIONS!$L$4:$L$75,EV$3)</f>
        <v>0</v>
      </c>
      <c r="EW4" s="83">
        <f>SUMIFS(PREDICTIONS!$T$4:$T$75,PREDICTIONS!$N$4:$N$75,$BX4,PREDICTIONS!$L$4:$L$75,EW$3)+SUMIFS(PREDICTIONS!$S$4:$S$75,PREDICTIONS!$L$4:$L$75,$BX4,PREDICTIONS!$N$4:$N$75,EW$3)</f>
        <v>0</v>
      </c>
      <c r="EX4" s="83">
        <f>SUMIFS(PREDICTIONS!$U$4:$U$75,PREDICTIONS!$O$4:$O$75,$BX4,PREDICTIONS!$N$4:$N$75,EX$3)+SUMIFS(PREDICTIONS!$T$4:$T$75,PREDICTIONS!$N$4:$N$75,$BX4,PREDICTIONS!$O$4:$O$75,EX$3)</f>
        <v>0</v>
      </c>
      <c r="EY4" s="83">
        <f>SUMIFS(PREDICTIONS!$V$4:$V$75,PREDICTIONS!$P$4:$P$75,$BX4,PREDICTIONS!$O$4:$O$75,EY$3)+SUMIFS(PREDICTIONS!$U$4:$U$75,PREDICTIONS!$O$4:$O$75,$BX4,PREDICTIONS!$P$4:$P$75,EY$3)</f>
        <v>0</v>
      </c>
      <c r="EZ4" s="83">
        <f>SUMIFS(PREDICTIONS!$W$4:$W$75,PREDICTIONS!$Q$4:$Q$75,$BX4,PREDICTIONS!$P$4:$P$75,EZ$3)+SUMIFS(PREDICTIONS!$V$4:$V$75,PREDICTIONS!$P$4:$P$75,$BX4,PREDICTIONS!$Q$4:$Q$75,EZ$3)</f>
        <v>0</v>
      </c>
      <c r="FA4" s="83">
        <f>SUMIFS(PREDICTIONS!$B$4:$B$75,PREDICTIONS!$R$4:$R$75,$BX4,PREDICTIONS!$Q$4:$Q$75,FA$3)+SUMIFS(PREDICTIONS!$W$4:$W$75,PREDICTIONS!$Q$4:$Q$75,$BX4,PREDICTIONS!$R$4:$R$75,FA$3)</f>
        <v>0</v>
      </c>
      <c r="FB4" s="83">
        <f>SUMIFS(PREDICTIONS!$C$4:$C$75,PREDICTIONS!$S$4:$S$75,$BX4,PREDICTIONS!$R$4:$R$75,FB$3)+SUMIFS(PREDICTIONS!$B$4:$B$75,PREDICTIONS!$R$4:$R$75,$BX4,PREDICTIONS!$S$4:$S$75,FB$3)</f>
        <v>0</v>
      </c>
      <c r="FC4" s="83">
        <f>SUMIFS(PREDICTIONS!$D$4:$D$75,PREDICTIONS!$T$4:$T$75,$BX4,PREDICTIONS!$S$4:$S$75,FC$3)+SUMIFS(PREDICTIONS!$C$4:$C$75,PREDICTIONS!$S$4:$S$75,$BX4,PREDICTIONS!$T$4:$T$75,FC$3)</f>
        <v>0</v>
      </c>
      <c r="FD4" s="83">
        <f>SUMIFS(PREDICTIONS!$E$4:$E$75,PREDICTIONS!$U$4:$U$75,$BX4,PREDICTIONS!$T$4:$T$75,FD$3)+SUMIFS(PREDICTIONS!$D$4:$D$75,PREDICTIONS!$T$4:$T$75,$BX4,PREDICTIONS!$U$4:$U$75,FD$3)</f>
        <v>0</v>
      </c>
      <c r="FE4" s="83">
        <f>SUMIFS(PREDICTIONS!$F$4:$F$75,PREDICTIONS!$V$4:$V$75,$BX4,PREDICTIONS!$U$4:$U$75,FE$3)+SUMIFS(PREDICTIONS!$E$4:$E$75,PREDICTIONS!$U$4:$U$75,$BX4,PREDICTIONS!$V$4:$V$75,FE$3)</f>
        <v>0</v>
      </c>
      <c r="FF4" s="83">
        <f>SUMIFS(PREDICTIONS!$G$4:$G$75,PREDICTIONS!$W$4:$W$75,$BX4,PREDICTIONS!$V$4:$V$75,FF$3)+SUMIFS(PREDICTIONS!$F$4:$F$75,PREDICTIONS!$V$4:$V$75,$BX4,PREDICTIONS!$W$4:$W$75,FF$3)</f>
        <v>0</v>
      </c>
      <c r="FG4" s="83">
        <f>SUMIFS(PREDICTIONS!$U$4:$U$75,PREDICTIONS!$O$4:$O$75,$BX4,PREDICTIONS!$N$4:$N$75,FG$3)+SUMIFS(PREDICTIONS!$T$4:$T$75,PREDICTIONS!$N$4:$N$75,$BX4,PREDICTIONS!$O$4:$O$75,FG$3)</f>
        <v>0</v>
      </c>
      <c r="FH4" s="83">
        <f>SUMIFS(PREDICTIONS!$U$4:$U$75,PREDICTIONS!$O$4:$O$75,$BX4,PREDICTIONS!$N$4:$N$75,FH$3)+SUMIFS(PREDICTIONS!$T$4:$T$75,PREDICTIONS!$N$4:$N$75,$BX4,PREDICTIONS!$O$4:$O$75,FH$3)</f>
        <v>0</v>
      </c>
      <c r="FI4" s="83">
        <f>SUMIFS(PREDICTIONS!$U$4:$U$75,PREDICTIONS!$O$4:$O$75,$BX4,PREDICTIONS!$N$4:$N$75,FI$3)+SUMIFS(PREDICTIONS!$T$4:$T$75,PREDICTIONS!$N$4:$N$75,$BX4,PREDICTIONS!$O$4:$O$75,FI$3)</f>
        <v>0</v>
      </c>
      <c r="FJ4" s="83">
        <f>SUMIFS(PREDICTIONS!$U$4:$U$75,PREDICTIONS!$O$4:$O$75,$BX4,PREDICTIONS!$N$4:$N$75,FJ$3)+SUMIFS(PREDICTIONS!$T$4:$T$75,PREDICTIONS!$N$4:$N$75,$BX4,PREDICTIONS!$O$4:$O$75,FJ$3)</f>
        <v>0</v>
      </c>
      <c r="FK4" s="83">
        <f>SUMIFS(PREDICTIONS!$U$4:$U$75,PREDICTIONS!$O$4:$O$75,$BX4,PREDICTIONS!$N$4:$N$75,FK$3)+SUMIFS(PREDICTIONS!$T$4:$T$75,PREDICTIONS!$N$4:$N$75,$BX4,PREDICTIONS!$O$4:$O$75,FK$3)</f>
        <v>0</v>
      </c>
      <c r="FL4" s="83">
        <f>SUMIFS(PREDICTIONS!$U$4:$U$75,PREDICTIONS!$O$4:$O$75,$BX4,PREDICTIONS!$N$4:$N$75,FL$3)+SUMIFS(PREDICTIONS!$T$4:$T$75,PREDICTIONS!$N$4:$N$75,$BX4,PREDICTIONS!$O$4:$O$75,FL$3)</f>
        <v>0</v>
      </c>
      <c r="FM4" s="83">
        <f>SUMIFS(PREDICTIONS!$U$4:$U$75,PREDICTIONS!$O$4:$O$75,$BX4,PREDICTIONS!$N$4:$N$75,FM$3)+SUMIFS(PREDICTIONS!$T$4:$T$75,PREDICTIONS!$N$4:$N$75,$BX4,PREDICTIONS!$O$4:$O$75,FM$3)</f>
        <v>0</v>
      </c>
      <c r="FN4" s="83">
        <f>SUMIFS(PREDICTIONS!$U$4:$U$75,PREDICTIONS!$O$4:$O$75,$BX4,PREDICTIONS!$N$4:$N$75,FN$3)+SUMIFS(PREDICTIONS!$T$4:$T$75,PREDICTIONS!$N$4:$N$75,$BX4,PREDICTIONS!$O$4:$O$75,FN$3)</f>
        <v>0</v>
      </c>
      <c r="FO4" s="83">
        <f>SUMIFS(PREDICTIONS!$U$4:$U$75,PREDICTIONS!$O$4:$O$75,$BX4,PREDICTIONS!$N$4:$N$75,FO$3)+SUMIFS(PREDICTIONS!$T$4:$T$75,PREDICTIONS!$N$4:$N$75,$BX4,PREDICTIONS!$O$4:$O$75,FO$3)</f>
        <v>0</v>
      </c>
      <c r="FP4" s="83">
        <f>SUMIFS(PREDICTIONS!$U$4:$U$75,PREDICTIONS!$O$4:$O$75,$BX4,PREDICTIONS!$N$4:$N$75,FP$3)+SUMIFS(PREDICTIONS!$T$4:$T$75,PREDICTIONS!$N$4:$N$75,$BX4,PREDICTIONS!$O$4:$O$75,FP$3)</f>
        <v>0</v>
      </c>
      <c r="FQ4" s="83">
        <f>SUMIFS(PREDICTIONS!$U$4:$U$75,PREDICTIONS!$O$4:$O$75,$BX4,PREDICTIONS!$N$4:$N$75,FQ$3)+SUMIFS(PREDICTIONS!$T$4:$T$75,PREDICTIONS!$N$4:$N$75,$BX4,PREDICTIONS!$O$4:$O$75,FQ$3)</f>
        <v>0</v>
      </c>
      <c r="FR4" s="83">
        <f>SUMIFS(PREDICTIONS!$U$4:$U$75,PREDICTIONS!$O$4:$O$75,$BX4,PREDICTIONS!$N$4:$N$75,FR$3)+SUMIFS(PREDICTIONS!$T$4:$T$75,PREDICTIONS!$N$4:$N$75,$BX4,PREDICTIONS!$O$4:$O$75,FR$3)</f>
        <v>0</v>
      </c>
      <c r="FS4" s="51"/>
      <c r="FT4" s="51" t="s">
        <v>106</v>
      </c>
      <c r="FU4" s="83">
        <f>SUMIFS(PREDICTIONS!$S$4:$S$75,PREDICTIONS!$O$4:$O$75,$BX4,PREDICTIONS!$N$4:$N$75,FU$3)+SUMIFS(PREDICTIONS!$R$4:$R$75,PREDICTIONS!$N$4:$N$75,$BX4,PREDICTIONS!$O$4:$O$75,FU$3)</f>
        <v>0</v>
      </c>
      <c r="FV4" s="83">
        <f>SUMIFS(PREDICTIONS!$S$4:$S$75,PREDICTIONS!$O$4:$O$75,$BX4,PREDICTIONS!$N$4:$N$75,FV$3)+SUMIFS(PREDICTIONS!$R$4:$R$75,PREDICTIONS!$N$4:$N$75,$BX4,PREDICTIONS!$O$4:$O$75,FV$3)</f>
        <v>0</v>
      </c>
      <c r="FW4" s="83">
        <f>SUMIFS(PREDICTIONS!$S$4:$S$75,PREDICTIONS!$O$4:$O$75,$BX4,PREDICTIONS!$N$4:$N$75,FW$3)+SUMIFS(PREDICTIONS!$R$4:$R$75,PREDICTIONS!$N$4:$N$75,$BX4,PREDICTIONS!$O$4:$O$75,FW$3)</f>
        <v>0</v>
      </c>
      <c r="FX4" s="83">
        <f>SUMIFS(PREDICTIONS!$S$4:$S$75,PREDICTIONS!$O$4:$O$75,$BX4,PREDICTIONS!$N$4:$N$75,FX$3)+SUMIFS(PREDICTIONS!$R$4:$R$75,PREDICTIONS!$N$4:$N$75,$BX4,PREDICTIONS!$O$4:$O$75,FX$3)</f>
        <v>0</v>
      </c>
      <c r="FY4" s="83">
        <f>SUMIFS(PREDICTIONS!$S$4:$S$75,PREDICTIONS!$O$4:$O$75,$BX4,PREDICTIONS!$N$4:$N$75,FY$3)+SUMIFS(PREDICTIONS!$R$4:$R$75,PREDICTIONS!$N$4:$N$75,$BX4,PREDICTIONS!$O$4:$O$75,FY$3)</f>
        <v>0</v>
      </c>
      <c r="FZ4" s="83">
        <f>SUMIFS(PREDICTIONS!$S$4:$S$75,PREDICTIONS!$O$4:$O$75,$BX4,PREDICTIONS!$N$4:$N$75,FZ$3)+SUMIFS(PREDICTIONS!$R$4:$R$75,PREDICTIONS!$N$4:$N$75,$BX4,PREDICTIONS!$O$4:$O$75,FZ$3)</f>
        <v>0</v>
      </c>
      <c r="GA4" s="83">
        <f>SUMIFS(PREDICTIONS!$T$4:$T$75,PREDICTIONS!$P$4:$P$75,$BX4,PREDICTIONS!$O$4:$O$75,GA$3)+SUMIFS(PREDICTIONS!$S$4:$S$75,PREDICTIONS!$O$4:$O$75,$BX4,PREDICTIONS!$P$4:$P$75,GA$3)</f>
        <v>0</v>
      </c>
      <c r="GB4" s="83">
        <f>SUMIFS(PREDICTIONS!$U$4:$U$75,PREDICTIONS!$Q$4:$Q$75,$BX4,PREDICTIONS!$P$4:$P$75,GB$3)+SUMIFS(PREDICTIONS!$T$4:$T$75,PREDICTIONS!$P$4:$P$75,$BX4,PREDICTIONS!$Q$4:$Q$75,GB$3)</f>
        <v>0</v>
      </c>
      <c r="GC4" s="83">
        <f>SUMIFS(PREDICTIONS!$V$4:$V$75,PREDICTIONS!$R$4:$R$75,$BX4,PREDICTIONS!$Q$4:$Q$75,GC$3)+SUMIFS(PREDICTIONS!$U$4:$U$75,PREDICTIONS!$Q$4:$Q$75,$BX4,PREDICTIONS!$R$4:$R$75,GC$3)</f>
        <v>0</v>
      </c>
      <c r="GD4" s="83">
        <f>SUMIFS(PREDICTIONS!$W$4:$W$75,PREDICTIONS!$S$4:$S$75,$BX4,PREDICTIONS!$R$4:$R$75,GD$3)+SUMIFS(PREDICTIONS!$V$4:$V$75,PREDICTIONS!$R$4:$R$75,$BX4,PREDICTIONS!$S$4:$S$75,GD$3)</f>
        <v>0</v>
      </c>
      <c r="GE4" s="83">
        <f>SUMIFS(PREDICTIONS!$B$4:$B$75,PREDICTIONS!$T$4:$T$75,$BX4,PREDICTIONS!$S$4:$S$75,GE$3)+SUMIFS(PREDICTIONS!$W$4:$W$75,PREDICTIONS!$S$4:$S$75,$BX4,PREDICTIONS!$T$4:$T$75,GE$3)</f>
        <v>0</v>
      </c>
      <c r="GF4" s="83">
        <f>SUMIFS(PREDICTIONS!$C$4:$C$75,PREDICTIONS!$U$4:$U$75,$BX4,PREDICTIONS!$T$4:$T$75,GF$3)+SUMIFS(PREDICTIONS!$B$4:$B$75,PREDICTIONS!$T$4:$T$75,$BX4,PREDICTIONS!$U$4:$U$75,GF$3)</f>
        <v>0</v>
      </c>
      <c r="GG4" s="83">
        <f>SUMIFS(PREDICTIONS!$D$4:$D$75,PREDICTIONS!$V$4:$V$75,$BX4,PREDICTIONS!$U$4:$U$75,GG$3)+SUMIFS(PREDICTIONS!$C$4:$C$75,PREDICTIONS!$U$4:$U$75,$BX4,PREDICTIONS!$V$4:$V$75,GG$3)</f>
        <v>0</v>
      </c>
      <c r="GH4" s="83">
        <f>SUMIFS(PREDICTIONS!$E$4:$E$75,PREDICTIONS!$W$4:$W$75,$BX4,PREDICTIONS!$V$4:$V$75,GH$3)+SUMIFS(PREDICTIONS!$D$4:$D$75,PREDICTIONS!$V$4:$V$75,$BX4,PREDICTIONS!$W$4:$W$75,GH$3)</f>
        <v>0</v>
      </c>
      <c r="GI4" s="83">
        <f>SUMIFS(PREDICTIONS!$F$4:$F$75,PREDICTIONS!$B$4:$B$75,$BX4,PREDICTIONS!$W$4:$W$75,GI$3)+SUMIFS(PREDICTIONS!$E$4:$E$75,PREDICTIONS!$W$4:$W$75,$BX4,PREDICTIONS!$B$4:$B$75,GI$3)</f>
        <v>0</v>
      </c>
      <c r="GJ4" s="83">
        <f>SUMIFS(PREDICTIONS!$G$4:$G$75,PREDICTIONS!$C$4:$C$75,$BX4,PREDICTIONS!$B$4:$B$75,GJ$3)+SUMIFS(PREDICTIONS!$F$4:$F$75,PREDICTIONS!$B$4:$B$75,$BX4,PREDICTIONS!$C$4:$C$75,GJ$3)</f>
        <v>0</v>
      </c>
      <c r="GK4" s="83">
        <f>SUMIFS(PREDICTIONS!$J$4:$J$75,PREDICTIONS!$D$4:$D$75,$BX4,PREDICTIONS!$C$4:$C$75,GK$3)+SUMIFS(PREDICTIONS!$G$4:$G$75,PREDICTIONS!$C$4:$C$75,$BX4,PREDICTIONS!$D$4:$D$75,GK$3)</f>
        <v>0</v>
      </c>
      <c r="GL4" s="83">
        <f>SUMIFS(PREDICTIONS!$K$4:$K$75,PREDICTIONS!$E$4:$E$75,$BX4,PREDICTIONS!$D$4:$D$75,GL$3)+SUMIFS(PREDICTIONS!$J$4:$J$75,PREDICTIONS!$D$4:$D$75,$BX4,PREDICTIONS!$E$4:$E$75,GL$3)</f>
        <v>0</v>
      </c>
      <c r="GM4" s="83">
        <f>SUMIFS(PREDICTIONS!$L$4:$L$75,PREDICTIONS!$F$4:$F$75,$BX4,PREDICTIONS!$E$4:$E$75,GM$3)+SUMIFS(PREDICTIONS!$K$4:$K$75,PREDICTIONS!$E$4:$E$75,$BX4,PREDICTIONS!$F$4:$F$75,GM$3)</f>
        <v>0</v>
      </c>
      <c r="GN4" s="83">
        <f>SUMIFS(PREDICTIONS!$N$4:$N$75,PREDICTIONS!$G$4:$G$75,$BX4,PREDICTIONS!$F$4:$F$75,GN$3)+SUMIFS(PREDICTIONS!$L$4:$L$75,PREDICTIONS!$F$4:$F$75,$BX4,PREDICTIONS!$G$4:$G$75,GN$3)</f>
        <v>0</v>
      </c>
      <c r="GO4" s="83">
        <f>SUMIFS(PREDICTIONS!$O$4:$O$75,PREDICTIONS!$J$4:$J$75,$BX4,PREDICTIONS!$G$4:$G$75,GO$3)+SUMIFS(PREDICTIONS!$N$4:$N$75,PREDICTIONS!$G$4:$G$75,$BX4,PREDICTIONS!$J$4:$J$75,GO$3)</f>
        <v>0</v>
      </c>
      <c r="GP4" s="83">
        <f>SUMIFS(PREDICTIONS!$P$4:$P$75,PREDICTIONS!$K$4:$K$75,$BX4,PREDICTIONS!$J$4:$J$75,GP$3)+SUMIFS(PREDICTIONS!$O$4:$O$75,PREDICTIONS!$J$4:$J$75,$BX4,PREDICTIONS!$K$4:$K$75,GP$3)</f>
        <v>0</v>
      </c>
      <c r="GQ4" s="83">
        <f>SUMIFS(PREDICTIONS!$Q$4:$Q$75,PREDICTIONS!$L$4:$L$75,$BX4,PREDICTIONS!$K$4:$K$75,GQ$3)+SUMIFS(PREDICTIONS!$P$4:$P$75,PREDICTIONS!$K$4:$K$75,$BX4,PREDICTIONS!$L$4:$L$75,GQ$3)</f>
        <v>0</v>
      </c>
      <c r="GR4" s="83">
        <f>SUMIFS(PREDICTIONS!$R$4:$R$75,PREDICTIONS!$N$4:$N$75,$BX4,PREDICTIONS!$L$4:$L$75,GR$3)+SUMIFS(PREDICTIONS!$Q$4:$Q$75,PREDICTIONS!$L$4:$L$75,$BX4,PREDICTIONS!$N$4:$N$75,GR$3)</f>
        <v>0</v>
      </c>
      <c r="GS4" s="83">
        <f>SUMIFS(PREDICTIONS!$S$4:$S$75,PREDICTIONS!$O$4:$O$75,$BX4,PREDICTIONS!$N$4:$N$75,GS$3)+SUMIFS(PREDICTIONS!$R$4:$R$75,PREDICTIONS!$N$4:$N$75,$BX4,PREDICTIONS!$O$4:$O$75,GS$3)</f>
        <v>0</v>
      </c>
      <c r="GT4" s="83">
        <f>SUMIFS(PREDICTIONS!$T$4:$T$75,PREDICTIONS!$P$4:$P$75,$BX4,PREDICTIONS!$O$4:$O$75,GT$3)+SUMIFS(PREDICTIONS!$S$4:$S$75,PREDICTIONS!$O$4:$O$75,$BX4,PREDICTIONS!$P$4:$P$75,GT$3)</f>
        <v>0</v>
      </c>
      <c r="GU4" s="83">
        <f>SUMIFS(PREDICTIONS!$U$4:$U$75,PREDICTIONS!$Q$4:$Q$75,$BX4,PREDICTIONS!$P$4:$P$75,GU$3)+SUMIFS(PREDICTIONS!$T$4:$T$75,PREDICTIONS!$P$4:$P$75,$BX4,PREDICTIONS!$Q$4:$Q$75,GU$3)</f>
        <v>0</v>
      </c>
      <c r="GV4" s="83">
        <f>SUMIFS(PREDICTIONS!$V$4:$V$75,PREDICTIONS!$R$4:$R$75,$BX4,PREDICTIONS!$Q$4:$Q$75,GV$3)+SUMIFS(PREDICTIONS!$U$4:$U$75,PREDICTIONS!$Q$4:$Q$75,$BX4,PREDICTIONS!$R$4:$R$75,GV$3)</f>
        <v>0</v>
      </c>
      <c r="GW4" s="83">
        <f>SUMIFS(PREDICTIONS!$W$4:$W$75,PREDICTIONS!$S$4:$S$75,$BX4,PREDICTIONS!$R$4:$R$75,GW$3)+SUMIFS(PREDICTIONS!$V$4:$V$75,PREDICTIONS!$R$4:$R$75,$BX4,PREDICTIONS!$S$4:$S$75,GW$3)</f>
        <v>0</v>
      </c>
      <c r="GX4" s="83">
        <f>SUMIFS(PREDICTIONS!$B$4:$B$75,PREDICTIONS!$T$4:$T$75,$BX4,PREDICTIONS!$S$4:$S$75,GX$3)+SUMIFS(PREDICTIONS!$W$4:$W$75,PREDICTIONS!$S$4:$S$75,$BX4,PREDICTIONS!$T$4:$T$75,GX$3)</f>
        <v>0</v>
      </c>
      <c r="GY4" s="83">
        <f>SUMIFS(PREDICTIONS!$C$4:$C$75,PREDICTIONS!$U$4:$U$75,$BX4,PREDICTIONS!$T$4:$T$75,GY$3)+SUMIFS(PREDICTIONS!$B$4:$B$75,PREDICTIONS!$T$4:$T$75,$BX4,PREDICTIONS!$U$4:$U$75,GY$3)</f>
        <v>0</v>
      </c>
      <c r="GZ4" s="83">
        <f>SUMIFS(PREDICTIONS!$S$4:$S$75,PREDICTIONS!$O$4:$O$75,$BX4,PREDICTIONS!$N$4:$N$75,GZ$3)+SUMIFS(PREDICTIONS!$R$4:$R$75,PREDICTIONS!$N$4:$N$75,$BX4,PREDICTIONS!$O$4:$O$75,GZ$3)</f>
        <v>0</v>
      </c>
      <c r="HA4" s="83">
        <f>SUMIFS(PREDICTIONS!$S$4:$S$75,PREDICTIONS!$O$4:$O$75,$BX4,PREDICTIONS!$N$4:$N$75,HA$3)+SUMIFS(PREDICTIONS!$R$4:$R$75,PREDICTIONS!$N$4:$N$75,$BX4,PREDICTIONS!$O$4:$O$75,HA$3)</f>
        <v>0</v>
      </c>
      <c r="HB4" s="83">
        <f>SUMIFS(PREDICTIONS!$S$4:$S$75,PREDICTIONS!$O$4:$O$75,$BX4,PREDICTIONS!$N$4:$N$75,HB$3)+SUMIFS(PREDICTIONS!$R$4:$R$75,PREDICTIONS!$N$4:$N$75,$BX4,PREDICTIONS!$O$4:$O$75,HB$3)</f>
        <v>0</v>
      </c>
      <c r="HC4" s="83">
        <f>SUMIFS(PREDICTIONS!$S$4:$S$75,PREDICTIONS!$O$4:$O$75,$BX4,PREDICTIONS!$N$4:$N$75,HC$3)+SUMIFS(PREDICTIONS!$R$4:$R$75,PREDICTIONS!$N$4:$N$75,$BX4,PREDICTIONS!$O$4:$O$75,HC$3)</f>
        <v>0</v>
      </c>
      <c r="HD4" s="83">
        <f>SUMIFS(PREDICTIONS!$S$4:$S$75,PREDICTIONS!$O$4:$O$75,$BX4,PREDICTIONS!$N$4:$N$75,HD$3)+SUMIFS(PREDICTIONS!$R$4:$R$75,PREDICTIONS!$N$4:$N$75,$BX4,PREDICTIONS!$O$4:$O$75,HD$3)</f>
        <v>0</v>
      </c>
      <c r="HE4" s="83">
        <f>SUMIFS(PREDICTIONS!$S$4:$S$75,PREDICTIONS!$O$4:$O$75,$BX4,PREDICTIONS!$N$4:$N$75,HE$3)+SUMIFS(PREDICTIONS!$R$4:$R$75,PREDICTIONS!$N$4:$N$75,$BX4,PREDICTIONS!$O$4:$O$75,HE$3)</f>
        <v>0</v>
      </c>
      <c r="HF4" s="83">
        <f>SUMIFS(PREDICTIONS!$S$4:$S$75,PREDICTIONS!$O$4:$O$75,$BX4,PREDICTIONS!$N$4:$N$75,HF$3)+SUMIFS(PREDICTIONS!$R$4:$R$75,PREDICTIONS!$N$4:$N$75,$BX4,PREDICTIONS!$O$4:$O$75,HF$3)</f>
        <v>0</v>
      </c>
      <c r="HG4" s="83">
        <f>SUMIFS(PREDICTIONS!$S$4:$S$75,PREDICTIONS!$O$4:$O$75,$BX4,PREDICTIONS!$N$4:$N$75,HG$3)+SUMIFS(PREDICTIONS!$R$4:$R$75,PREDICTIONS!$N$4:$N$75,$BX4,PREDICTIONS!$O$4:$O$75,HG$3)</f>
        <v>0</v>
      </c>
      <c r="HH4" s="83">
        <f>SUMIFS(PREDICTIONS!$S$4:$S$75,PREDICTIONS!$O$4:$O$75,$BX4,PREDICTIONS!$N$4:$N$75,HH$3)+SUMIFS(PREDICTIONS!$R$4:$R$75,PREDICTIONS!$N$4:$N$75,$BX4,PREDICTIONS!$O$4:$O$75,HH$3)</f>
        <v>0</v>
      </c>
      <c r="HI4" s="83">
        <f>SUMIFS(PREDICTIONS!$S$4:$S$75,PREDICTIONS!$O$4:$O$75,$BX4,PREDICTIONS!$N$4:$N$75,HI$3)+SUMIFS(PREDICTIONS!$R$4:$R$75,PREDICTIONS!$N$4:$N$75,$BX4,PREDICTIONS!$O$4:$O$75,HI$3)</f>
        <v>0</v>
      </c>
      <c r="HJ4" s="83">
        <f>SUMIFS(PREDICTIONS!$S$4:$S$75,PREDICTIONS!$O$4:$O$75,$BX4,PREDICTIONS!$N$4:$N$75,HJ$3)+SUMIFS(PREDICTIONS!$R$4:$R$75,PREDICTIONS!$N$4:$N$75,$BX4,PREDICTIONS!$O$4:$O$75,HJ$3)</f>
        <v>0</v>
      </c>
      <c r="HK4" s="83">
        <f>SUMIFS(PREDICTIONS!$S$4:$S$75,PREDICTIONS!$O$4:$O$75,$BX4,PREDICTIONS!$N$4:$N$75,HK$3)+SUMIFS(PREDICTIONS!$R$4:$R$75,PREDICTIONS!$N$4:$N$75,$BX4,PREDICTIONS!$O$4:$O$75,HK$3)</f>
        <v>0</v>
      </c>
      <c r="HL4" s="83">
        <f>SUMIFS(PREDICTIONS!$S$4:$S$75,PREDICTIONS!$O$4:$O$75,$BX4,PREDICTIONS!$N$4:$N$75,HL$3)+SUMIFS(PREDICTIONS!$R$4:$R$75,PREDICTIONS!$N$4:$N$75,$BX4,PREDICTIONS!$O$4:$O$75,HL$3)</f>
        <v>0</v>
      </c>
      <c r="HM4" s="83">
        <f>SUMIFS(PREDICTIONS!$S$4:$S$75,PREDICTIONS!$O$4:$O$75,$BX4,PREDICTIONS!$N$4:$N$75,HM$3)+SUMIFS(PREDICTIONS!$R$4:$R$75,PREDICTIONS!$N$4:$N$75,$BX4,PREDICTIONS!$O$4:$O$75,HM$3)</f>
        <v>0</v>
      </c>
      <c r="HN4" s="83">
        <f>SUMIFS(PREDICTIONS!$S$4:$S$75,PREDICTIONS!$O$4:$O$75,$BX4,PREDICTIONS!$N$4:$N$75,HN$3)+SUMIFS(PREDICTIONS!$R$4:$R$75,PREDICTIONS!$N$4:$N$75,$BX4,PREDICTIONS!$O$4:$O$75,HN$3)</f>
        <v>0</v>
      </c>
      <c r="HO4" s="83">
        <f>SUMIFS(PREDICTIONS!$S$4:$S$75,PREDICTIONS!$O$4:$O$75,$BX4,PREDICTIONS!$N$4:$N$75,HO$3)+SUMIFS(PREDICTIONS!$R$4:$R$75,PREDICTIONS!$N$4:$N$75,$BX4,PREDICTIONS!$O$4:$O$75,HO$3)</f>
        <v>0</v>
      </c>
      <c r="HP4" s="83">
        <f>SUMIFS(PREDICTIONS!$S$4:$S$75,PREDICTIONS!$O$4:$O$75,$BX4,PREDICTIONS!$N$4:$N$75,HP$3)+SUMIFS(PREDICTIONS!$R$4:$R$75,PREDICTIONS!$N$4:$N$75,$BX4,PREDICTIONS!$O$4:$O$75,HP$3)</f>
        <v>0</v>
      </c>
      <c r="HQ4" s="5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P4" s="71"/>
      <c r="IQ4" s="71"/>
      <c r="IR4" s="71"/>
      <c r="IS4" s="71"/>
      <c r="IT4" s="71"/>
      <c r="IU4" s="71"/>
      <c r="IV4" s="71"/>
      <c r="IW4" s="71"/>
      <c r="IX4" s="71"/>
      <c r="IY4" s="71"/>
      <c r="IZ4" s="71"/>
      <c r="JA4" s="71"/>
      <c r="JB4" s="71"/>
      <c r="JC4" s="71"/>
      <c r="JD4" s="71"/>
      <c r="JE4" s="71"/>
      <c r="JF4" s="71"/>
      <c r="JG4" s="71"/>
      <c r="JH4" s="71"/>
      <c r="JI4" s="71"/>
      <c r="JJ4" s="71"/>
      <c r="JK4" s="71"/>
      <c r="JL4" s="71"/>
      <c r="JM4" s="71"/>
      <c r="JN4" s="71"/>
      <c r="JO4" s="71"/>
      <c r="JP4" s="71"/>
      <c r="JQ4" s="71"/>
      <c r="JR4" s="71"/>
      <c r="JS4" s="71"/>
      <c r="JT4" s="71"/>
      <c r="JU4" s="71"/>
      <c r="JV4" s="71"/>
      <c r="JW4" s="71"/>
      <c r="JX4" s="71"/>
      <c r="JY4" s="71"/>
      <c r="JZ4" s="71"/>
      <c r="KA4" s="71"/>
      <c r="KB4" s="71"/>
      <c r="KC4" s="71"/>
      <c r="KD4" s="71"/>
      <c r="KE4" s="71"/>
      <c r="KF4" s="71"/>
      <c r="KG4" s="71"/>
      <c r="KH4" s="71"/>
      <c r="KI4" s="71"/>
      <c r="KJ4" s="71"/>
      <c r="KK4" s="71"/>
      <c r="KL4" s="71"/>
      <c r="KM4" s="71"/>
      <c r="KN4" s="71"/>
      <c r="KO4" s="71"/>
    </row>
    <row r="5" spans="1:301" s="78" customFormat="1" ht="30" customHeight="1" x14ac:dyDescent="0.25">
      <c r="A5" s="68" t="s">
        <v>88</v>
      </c>
      <c r="B5" s="72">
        <f>ACTUALS!B5</f>
        <v>2</v>
      </c>
      <c r="C5" s="73" t="str">
        <f>ACTUALS!C5</f>
        <v>A</v>
      </c>
      <c r="D5" s="74">
        <f>ACTUALS!D5</f>
        <v>46184</v>
      </c>
      <c r="E5" s="73" t="str">
        <f>ACTUALS!E5</f>
        <v>Estadio Akron (Guadalajara)</v>
      </c>
      <c r="F5" s="180">
        <f>ACTUALS!F5</f>
        <v>0.91666666666666663</v>
      </c>
      <c r="G5" s="75">
        <f t="shared" ref="G5:G68" si="2">(D5+F5)+IF($A$7&gt;=0,TIMEVALUE($A$7&amp;":00"),-TIMEVALUE(ABS($A$7)&amp;":00"))</f>
        <v>46184.916666666664</v>
      </c>
      <c r="H5" s="254" t="str">
        <f>ACTUALS!H5</f>
        <v>South Korea - Czechia</v>
      </c>
      <c r="I5" s="149"/>
      <c r="J5" s="150"/>
      <c r="K5" s="151"/>
      <c r="L5" s="73" t="str">
        <f t="shared" ref="L5:L68" si="3">IF($I5="","",IF(R5=S5,"Draw",IF(R5&gt;S5,N5,O5)))</f>
        <v/>
      </c>
      <c r="M5" s="76" t="s">
        <v>721</v>
      </c>
      <c r="N5" s="77" t="str">
        <f t="shared" si="0"/>
        <v>South Korea</v>
      </c>
      <c r="O5" s="78" t="str">
        <f t="shared" si="1"/>
        <v>Czechia</v>
      </c>
      <c r="P5" s="78" t="str">
        <f>IF(L5="","",IF(PREDICTIONS!$R5&gt;PREDICTIONS!$S5,PREDICTIONS!$N5,IF(PREDICTIONS!$S5&gt;PREDICTIONS!$R5,PREDICTIONS!$O5,"")))</f>
        <v/>
      </c>
      <c r="Q5" s="78" t="str">
        <f>IF(PREDICTIONS!$P5=PREDICTIONS!$N5,PREDICTIONS!$O5,IF(PREDICTIONS!$P5=PREDICTIONS!$O5,PREDICTIONS!$N5,""))</f>
        <v/>
      </c>
      <c r="R5" s="79">
        <f t="shared" ref="R5:R68" si="4">IF(I5="",0,LEFT(I5,FIND(":",I5,1)-1))*1</f>
        <v>0</v>
      </c>
      <c r="S5" s="78">
        <f t="shared" ref="S5:S68" si="5">IF(I5="",0,RIGHT(I5,LEN(I5)-FIND(":",I5,1)))*1</f>
        <v>0</v>
      </c>
      <c r="T5" s="78">
        <f>IF(OR(PREDICTIONS!$R5="",PREDICTIONS!$S5=""),"",PREDICTIONS!$R5-PREDICTIONS!$S5)</f>
        <v>0</v>
      </c>
      <c r="U5" s="78">
        <f>IF(OR(PREDICTIONS!$R5="",PREDICTIONS!$S5=""),"",PREDICTIONS!$S5-PREDICTIONS!$R5)</f>
        <v>0</v>
      </c>
      <c r="V5" s="78" t="str">
        <f>IF(PREDICTIONS!$K5="","",IF(PREDICTIONS!$L5="Draw",1,IF(PREDICTIONS!$L5=PREDICTIONS!$N5,3,0)))</f>
        <v/>
      </c>
      <c r="W5" s="78" t="str">
        <f>IF(PREDICTIONS!$K5="","",IF(PREDICTIONS!$L5="Draw",1,IF(PREDICTIONS!$L5=PREDICTIONS!$O5,3,0)))</f>
        <v/>
      </c>
      <c r="AB5" s="209" t="str">
        <f>IF(OR(ACTUALS!L5="",L5=""),"",IF((R5+S5)=(ACTUALS!R5+ACTUALS!S5),pointtotalgoals,0))</f>
        <v/>
      </c>
      <c r="AC5" s="78" t="str">
        <f>IF(L5="","",IF(L5=ACTUALS!L5,pointcorrectresult,0))</f>
        <v/>
      </c>
      <c r="AD5" s="78" t="str">
        <f>IF(L5="","",IF(I5=ACTUALS!I5,pointcorrectscore,0))</f>
        <v/>
      </c>
      <c r="AE5" s="210">
        <f t="shared" ref="AE5:AE68" si="6">SUM(AB5:AD5)</f>
        <v>0</v>
      </c>
      <c r="AG5" s="78" t="s">
        <v>119</v>
      </c>
      <c r="AK5" s="81"/>
      <c r="AL5" s="271" t="s">
        <v>68</v>
      </c>
      <c r="AM5" s="272"/>
      <c r="AN5" s="211" t="s">
        <v>63</v>
      </c>
      <c r="AO5" s="212" t="s">
        <v>76</v>
      </c>
      <c r="AP5" s="211" t="s">
        <v>15</v>
      </c>
      <c r="AQ5" s="279" t="s">
        <v>775</v>
      </c>
      <c r="AR5" s="279"/>
      <c r="AS5" s="63"/>
      <c r="AT5" s="71"/>
      <c r="AU5" s="197"/>
      <c r="AV5" s="197"/>
      <c r="AW5" s="51"/>
      <c r="AX5" s="71"/>
      <c r="AY5" s="71"/>
      <c r="AZ5" s="71"/>
      <c r="BA5" s="51"/>
      <c r="BB5" s="51"/>
      <c r="BC5" s="51"/>
      <c r="BD5" s="51" t="s">
        <v>1</v>
      </c>
      <c r="BE5" s="51" t="s">
        <v>95</v>
      </c>
      <c r="BF5" s="51">
        <f>COUNTIF(PREDICTIONS!$P$4:$P$75,BE5)</f>
        <v>0</v>
      </c>
      <c r="BG5" s="51">
        <f>COUNTIFS(PREDICTIONS!$O$4:$O$75,BE5,PREDICTIONS!$L$4:$L$75,"Draw")+COUNTIFS(PREDICTIONS!$N$4:$N$75,BE5,PREDICTIONS!$L$4:$L$75,"Draw")</f>
        <v>0</v>
      </c>
      <c r="BH5" s="51">
        <f>COUNTIF(PREDICTIONS!$Q$4:$Q$75,BE5)</f>
        <v>0</v>
      </c>
      <c r="BI5" s="51">
        <f>BG5+(3*BF5)</f>
        <v>0</v>
      </c>
      <c r="BJ5" s="51">
        <f>SUMIFS(PREDICTIONS!$R$4:$R$75,PREDICTIONS!$N$4:$N$75,BE5)+SUMIFS(PREDICTIONS!$S$4:$S$75,PREDICTIONS!$O$4:$O$75,BE5)</f>
        <v>0</v>
      </c>
      <c r="BK5" s="51">
        <f>SUMIFS(PREDICTIONS!$S$4:$S$75,PREDICTIONS!$N$4:$N$75,BE5)+SUMIFS(PREDICTIONS!$R$4:$R$75,PREDICTIONS!$O$4:$O$75,BE5)</f>
        <v>0</v>
      </c>
      <c r="BL5" s="51">
        <f>BJ5-BK5</f>
        <v>0</v>
      </c>
      <c r="BM5" s="51">
        <f ca="1">RANK(BV5,BV4:BV7,1)</f>
        <v>3</v>
      </c>
      <c r="BN5" s="51" t="str">
        <f>IFERROR(VLOOKUP(BE5,AU:AV,2,FALSE),"")</f>
        <v/>
      </c>
      <c r="BO5" s="51" t="str">
        <f ca="1">IF(BN5="",BM5&amp;BD5,BN5&amp;BD5)</f>
        <v>3A</v>
      </c>
      <c r="BP5" s="51">
        <f>RANK(BI5,BI4:BI7)+(RANK(BL5,BL4:BL7)/10)+(RANK(BJ5,BJ4:BJ7)/100)</f>
        <v>1.1100000000000001</v>
      </c>
      <c r="BQ5" s="51">
        <f>RANK(BP5,BP4:BP7,1)</f>
        <v>1</v>
      </c>
      <c r="BR5" s="51" cm="1">
        <f t="array" aca="1" ref="BR5" ca="1">SUMPRODUCT((OFFSET($BY$3:$DT$3,MATCH($BE5,$BX$4:$BX$51,0),0))*((IF($BQ7=$BQ5,$BY$3:$DT$3=$BE7,0))+(IF($BQ4=$BQ5,$BY$3:$DT$3=$BE4,0))+(IF($BQ6=$BQ5,$BY$3:$DT$3=$BE6,0))))</f>
        <v>0</v>
      </c>
      <c r="BS5" s="51" cm="1">
        <f t="array" aca="1" ref="BS5" ca="1">SUMPRODUCT((OFFSET($DW$3:$FR$3,MATCH($BE5,$DV$4:$DV$51,0),0))*((IF($BQ7=$BQ5,$DW$3:$FR$3=$BE7,0))+(IF($BQ4=$BQ5,$DW$3:$FR$3=$BE4,0))+(IF($BQ6=$BQ5,$DW$3:$FR$3=$BE6,0))))</f>
        <v>0</v>
      </c>
      <c r="BT5" s="51" cm="1">
        <f t="array" aca="1" ref="BT5" ca="1">SUMPRODUCT((OFFSET($FU$3:$HP$3,MATCH($BE5,$FT$4:$FT$51,0),0))*((IF($BQ7=$BQ5,$FU$3:$HP$3=$BE7,0))+(IF($BQ4=$BQ5,$FU$3:$HP$3=$BE4,0))+(IF($BQ6=$BQ5,$FU$3:$HP$3=$BE6,0))))</f>
        <v>0</v>
      </c>
      <c r="BU5" s="51">
        <f ca="1">(BR5/1000)+(BS5/10000)+(BT5/100000)+(ROW(BT8)/10000000)</f>
        <v>7.9999999999999996E-7</v>
      </c>
      <c r="BV5" s="51">
        <f ca="1">+BP5-BU5</f>
        <v>1.1099992000000001</v>
      </c>
      <c r="BW5" s="51"/>
      <c r="BX5" s="51" t="s">
        <v>32</v>
      </c>
      <c r="BY5" s="83">
        <f>SUMIFS(PREDICTIONS!$W$4:$W$75,PREDICTIONS!$O$4:$O$75,$BX5,PREDICTIONS!$N$4:$N$75,BY$3)+SUMIFS(PREDICTIONS!$V$4:$V$75,PREDICTIONS!$N$4:$N$75,$BX5,PREDICTIONS!$O$4:$O$75,BY$3)</f>
        <v>0</v>
      </c>
      <c r="BZ5" s="83">
        <f>SUMIFS(PREDICTIONS!$W$4:$W$75,PREDICTIONS!$O$4:$O$75,$BX5,PREDICTIONS!$N$4:$N$75,BZ$3)+SUMIFS(PREDICTIONS!$V$4:$V$75,PREDICTIONS!$N$4:$N$75,$BX5,PREDICTIONS!$O$4:$O$75,BZ$3)</f>
        <v>0</v>
      </c>
      <c r="CA5" s="83">
        <f>SUMIFS(PREDICTIONS!$W$4:$W$75,PREDICTIONS!$O$4:$O$75,$BX5,PREDICTIONS!$N$4:$N$75,CA$3)+SUMIFS(PREDICTIONS!$V$4:$V$75,PREDICTIONS!$N$4:$N$75,$BX5,PREDICTIONS!$O$4:$O$75,CA$3)</f>
        <v>0</v>
      </c>
      <c r="CB5" s="83">
        <f>SUMIFS(PREDICTIONS!$W$4:$W$75,PREDICTIONS!$O$4:$O$75,$BX5,PREDICTIONS!$N$4:$N$75,CB$3)+SUMIFS(PREDICTIONS!$V$4:$V$75,PREDICTIONS!$N$4:$N$75,$BX5,PREDICTIONS!$O$4:$O$75,CB$3)</f>
        <v>0</v>
      </c>
      <c r="CC5" s="83">
        <f>SUMIFS(PREDICTIONS!$W$4:$W$75,PREDICTIONS!$O$4:$O$75,$BX5,PREDICTIONS!$N$4:$N$75,CC$3)+SUMIFS(PREDICTIONS!$V$4:$V$75,PREDICTIONS!$N$4:$N$75,$BX5,PREDICTIONS!$O$4:$O$75,CC$3)</f>
        <v>0</v>
      </c>
      <c r="CD5" s="83">
        <f>SUMIFS(PREDICTIONS!$W$4:$W$75,PREDICTIONS!$O$4:$O$75,$BX5,PREDICTIONS!$N$4:$N$75,CD$3)+SUMIFS(PREDICTIONS!$V$4:$V$75,PREDICTIONS!$N$4:$N$75,$BX5,PREDICTIONS!$O$4:$O$75,CD$3)</f>
        <v>0</v>
      </c>
      <c r="CE5" s="83">
        <f>SUMIFS(PREDICTIONS!$W$4:$W$75,PREDICTIONS!$O$4:$O$75,$BX5,PREDICTIONS!$N$4:$N$75,CE$3)+SUMIFS(PREDICTIONS!$V$4:$V$75,PREDICTIONS!$N$4:$N$75,$BX5,PREDICTIONS!$O$4:$O$75,CE$3)</f>
        <v>0</v>
      </c>
      <c r="CF5" s="83">
        <f>SUMIFS(PREDICTIONS!$W$4:$W$75,PREDICTIONS!$O$4:$O$75,$BX5,PREDICTIONS!$N$4:$N$75,CF$3)+SUMIFS(PREDICTIONS!$V$4:$V$75,PREDICTIONS!$N$4:$N$75,$BX5,PREDICTIONS!$O$4:$O$75,CF$3)</f>
        <v>0</v>
      </c>
      <c r="CG5" s="83">
        <f>SUMIFS(PREDICTIONS!$W$4:$W$75,PREDICTIONS!$O$4:$O$75,$BX5,PREDICTIONS!$N$4:$N$75,CG$3)+SUMIFS(PREDICTIONS!$V$4:$V$75,PREDICTIONS!$N$4:$N$75,$BX5,PREDICTIONS!$O$4:$O$75,CG$3)</f>
        <v>0</v>
      </c>
      <c r="CH5" s="83">
        <f>SUMIFS(PREDICTIONS!$W$4:$W$75,PREDICTIONS!$O$4:$O$75,$BX5,PREDICTIONS!$N$4:$N$75,CH$3)+SUMIFS(PREDICTIONS!$V$4:$V$75,PREDICTIONS!$N$4:$N$75,$BX5,PREDICTIONS!$O$4:$O$75,CH$3)</f>
        <v>0</v>
      </c>
      <c r="CI5" s="83">
        <f>SUMIFS(PREDICTIONS!$W$4:$W$75,PREDICTIONS!$O$4:$O$75,$BX5,PREDICTIONS!$N$4:$N$75,CI$3)+SUMIFS(PREDICTIONS!$V$4:$V$75,PREDICTIONS!$N$4:$N$75,$BX5,PREDICTIONS!$O$4:$O$75,CI$3)</f>
        <v>0</v>
      </c>
      <c r="CJ5" s="83">
        <f>SUMIFS(PREDICTIONS!$W$4:$W$75,PREDICTIONS!$O$4:$O$75,$BX5,PREDICTIONS!$N$4:$N$75,CJ$3)+SUMIFS(PREDICTIONS!$V$4:$V$75,PREDICTIONS!$N$4:$N$75,$BX5,PREDICTIONS!$O$4:$O$75,CJ$3)</f>
        <v>0</v>
      </c>
      <c r="CK5" s="83">
        <f>SUMIFS(PREDICTIONS!$W$4:$W$75,PREDICTIONS!$O$4:$O$75,$BX5,PREDICTIONS!$N$4:$N$75,CK$3)+SUMIFS(PREDICTIONS!$V$4:$V$75,PREDICTIONS!$N$4:$N$75,$BX5,PREDICTIONS!$O$4:$O$75,CK$3)</f>
        <v>0</v>
      </c>
      <c r="CL5" s="83">
        <f>SUMIFS(PREDICTIONS!$W$4:$W$75,PREDICTIONS!$O$4:$O$75,$BX5,PREDICTIONS!$N$4:$N$75,CL$3)+SUMIFS(PREDICTIONS!$V$4:$V$75,PREDICTIONS!$N$4:$N$75,$BX5,PREDICTIONS!$O$4:$O$75,CL$3)</f>
        <v>0</v>
      </c>
      <c r="CM5" s="83">
        <f>SUMIFS(PREDICTIONS!$W$4:$W$75,PREDICTIONS!$O$4:$O$75,$BX5,PREDICTIONS!$N$4:$N$75,CM$3)+SUMIFS(PREDICTIONS!$V$4:$V$75,PREDICTIONS!$N$4:$N$75,$BX5,PREDICTIONS!$O$4:$O$75,CM$3)</f>
        <v>0</v>
      </c>
      <c r="CN5" s="83">
        <f>SUMIFS(PREDICTIONS!$W$4:$W$75,PREDICTIONS!$O$4:$O$75,$BX5,PREDICTIONS!$N$4:$N$75,CN$3)+SUMIFS(PREDICTIONS!$V$4:$V$75,PREDICTIONS!$N$4:$N$75,$BX5,PREDICTIONS!$O$4:$O$75,CN$3)</f>
        <v>0</v>
      </c>
      <c r="CO5" s="83">
        <f>SUMIFS(PREDICTIONS!$W$4:$W$75,PREDICTIONS!$O$4:$O$75,$BX5,PREDICTIONS!$N$4:$N$75,CO$3)+SUMIFS(PREDICTIONS!$V$4:$V$75,PREDICTIONS!$N$4:$N$75,$BX5,PREDICTIONS!$O$4:$O$75,CO$3)</f>
        <v>0</v>
      </c>
      <c r="CP5" s="83">
        <f>SUMIFS(PREDICTIONS!$W$4:$W$75,PREDICTIONS!$O$4:$O$75,$BX5,PREDICTIONS!$N$4:$N$75,CP$3)+SUMIFS(PREDICTIONS!$V$4:$V$75,PREDICTIONS!$N$4:$N$75,$BX5,PREDICTIONS!$O$4:$O$75,CP$3)</f>
        <v>0</v>
      </c>
      <c r="CQ5" s="83">
        <f>SUMIFS(PREDICTIONS!$W$4:$W$75,PREDICTIONS!$O$4:$O$75,$BX5,PREDICTIONS!$N$4:$N$75,CQ$3)+SUMIFS(PREDICTIONS!$V$4:$V$75,PREDICTIONS!$N$4:$N$75,$BX5,PREDICTIONS!$O$4:$O$75,CQ$3)</f>
        <v>0</v>
      </c>
      <c r="CR5" s="83">
        <f>SUMIFS(PREDICTIONS!$W$4:$W$75,PREDICTIONS!$O$4:$O$75,$BX5,PREDICTIONS!$N$4:$N$75,CR$3)+SUMIFS(PREDICTIONS!$V$4:$V$75,PREDICTIONS!$N$4:$N$75,$BX5,PREDICTIONS!$O$4:$O$75,CR$3)</f>
        <v>0</v>
      </c>
      <c r="CS5" s="83">
        <f>SUMIFS(PREDICTIONS!$W$4:$W$75,PREDICTIONS!$O$4:$O$75,$BX5,PREDICTIONS!$N$4:$N$75,CS$3)+SUMIFS(PREDICTIONS!$V$4:$V$75,PREDICTIONS!$N$4:$N$75,$BX5,PREDICTIONS!$O$4:$O$75,CS$3)</f>
        <v>0</v>
      </c>
      <c r="CT5" s="83">
        <f>SUMIFS(PREDICTIONS!$W$4:$W$75,PREDICTIONS!$O$4:$O$75,$BX5,PREDICTIONS!$N$4:$N$75,CT$3)+SUMIFS(PREDICTIONS!$V$4:$V$75,PREDICTIONS!$N$4:$N$75,$BX5,PREDICTIONS!$O$4:$O$75,CT$3)</f>
        <v>0</v>
      </c>
      <c r="CU5" s="83">
        <f>SUMIFS(PREDICTIONS!$B$4:$B$75,PREDICTIONS!$P$4:$P$75,$BX5,PREDICTIONS!$O$4:$O$75,CU$3)+SUMIFS(PREDICTIONS!$W$4:$W$75,PREDICTIONS!$O$4:$O$75,$BX5,PREDICTIONS!$P$4:$P$75,CU$3)</f>
        <v>0</v>
      </c>
      <c r="CV5" s="83">
        <f>SUMIFS(PREDICTIONS!$C$4:$C$75,PREDICTIONS!$Q$4:$Q$75,$BX5,PREDICTIONS!$P$4:$P$75,CV$3)+SUMIFS(PREDICTIONS!$B$4:$B$75,PREDICTIONS!$P$4:$P$75,$BX5,PREDICTIONS!$Q$4:$Q$75,CV$3)</f>
        <v>0</v>
      </c>
      <c r="CW5" s="83">
        <f>SUMIFS(PREDICTIONS!$D$4:$D$75,PREDICTIONS!$R$4:$R$75,$BX5,PREDICTIONS!$Q$4:$Q$75,CW$3)+SUMIFS(PREDICTIONS!$C$4:$C$75,PREDICTIONS!$Q$4:$Q$75,$BX5,PREDICTIONS!$R$4:$R$75,CW$3)</f>
        <v>0</v>
      </c>
      <c r="CX5" s="83">
        <f>SUMIFS(PREDICTIONS!$E$4:$E$75,PREDICTIONS!$S$4:$S$75,$BX5,PREDICTIONS!$R$4:$R$75,CX$3)+SUMIFS(PREDICTIONS!$D$4:$D$75,PREDICTIONS!$R$4:$R$75,$BX5,PREDICTIONS!$S$4:$S$75,CX$3)</f>
        <v>0</v>
      </c>
      <c r="CY5" s="83">
        <f>SUMIFS(PREDICTIONS!$F$4:$F$75,PREDICTIONS!$T$4:$T$75,$BX5,PREDICTIONS!$S$4:$S$75,CY$3)+SUMIFS(PREDICTIONS!$E$4:$E$75,PREDICTIONS!$S$4:$S$75,$BX5,PREDICTIONS!$T$4:$T$75,CY$3)</f>
        <v>0</v>
      </c>
      <c r="CZ5" s="83">
        <f>SUMIFS(PREDICTIONS!$G$4:$G$75,PREDICTIONS!$U$4:$U$75,$BX5,PREDICTIONS!$T$4:$T$75,CZ$3)+SUMIFS(PREDICTIONS!$F$4:$F$75,PREDICTIONS!$T$4:$T$75,$BX5,PREDICTIONS!$U$4:$U$75,CZ$3)</f>
        <v>0</v>
      </c>
      <c r="DA5" s="83">
        <f>SUMIFS(PREDICTIONS!$J$4:$J$75,PREDICTIONS!$V$4:$V$75,$BX5,PREDICTIONS!$U$4:$U$75,DA$3)+SUMIFS(PREDICTIONS!$G$4:$G$75,PREDICTIONS!$U$4:$U$75,$BX5,PREDICTIONS!$V$4:$V$75,DA$3)</f>
        <v>0</v>
      </c>
      <c r="DB5" s="83">
        <f>SUMIFS(PREDICTIONS!$K$4:$K$75,PREDICTIONS!$W$4:$W$75,$BX5,PREDICTIONS!$V$4:$V$75,DB$3)+SUMIFS(PREDICTIONS!$J$4:$J$75,PREDICTIONS!$V$4:$V$75,$BX5,PREDICTIONS!$W$4:$W$75,DB$3)</f>
        <v>0</v>
      </c>
      <c r="DC5" s="83">
        <f>SUMIFS(PREDICTIONS!$L$4:$L$75,PREDICTIONS!$B$4:$B$75,$BX5,PREDICTIONS!$W$4:$W$75,DC$3)+SUMIFS(PREDICTIONS!$K$4:$K$75,PREDICTIONS!$W$4:$W$75,$BX5,PREDICTIONS!$B$4:$B$75,DC$3)</f>
        <v>0</v>
      </c>
      <c r="DD5" s="83">
        <f>SUMIFS(PREDICTIONS!$N$4:$N$75,PREDICTIONS!$C$4:$C$75,$BX5,PREDICTIONS!$B$4:$B$75,DD$3)+SUMIFS(PREDICTIONS!$L$4:$L$75,PREDICTIONS!$B$4:$B$75,$BX5,PREDICTIONS!$C$4:$C$75,DD$3)</f>
        <v>0</v>
      </c>
      <c r="DE5" s="83">
        <f>SUMIFS(PREDICTIONS!$O$4:$O$75,PREDICTIONS!$D$4:$D$75,$BX5,PREDICTIONS!$C$4:$C$75,DE$3)+SUMIFS(PREDICTIONS!$N$4:$N$75,PREDICTIONS!$C$4:$C$75,$BX5,PREDICTIONS!$D$4:$D$75,DE$3)</f>
        <v>0</v>
      </c>
      <c r="DF5" s="83">
        <f>SUMIFS(PREDICTIONS!$P$4:$P$75,PREDICTIONS!$E$4:$E$75,$BX5,PREDICTIONS!$D$4:$D$75,DF$3)+SUMIFS(PREDICTIONS!$O$4:$O$75,PREDICTIONS!$D$4:$D$75,$BX5,PREDICTIONS!$E$4:$E$75,DF$3)</f>
        <v>0</v>
      </c>
      <c r="DG5" s="83">
        <f>SUMIFS(PREDICTIONS!$Q$4:$Q$75,PREDICTIONS!$F$4:$F$75,$BX5,PREDICTIONS!$E$4:$E$75,DG$3)+SUMIFS(PREDICTIONS!$P$4:$P$75,PREDICTIONS!$E$4:$E$75,$BX5,PREDICTIONS!$F$4:$F$75,DG$3)</f>
        <v>0</v>
      </c>
      <c r="DH5" s="83">
        <f>SUMIFS(PREDICTIONS!$R$4:$R$75,PREDICTIONS!$G$4:$G$75,$BX5,PREDICTIONS!$F$4:$F$75,DH$3)+SUMIFS(PREDICTIONS!$Q$4:$Q$75,PREDICTIONS!$F$4:$F$75,$BX5,PREDICTIONS!$G$4:$G$75,DH$3)</f>
        <v>0</v>
      </c>
      <c r="DI5" s="83">
        <f>SUMIFS(PREDICTIONS!$S$4:$S$75,PREDICTIONS!$J$4:$J$75,$BX5,PREDICTIONS!$G$4:$G$75,DI$3)+SUMIFS(PREDICTIONS!$R$4:$R$75,PREDICTIONS!$G$4:$G$75,$BX5,PREDICTIONS!$J$4:$J$75,DI$3)</f>
        <v>0</v>
      </c>
      <c r="DJ5" s="83">
        <f>SUMIFS(PREDICTIONS!$T$4:$T$75,PREDICTIONS!$K$4:$K$75,$BX5,PREDICTIONS!$J$4:$J$75,DJ$3)+SUMIFS(PREDICTIONS!$S$4:$S$75,PREDICTIONS!$J$4:$J$75,$BX5,PREDICTIONS!$K$4:$K$75,DJ$3)</f>
        <v>0</v>
      </c>
      <c r="DK5" s="83">
        <f>SUMIFS(PREDICTIONS!$U$4:$U$75,PREDICTIONS!$L$4:$L$75,$BX5,PREDICTIONS!$K$4:$K$75,DK$3)+SUMIFS(PREDICTIONS!$T$4:$T$75,PREDICTIONS!$K$4:$K$75,$BX5,PREDICTIONS!$L$4:$L$75,DK$3)</f>
        <v>0</v>
      </c>
      <c r="DL5" s="83">
        <f>SUMIFS(PREDICTIONS!$V$4:$V$75,PREDICTIONS!$N$4:$N$75,$BX5,PREDICTIONS!$L$4:$L$75,DL$3)+SUMIFS(PREDICTIONS!$U$4:$U$75,PREDICTIONS!$L$4:$L$75,$BX5,PREDICTIONS!$N$4:$N$75,DL$3)</f>
        <v>0</v>
      </c>
      <c r="DM5" s="83">
        <f>SUMIFS(PREDICTIONS!$W$4:$W$75,PREDICTIONS!$O$4:$O$75,$BX5,PREDICTIONS!$N$4:$N$75,DM$3)+SUMIFS(PREDICTIONS!$V$4:$V$75,PREDICTIONS!$N$4:$N$75,$BX5,PREDICTIONS!$O$4:$O$75,DM$3)</f>
        <v>0</v>
      </c>
      <c r="DN5" s="83">
        <f>SUMIFS(PREDICTIONS!$B$4:$B$75,PREDICTIONS!$P$4:$P$75,$BX5,PREDICTIONS!$O$4:$O$75,DN$3)+SUMIFS(PREDICTIONS!$W$4:$W$75,PREDICTIONS!$O$4:$O$75,$BX5,PREDICTIONS!$P$4:$P$75,DN$3)</f>
        <v>0</v>
      </c>
      <c r="DO5" s="83">
        <f>SUMIFS(PREDICTIONS!$C$4:$C$75,PREDICTIONS!$Q$4:$Q$75,$BX5,PREDICTIONS!$P$4:$P$75,DO$3)+SUMIFS(PREDICTIONS!$B$4:$B$75,PREDICTIONS!$P$4:$P$75,$BX5,PREDICTIONS!$Q$4:$Q$75,DO$3)</f>
        <v>0</v>
      </c>
      <c r="DP5" s="83">
        <f>SUMIFS(PREDICTIONS!$D$4:$D$75,PREDICTIONS!$R$4:$R$75,$BX5,PREDICTIONS!$Q$4:$Q$75,DP$3)+SUMIFS(PREDICTIONS!$C$4:$C$75,PREDICTIONS!$Q$4:$Q$75,$BX5,PREDICTIONS!$R$4:$R$75,DP$3)</f>
        <v>0</v>
      </c>
      <c r="DQ5" s="83">
        <f>SUMIFS(PREDICTIONS!$E$4:$E$75,PREDICTIONS!$S$4:$S$75,$BX5,PREDICTIONS!$R$4:$R$75,DQ$3)+SUMIFS(PREDICTIONS!$D$4:$D$75,PREDICTIONS!$R$4:$R$75,$BX5,PREDICTIONS!$S$4:$S$75,DQ$3)</f>
        <v>0</v>
      </c>
      <c r="DR5" s="83">
        <f>SUMIFS(PREDICTIONS!$W$4:$W$75,PREDICTIONS!$O$4:$O$75,$BX5,PREDICTIONS!$N$4:$N$75,DR$3)+SUMIFS(PREDICTIONS!$V$4:$V$75,PREDICTIONS!$N$4:$N$75,$BX5,PREDICTIONS!$O$4:$O$75,DR$3)</f>
        <v>0</v>
      </c>
      <c r="DS5" s="83">
        <f>SUMIFS(PREDICTIONS!$W$4:$W$75,PREDICTIONS!$O$4:$O$75,$BX5,PREDICTIONS!$N$4:$N$75,DS$3)+SUMIFS(PREDICTIONS!$V$4:$V$75,PREDICTIONS!$N$4:$N$75,$BX5,PREDICTIONS!$O$4:$O$75,DS$3)</f>
        <v>0</v>
      </c>
      <c r="DT5" s="83">
        <f>SUMIFS(PREDICTIONS!$W$4:$W$75,PREDICTIONS!$O$4:$O$75,$BX5,PREDICTIONS!$N$4:$N$75,DT$3)+SUMIFS(PREDICTIONS!$V$4:$V$75,PREDICTIONS!$N$4:$N$75,$BX5,PREDICTIONS!$O$4:$O$75,DT$3)</f>
        <v>0</v>
      </c>
      <c r="DU5" s="51"/>
      <c r="DV5" s="51" t="s">
        <v>32</v>
      </c>
      <c r="DW5" s="83">
        <f>SUMIFS(PREDICTIONS!$U$4:$U$75,PREDICTIONS!$O$4:$O$75,$BX5,PREDICTIONS!$N$4:$N$75,DW$3)+SUMIFS(PREDICTIONS!$T$4:$T$75,PREDICTIONS!$N$4:$N$75,$BX5,PREDICTIONS!$O$4:$O$75,DW$3)</f>
        <v>0</v>
      </c>
      <c r="DX5" s="83">
        <f>SUMIFS(PREDICTIONS!$U$4:$U$75,PREDICTIONS!$O$4:$O$75,$BX5,PREDICTIONS!$N$4:$N$75,DX$3)+SUMIFS(PREDICTIONS!$T$4:$T$75,PREDICTIONS!$N$4:$N$75,$BX5,PREDICTIONS!$O$4:$O$75,DX$3)</f>
        <v>0</v>
      </c>
      <c r="DY5" s="83">
        <f>SUMIFS(PREDICTIONS!$U$4:$U$75,PREDICTIONS!$O$4:$O$75,$BX5,PREDICTIONS!$N$4:$N$75,DY$3)+SUMIFS(PREDICTIONS!$T$4:$T$75,PREDICTIONS!$N$4:$N$75,$BX5,PREDICTIONS!$O$4:$O$75,DY$3)</f>
        <v>0</v>
      </c>
      <c r="DZ5" s="83">
        <f>SUMIFS(PREDICTIONS!$U$4:$U$75,PREDICTIONS!$O$4:$O$75,$BX5,PREDICTIONS!$N$4:$N$75,DZ$3)+SUMIFS(PREDICTIONS!$T$4:$T$75,PREDICTIONS!$N$4:$N$75,$BX5,PREDICTIONS!$O$4:$O$75,DZ$3)</f>
        <v>0</v>
      </c>
      <c r="EA5" s="83">
        <f>SUMIFS(PREDICTIONS!$U$4:$U$75,PREDICTIONS!$O$4:$O$75,$BX5,PREDICTIONS!$N$4:$N$75,EA$3)+SUMIFS(PREDICTIONS!$T$4:$T$75,PREDICTIONS!$N$4:$N$75,$BX5,PREDICTIONS!$O$4:$O$75,EA$3)</f>
        <v>0</v>
      </c>
      <c r="EB5" s="83">
        <f>SUMIFS(PREDICTIONS!$U$4:$U$75,PREDICTIONS!$O$4:$O$75,$BX5,PREDICTIONS!$N$4:$N$75,EB$3)+SUMIFS(PREDICTIONS!$T$4:$T$75,PREDICTIONS!$N$4:$N$75,$BX5,PREDICTIONS!$O$4:$O$75,EB$3)</f>
        <v>0</v>
      </c>
      <c r="EC5" s="83">
        <f>SUMIFS(PREDICTIONS!$U$4:$U$75,PREDICTIONS!$O$4:$O$75,$BX5,PREDICTIONS!$N$4:$N$75,EC$3)+SUMIFS(PREDICTIONS!$T$4:$T$75,PREDICTIONS!$N$4:$N$75,$BX5,PREDICTIONS!$O$4:$O$75,EC$3)</f>
        <v>0</v>
      </c>
      <c r="ED5" s="83">
        <f>SUMIFS(PREDICTIONS!$U$4:$U$75,PREDICTIONS!$O$4:$O$75,$BX5,PREDICTIONS!$N$4:$N$75,ED$3)+SUMIFS(PREDICTIONS!$T$4:$T$75,PREDICTIONS!$N$4:$N$75,$BX5,PREDICTIONS!$O$4:$O$75,ED$3)</f>
        <v>0</v>
      </c>
      <c r="EE5" s="83">
        <f>SUMIFS(PREDICTIONS!$U$4:$U$75,PREDICTIONS!$O$4:$O$75,$BX5,PREDICTIONS!$N$4:$N$75,EE$3)+SUMIFS(PREDICTIONS!$T$4:$T$75,PREDICTIONS!$N$4:$N$75,$BX5,PREDICTIONS!$O$4:$O$75,EE$3)</f>
        <v>0</v>
      </c>
      <c r="EF5" s="83">
        <f>SUMIFS(PREDICTIONS!$V$4:$V$75,PREDICTIONS!$P$4:$P$75,$BX5,PREDICTIONS!$O$4:$O$75,EF$3)+SUMIFS(PREDICTIONS!$U$4:$U$75,PREDICTIONS!$O$4:$O$75,$BX5,PREDICTIONS!$P$4:$P$75,EF$3)</f>
        <v>0</v>
      </c>
      <c r="EG5" s="83">
        <f>SUMIFS(PREDICTIONS!$W$4:$W$75,PREDICTIONS!$Q$4:$Q$75,$BX5,PREDICTIONS!$P$4:$P$75,EG$3)+SUMIFS(PREDICTIONS!$V$4:$V$75,PREDICTIONS!$P$4:$P$75,$BX5,PREDICTIONS!$Q$4:$Q$75,EG$3)</f>
        <v>0</v>
      </c>
      <c r="EH5" s="83">
        <f>SUMIFS(PREDICTIONS!$B$4:$B$75,PREDICTIONS!$R$4:$R$75,$BX5,PREDICTIONS!$Q$4:$Q$75,EH$3)+SUMIFS(PREDICTIONS!$W$4:$W$75,PREDICTIONS!$Q$4:$Q$75,$BX5,PREDICTIONS!$R$4:$R$75,EH$3)</f>
        <v>0</v>
      </c>
      <c r="EI5" s="83">
        <f>SUMIFS(PREDICTIONS!$C$4:$C$75,PREDICTIONS!$S$4:$S$75,$BX5,PREDICTIONS!$R$4:$R$75,EI$3)+SUMIFS(PREDICTIONS!$B$4:$B$75,PREDICTIONS!$R$4:$R$75,$BX5,PREDICTIONS!$S$4:$S$75,EI$3)</f>
        <v>0</v>
      </c>
      <c r="EJ5" s="83">
        <f>SUMIFS(PREDICTIONS!$D$4:$D$75,PREDICTIONS!$T$4:$T$75,$BX5,PREDICTIONS!$S$4:$S$75,EJ$3)+SUMIFS(PREDICTIONS!$C$4:$C$75,PREDICTIONS!$S$4:$S$75,$BX5,PREDICTIONS!$T$4:$T$75,EJ$3)</f>
        <v>0</v>
      </c>
      <c r="EK5" s="83">
        <f>SUMIFS(PREDICTIONS!$E$4:$E$75,PREDICTIONS!$U$4:$U$75,$BX5,PREDICTIONS!$T$4:$T$75,EK$3)+SUMIFS(PREDICTIONS!$D$4:$D$75,PREDICTIONS!$T$4:$T$75,$BX5,PREDICTIONS!$U$4:$U$75,EK$3)</f>
        <v>0</v>
      </c>
      <c r="EL5" s="83">
        <f>SUMIFS(PREDICTIONS!$F$4:$F$75,PREDICTIONS!$V$4:$V$75,$BX5,PREDICTIONS!$U$4:$U$75,EL$3)+SUMIFS(PREDICTIONS!$E$4:$E$75,PREDICTIONS!$U$4:$U$75,$BX5,PREDICTIONS!$V$4:$V$75,EL$3)</f>
        <v>0</v>
      </c>
      <c r="EM5" s="83">
        <f>SUMIFS(PREDICTIONS!$G$4:$G$75,PREDICTIONS!$W$4:$W$75,$BX5,PREDICTIONS!$V$4:$V$75,EM$3)+SUMIFS(PREDICTIONS!$F$4:$F$75,PREDICTIONS!$V$4:$V$75,$BX5,PREDICTIONS!$W$4:$W$75,EM$3)</f>
        <v>0</v>
      </c>
      <c r="EN5" s="83">
        <f>SUMIFS(PREDICTIONS!$J$4:$J$75,PREDICTIONS!$B$4:$B$75,$BX5,PREDICTIONS!$W$4:$W$75,EN$3)+SUMIFS(PREDICTIONS!$G$4:$G$75,PREDICTIONS!$W$4:$W$75,$BX5,PREDICTIONS!$B$4:$B$75,EN$3)</f>
        <v>0</v>
      </c>
      <c r="EO5" s="83">
        <f>SUMIFS(PREDICTIONS!$K$4:$K$75,PREDICTIONS!$C$4:$C$75,$BX5,PREDICTIONS!$B$4:$B$75,EO$3)+SUMIFS(PREDICTIONS!$J$4:$J$75,PREDICTIONS!$B$4:$B$75,$BX5,PREDICTIONS!$C$4:$C$75,EO$3)</f>
        <v>0</v>
      </c>
      <c r="EP5" s="83">
        <f>SUMIFS(PREDICTIONS!$L$4:$L$75,PREDICTIONS!$D$4:$D$75,$BX5,PREDICTIONS!$C$4:$C$75,EP$3)+SUMIFS(PREDICTIONS!$K$4:$K$75,PREDICTIONS!$C$4:$C$75,$BX5,PREDICTIONS!$D$4:$D$75,EP$3)</f>
        <v>0</v>
      </c>
      <c r="EQ5" s="83">
        <f>SUMIFS(PREDICTIONS!$N$4:$N$75,PREDICTIONS!$E$4:$E$75,$BX5,PREDICTIONS!$D$4:$D$75,EQ$3)+SUMIFS(PREDICTIONS!$L$4:$L$75,PREDICTIONS!$D$4:$D$75,$BX5,PREDICTIONS!$E$4:$E$75,EQ$3)</f>
        <v>0</v>
      </c>
      <c r="ER5" s="83">
        <f>SUMIFS(PREDICTIONS!$O$4:$O$75,PREDICTIONS!$F$4:$F$75,$BX5,PREDICTIONS!$E$4:$E$75,ER$3)+SUMIFS(PREDICTIONS!$N$4:$N$75,PREDICTIONS!$E$4:$E$75,$BX5,PREDICTIONS!$F$4:$F$75,ER$3)</f>
        <v>0</v>
      </c>
      <c r="ES5" s="83">
        <f>SUMIFS(PREDICTIONS!$P$4:$P$75,PREDICTIONS!$G$4:$G$75,$BX5,PREDICTIONS!$F$4:$F$75,ES$3)+SUMIFS(PREDICTIONS!$O$4:$O$75,PREDICTIONS!$F$4:$F$75,$BX5,PREDICTIONS!$G$4:$G$75,ES$3)</f>
        <v>0</v>
      </c>
      <c r="ET5" s="83">
        <f>SUMIFS(PREDICTIONS!$Q$4:$Q$75,PREDICTIONS!$J$4:$J$75,$BX5,PREDICTIONS!$G$4:$G$75,ET$3)+SUMIFS(PREDICTIONS!$P$4:$P$75,PREDICTIONS!$G$4:$G$75,$BX5,PREDICTIONS!$J$4:$J$75,ET$3)</f>
        <v>0</v>
      </c>
      <c r="EU5" s="83">
        <f>SUMIFS(PREDICTIONS!$R$4:$R$75,PREDICTIONS!$K$4:$K$75,$BX5,PREDICTIONS!$J$4:$J$75,EU$3)+SUMIFS(PREDICTIONS!$Q$4:$Q$75,PREDICTIONS!$J$4:$J$75,$BX5,PREDICTIONS!$K$4:$K$75,EU$3)</f>
        <v>0</v>
      </c>
      <c r="EV5" s="83">
        <f>SUMIFS(PREDICTIONS!$S$4:$S$75,PREDICTIONS!$L$4:$L$75,$BX5,PREDICTIONS!$K$4:$K$75,EV$3)+SUMIFS(PREDICTIONS!$R$4:$R$75,PREDICTIONS!$K$4:$K$75,$BX5,PREDICTIONS!$L$4:$L$75,EV$3)</f>
        <v>0</v>
      </c>
      <c r="EW5" s="83">
        <f>SUMIFS(PREDICTIONS!$T$4:$T$75,PREDICTIONS!$N$4:$N$75,$BX5,PREDICTIONS!$L$4:$L$75,EW$3)+SUMIFS(PREDICTIONS!$S$4:$S$75,PREDICTIONS!$L$4:$L$75,$BX5,PREDICTIONS!$N$4:$N$75,EW$3)</f>
        <v>0</v>
      </c>
      <c r="EX5" s="83">
        <f>SUMIFS(PREDICTIONS!$U$4:$U$75,PREDICTIONS!$O$4:$O$75,$BX5,PREDICTIONS!$N$4:$N$75,EX$3)+SUMIFS(PREDICTIONS!$T$4:$T$75,PREDICTIONS!$N$4:$N$75,$BX5,PREDICTIONS!$O$4:$O$75,EX$3)</f>
        <v>0</v>
      </c>
      <c r="EY5" s="83">
        <f>SUMIFS(PREDICTIONS!$V$4:$V$75,PREDICTIONS!$P$4:$P$75,$BX5,PREDICTIONS!$O$4:$O$75,EY$3)+SUMIFS(PREDICTIONS!$U$4:$U$75,PREDICTIONS!$O$4:$O$75,$BX5,PREDICTIONS!$P$4:$P$75,EY$3)</f>
        <v>0</v>
      </c>
      <c r="EZ5" s="83">
        <f>SUMIFS(PREDICTIONS!$W$4:$W$75,PREDICTIONS!$Q$4:$Q$75,$BX5,PREDICTIONS!$P$4:$P$75,EZ$3)+SUMIFS(PREDICTIONS!$V$4:$V$75,PREDICTIONS!$P$4:$P$75,$BX5,PREDICTIONS!$Q$4:$Q$75,EZ$3)</f>
        <v>0</v>
      </c>
      <c r="FA5" s="83">
        <f>SUMIFS(PREDICTIONS!$B$4:$B$75,PREDICTIONS!$R$4:$R$75,$BX5,PREDICTIONS!$Q$4:$Q$75,FA$3)+SUMIFS(PREDICTIONS!$W$4:$W$75,PREDICTIONS!$Q$4:$Q$75,$BX5,PREDICTIONS!$R$4:$R$75,FA$3)</f>
        <v>0</v>
      </c>
      <c r="FB5" s="83">
        <f>SUMIFS(PREDICTIONS!$C$4:$C$75,PREDICTIONS!$S$4:$S$75,$BX5,PREDICTIONS!$R$4:$R$75,FB$3)+SUMIFS(PREDICTIONS!$B$4:$B$75,PREDICTIONS!$R$4:$R$75,$BX5,PREDICTIONS!$S$4:$S$75,FB$3)</f>
        <v>0</v>
      </c>
      <c r="FC5" s="83">
        <f>SUMIFS(PREDICTIONS!$D$4:$D$75,PREDICTIONS!$T$4:$T$75,$BX5,PREDICTIONS!$S$4:$S$75,FC$3)+SUMIFS(PREDICTIONS!$C$4:$C$75,PREDICTIONS!$S$4:$S$75,$BX5,PREDICTIONS!$T$4:$T$75,FC$3)</f>
        <v>0</v>
      </c>
      <c r="FD5" s="83">
        <f>SUMIFS(PREDICTIONS!$E$4:$E$75,PREDICTIONS!$U$4:$U$75,$BX5,PREDICTIONS!$T$4:$T$75,FD$3)+SUMIFS(PREDICTIONS!$D$4:$D$75,PREDICTIONS!$T$4:$T$75,$BX5,PREDICTIONS!$U$4:$U$75,FD$3)</f>
        <v>0</v>
      </c>
      <c r="FE5" s="83">
        <f>SUMIFS(PREDICTIONS!$F$4:$F$75,PREDICTIONS!$V$4:$V$75,$BX5,PREDICTIONS!$U$4:$U$75,FE$3)+SUMIFS(PREDICTIONS!$E$4:$E$75,PREDICTIONS!$U$4:$U$75,$BX5,PREDICTIONS!$V$4:$V$75,FE$3)</f>
        <v>0</v>
      </c>
      <c r="FF5" s="83">
        <f>SUMIFS(PREDICTIONS!$G$4:$G$75,PREDICTIONS!$W$4:$W$75,$BX5,PREDICTIONS!$V$4:$V$75,FF$3)+SUMIFS(PREDICTIONS!$F$4:$F$75,PREDICTIONS!$V$4:$V$75,$BX5,PREDICTIONS!$W$4:$W$75,FF$3)</f>
        <v>0</v>
      </c>
      <c r="FG5" s="83">
        <f>SUMIFS(PREDICTIONS!$U$4:$U$75,PREDICTIONS!$O$4:$O$75,$BX5,PREDICTIONS!$N$4:$N$75,FG$3)+SUMIFS(PREDICTIONS!$T$4:$T$75,PREDICTIONS!$N$4:$N$75,$BX5,PREDICTIONS!$O$4:$O$75,FG$3)</f>
        <v>0</v>
      </c>
      <c r="FH5" s="83">
        <f>SUMIFS(PREDICTIONS!$U$4:$U$75,PREDICTIONS!$O$4:$O$75,$BX5,PREDICTIONS!$N$4:$N$75,FH$3)+SUMIFS(PREDICTIONS!$T$4:$T$75,PREDICTIONS!$N$4:$N$75,$BX5,PREDICTIONS!$O$4:$O$75,FH$3)</f>
        <v>0</v>
      </c>
      <c r="FI5" s="83">
        <f>SUMIFS(PREDICTIONS!$U$4:$U$75,PREDICTIONS!$O$4:$O$75,$BX5,PREDICTIONS!$N$4:$N$75,FI$3)+SUMIFS(PREDICTIONS!$T$4:$T$75,PREDICTIONS!$N$4:$N$75,$BX5,PREDICTIONS!$O$4:$O$75,FI$3)</f>
        <v>0</v>
      </c>
      <c r="FJ5" s="83">
        <f>SUMIFS(PREDICTIONS!$U$4:$U$75,PREDICTIONS!$O$4:$O$75,$BX5,PREDICTIONS!$N$4:$N$75,FJ$3)+SUMIFS(PREDICTIONS!$T$4:$T$75,PREDICTIONS!$N$4:$N$75,$BX5,PREDICTIONS!$O$4:$O$75,FJ$3)</f>
        <v>0</v>
      </c>
      <c r="FK5" s="83">
        <f>SUMIFS(PREDICTIONS!$U$4:$U$75,PREDICTIONS!$O$4:$O$75,$BX5,PREDICTIONS!$N$4:$N$75,FK$3)+SUMIFS(PREDICTIONS!$T$4:$T$75,PREDICTIONS!$N$4:$N$75,$BX5,PREDICTIONS!$O$4:$O$75,FK$3)</f>
        <v>0</v>
      </c>
      <c r="FL5" s="83">
        <f>SUMIFS(PREDICTIONS!$U$4:$U$75,PREDICTIONS!$O$4:$O$75,$BX5,PREDICTIONS!$N$4:$N$75,FL$3)+SUMIFS(PREDICTIONS!$T$4:$T$75,PREDICTIONS!$N$4:$N$75,$BX5,PREDICTIONS!$O$4:$O$75,FL$3)</f>
        <v>0</v>
      </c>
      <c r="FM5" s="83">
        <f>SUMIFS(PREDICTIONS!$U$4:$U$75,PREDICTIONS!$O$4:$O$75,$BX5,PREDICTIONS!$N$4:$N$75,FM$3)+SUMIFS(PREDICTIONS!$T$4:$T$75,PREDICTIONS!$N$4:$N$75,$BX5,PREDICTIONS!$O$4:$O$75,FM$3)</f>
        <v>0</v>
      </c>
      <c r="FN5" s="83">
        <f>SUMIFS(PREDICTIONS!$U$4:$U$75,PREDICTIONS!$O$4:$O$75,$BX5,PREDICTIONS!$N$4:$N$75,FN$3)+SUMIFS(PREDICTIONS!$T$4:$T$75,PREDICTIONS!$N$4:$N$75,$BX5,PREDICTIONS!$O$4:$O$75,FN$3)</f>
        <v>0</v>
      </c>
      <c r="FO5" s="83">
        <f>SUMIFS(PREDICTIONS!$U$4:$U$75,PREDICTIONS!$O$4:$O$75,$BX5,PREDICTIONS!$N$4:$N$75,FO$3)+SUMIFS(PREDICTIONS!$T$4:$T$75,PREDICTIONS!$N$4:$N$75,$BX5,PREDICTIONS!$O$4:$O$75,FO$3)</f>
        <v>0</v>
      </c>
      <c r="FP5" s="83">
        <f>SUMIFS(PREDICTIONS!$U$4:$U$75,PREDICTIONS!$O$4:$O$75,$BX5,PREDICTIONS!$N$4:$N$75,FP$3)+SUMIFS(PREDICTIONS!$T$4:$T$75,PREDICTIONS!$N$4:$N$75,$BX5,PREDICTIONS!$O$4:$O$75,FP$3)</f>
        <v>0</v>
      </c>
      <c r="FQ5" s="83">
        <f>SUMIFS(PREDICTIONS!$U$4:$U$75,PREDICTIONS!$O$4:$O$75,$BX5,PREDICTIONS!$N$4:$N$75,FQ$3)+SUMIFS(PREDICTIONS!$T$4:$T$75,PREDICTIONS!$N$4:$N$75,$BX5,PREDICTIONS!$O$4:$O$75,FQ$3)</f>
        <v>0</v>
      </c>
      <c r="FR5" s="83">
        <f>SUMIFS(PREDICTIONS!$U$4:$U$75,PREDICTIONS!$O$4:$O$75,$BX5,PREDICTIONS!$N$4:$N$75,FR$3)+SUMIFS(PREDICTIONS!$T$4:$T$75,PREDICTIONS!$N$4:$N$75,$BX5,PREDICTIONS!$O$4:$O$75,FR$3)</f>
        <v>0</v>
      </c>
      <c r="FS5" s="51"/>
      <c r="FT5" s="51" t="s">
        <v>32</v>
      </c>
      <c r="FU5" s="83">
        <f>SUMIFS(PREDICTIONS!$S$4:$S$75,PREDICTIONS!$O$4:$O$75,$BX5,PREDICTIONS!$N$4:$N$75,FU$3)+SUMIFS(PREDICTIONS!$R$4:$R$75,PREDICTIONS!$N$4:$N$75,$BX5,PREDICTIONS!$O$4:$O$75,FU$3)</f>
        <v>0</v>
      </c>
      <c r="FV5" s="83">
        <f>SUMIFS(PREDICTIONS!$S$4:$S$75,PREDICTIONS!$O$4:$O$75,$BX5,PREDICTIONS!$N$4:$N$75,FV$3)+SUMIFS(PREDICTIONS!$R$4:$R$75,PREDICTIONS!$N$4:$N$75,$BX5,PREDICTIONS!$O$4:$O$75,FV$3)</f>
        <v>0</v>
      </c>
      <c r="FW5" s="83">
        <f>SUMIFS(PREDICTIONS!$S$4:$S$75,PREDICTIONS!$O$4:$O$75,$BX5,PREDICTIONS!$N$4:$N$75,FW$3)+SUMIFS(PREDICTIONS!$R$4:$R$75,PREDICTIONS!$N$4:$N$75,$BX5,PREDICTIONS!$O$4:$O$75,FW$3)</f>
        <v>0</v>
      </c>
      <c r="FX5" s="83">
        <f>SUMIFS(PREDICTIONS!$S$4:$S$75,PREDICTIONS!$O$4:$O$75,$BX5,PREDICTIONS!$N$4:$N$75,FX$3)+SUMIFS(PREDICTIONS!$R$4:$R$75,PREDICTIONS!$N$4:$N$75,$BX5,PREDICTIONS!$O$4:$O$75,FX$3)</f>
        <v>0</v>
      </c>
      <c r="FY5" s="83">
        <f>SUMIFS(PREDICTIONS!$S$4:$S$75,PREDICTIONS!$O$4:$O$75,$BX5,PREDICTIONS!$N$4:$N$75,FY$3)+SUMIFS(PREDICTIONS!$R$4:$R$75,PREDICTIONS!$N$4:$N$75,$BX5,PREDICTIONS!$O$4:$O$75,FY$3)</f>
        <v>0</v>
      </c>
      <c r="FZ5" s="83">
        <f>SUMIFS(PREDICTIONS!$S$4:$S$75,PREDICTIONS!$O$4:$O$75,$BX5,PREDICTIONS!$N$4:$N$75,FZ$3)+SUMIFS(PREDICTIONS!$R$4:$R$75,PREDICTIONS!$N$4:$N$75,$BX5,PREDICTIONS!$O$4:$O$75,FZ$3)</f>
        <v>0</v>
      </c>
      <c r="GA5" s="83">
        <f>SUMIFS(PREDICTIONS!$T$4:$T$75,PREDICTIONS!$P$4:$P$75,$BX5,PREDICTIONS!$O$4:$O$75,GA$3)+SUMIFS(PREDICTIONS!$S$4:$S$75,PREDICTIONS!$O$4:$O$75,$BX5,PREDICTIONS!$P$4:$P$75,GA$3)</f>
        <v>0</v>
      </c>
      <c r="GB5" s="83">
        <f>SUMIFS(PREDICTIONS!$U$4:$U$75,PREDICTIONS!$Q$4:$Q$75,$BX5,PREDICTIONS!$P$4:$P$75,GB$3)+SUMIFS(PREDICTIONS!$T$4:$T$75,PREDICTIONS!$P$4:$P$75,$BX5,PREDICTIONS!$Q$4:$Q$75,GB$3)</f>
        <v>0</v>
      </c>
      <c r="GC5" s="83">
        <f>SUMIFS(PREDICTIONS!$V$4:$V$75,PREDICTIONS!$R$4:$R$75,$BX5,PREDICTIONS!$Q$4:$Q$75,GC$3)+SUMIFS(PREDICTIONS!$U$4:$U$75,PREDICTIONS!$Q$4:$Q$75,$BX5,PREDICTIONS!$R$4:$R$75,GC$3)</f>
        <v>0</v>
      </c>
      <c r="GD5" s="83">
        <f>SUMIFS(PREDICTIONS!$W$4:$W$75,PREDICTIONS!$S$4:$S$75,$BX5,PREDICTIONS!$R$4:$R$75,GD$3)+SUMIFS(PREDICTIONS!$V$4:$V$75,PREDICTIONS!$R$4:$R$75,$BX5,PREDICTIONS!$S$4:$S$75,GD$3)</f>
        <v>0</v>
      </c>
      <c r="GE5" s="83">
        <f>SUMIFS(PREDICTIONS!$B$4:$B$75,PREDICTIONS!$T$4:$T$75,$BX5,PREDICTIONS!$S$4:$S$75,GE$3)+SUMIFS(PREDICTIONS!$W$4:$W$75,PREDICTIONS!$S$4:$S$75,$BX5,PREDICTIONS!$T$4:$T$75,GE$3)</f>
        <v>0</v>
      </c>
      <c r="GF5" s="83">
        <f>SUMIFS(PREDICTIONS!$C$4:$C$75,PREDICTIONS!$U$4:$U$75,$BX5,PREDICTIONS!$T$4:$T$75,GF$3)+SUMIFS(PREDICTIONS!$B$4:$B$75,PREDICTIONS!$T$4:$T$75,$BX5,PREDICTIONS!$U$4:$U$75,GF$3)</f>
        <v>0</v>
      </c>
      <c r="GG5" s="83">
        <f>SUMIFS(PREDICTIONS!$D$4:$D$75,PREDICTIONS!$V$4:$V$75,$BX5,PREDICTIONS!$U$4:$U$75,GG$3)+SUMIFS(PREDICTIONS!$C$4:$C$75,PREDICTIONS!$U$4:$U$75,$BX5,PREDICTIONS!$V$4:$V$75,GG$3)</f>
        <v>0</v>
      </c>
      <c r="GH5" s="83">
        <f>SUMIFS(PREDICTIONS!$E$4:$E$75,PREDICTIONS!$W$4:$W$75,$BX5,PREDICTIONS!$V$4:$V$75,GH$3)+SUMIFS(PREDICTIONS!$D$4:$D$75,PREDICTIONS!$V$4:$V$75,$BX5,PREDICTIONS!$W$4:$W$75,GH$3)</f>
        <v>0</v>
      </c>
      <c r="GI5" s="83">
        <f>SUMIFS(PREDICTIONS!$F$4:$F$75,PREDICTIONS!$B$4:$B$75,$BX5,PREDICTIONS!$W$4:$W$75,GI$3)+SUMIFS(PREDICTIONS!$E$4:$E$75,PREDICTIONS!$W$4:$W$75,$BX5,PREDICTIONS!$B$4:$B$75,GI$3)</f>
        <v>0</v>
      </c>
      <c r="GJ5" s="83">
        <f>SUMIFS(PREDICTIONS!$G$4:$G$75,PREDICTIONS!$C$4:$C$75,$BX5,PREDICTIONS!$B$4:$B$75,GJ$3)+SUMIFS(PREDICTIONS!$F$4:$F$75,PREDICTIONS!$B$4:$B$75,$BX5,PREDICTIONS!$C$4:$C$75,GJ$3)</f>
        <v>0</v>
      </c>
      <c r="GK5" s="83">
        <f>SUMIFS(PREDICTIONS!$J$4:$J$75,PREDICTIONS!$D$4:$D$75,$BX5,PREDICTIONS!$C$4:$C$75,GK$3)+SUMIFS(PREDICTIONS!$G$4:$G$75,PREDICTIONS!$C$4:$C$75,$BX5,PREDICTIONS!$D$4:$D$75,GK$3)</f>
        <v>0</v>
      </c>
      <c r="GL5" s="83">
        <f>SUMIFS(PREDICTIONS!$K$4:$K$75,PREDICTIONS!$E$4:$E$75,$BX5,PREDICTIONS!$D$4:$D$75,GL$3)+SUMIFS(PREDICTIONS!$J$4:$J$75,PREDICTIONS!$D$4:$D$75,$BX5,PREDICTIONS!$E$4:$E$75,GL$3)</f>
        <v>0</v>
      </c>
      <c r="GM5" s="83">
        <f>SUMIFS(PREDICTIONS!$L$4:$L$75,PREDICTIONS!$F$4:$F$75,$BX5,PREDICTIONS!$E$4:$E$75,GM$3)+SUMIFS(PREDICTIONS!$K$4:$K$75,PREDICTIONS!$E$4:$E$75,$BX5,PREDICTIONS!$F$4:$F$75,GM$3)</f>
        <v>0</v>
      </c>
      <c r="GN5" s="83">
        <f>SUMIFS(PREDICTIONS!$N$4:$N$75,PREDICTIONS!$G$4:$G$75,$BX5,PREDICTIONS!$F$4:$F$75,GN$3)+SUMIFS(PREDICTIONS!$L$4:$L$75,PREDICTIONS!$F$4:$F$75,$BX5,PREDICTIONS!$G$4:$G$75,GN$3)</f>
        <v>0</v>
      </c>
      <c r="GO5" s="83">
        <f>SUMIFS(PREDICTIONS!$O$4:$O$75,PREDICTIONS!$J$4:$J$75,$BX5,PREDICTIONS!$G$4:$G$75,GO$3)+SUMIFS(PREDICTIONS!$N$4:$N$75,PREDICTIONS!$G$4:$G$75,$BX5,PREDICTIONS!$J$4:$J$75,GO$3)</f>
        <v>0</v>
      </c>
      <c r="GP5" s="83">
        <f>SUMIFS(PREDICTIONS!$P$4:$P$75,PREDICTIONS!$K$4:$K$75,$BX5,PREDICTIONS!$J$4:$J$75,GP$3)+SUMIFS(PREDICTIONS!$O$4:$O$75,PREDICTIONS!$J$4:$J$75,$BX5,PREDICTIONS!$K$4:$K$75,GP$3)</f>
        <v>0</v>
      </c>
      <c r="GQ5" s="83">
        <f>SUMIFS(PREDICTIONS!$Q$4:$Q$75,PREDICTIONS!$L$4:$L$75,$BX5,PREDICTIONS!$K$4:$K$75,GQ$3)+SUMIFS(PREDICTIONS!$P$4:$P$75,PREDICTIONS!$K$4:$K$75,$BX5,PREDICTIONS!$L$4:$L$75,GQ$3)</f>
        <v>0</v>
      </c>
      <c r="GR5" s="83">
        <f>SUMIFS(PREDICTIONS!$R$4:$R$75,PREDICTIONS!$N$4:$N$75,$BX5,PREDICTIONS!$L$4:$L$75,GR$3)+SUMIFS(PREDICTIONS!$Q$4:$Q$75,PREDICTIONS!$L$4:$L$75,$BX5,PREDICTIONS!$N$4:$N$75,GR$3)</f>
        <v>0</v>
      </c>
      <c r="GS5" s="83">
        <f>SUMIFS(PREDICTIONS!$S$4:$S$75,PREDICTIONS!$O$4:$O$75,$BX5,PREDICTIONS!$N$4:$N$75,GS$3)+SUMIFS(PREDICTIONS!$R$4:$R$75,PREDICTIONS!$N$4:$N$75,$BX5,PREDICTIONS!$O$4:$O$75,GS$3)</f>
        <v>0</v>
      </c>
      <c r="GT5" s="83">
        <f>SUMIFS(PREDICTIONS!$T$4:$T$75,PREDICTIONS!$P$4:$P$75,$BX5,PREDICTIONS!$O$4:$O$75,GT$3)+SUMIFS(PREDICTIONS!$S$4:$S$75,PREDICTIONS!$O$4:$O$75,$BX5,PREDICTIONS!$P$4:$P$75,GT$3)</f>
        <v>0</v>
      </c>
      <c r="GU5" s="83">
        <f>SUMIFS(PREDICTIONS!$U$4:$U$75,PREDICTIONS!$Q$4:$Q$75,$BX5,PREDICTIONS!$P$4:$P$75,GU$3)+SUMIFS(PREDICTIONS!$T$4:$T$75,PREDICTIONS!$P$4:$P$75,$BX5,PREDICTIONS!$Q$4:$Q$75,GU$3)</f>
        <v>0</v>
      </c>
      <c r="GV5" s="83">
        <f>SUMIFS(PREDICTIONS!$V$4:$V$75,PREDICTIONS!$R$4:$R$75,$BX5,PREDICTIONS!$Q$4:$Q$75,GV$3)+SUMIFS(PREDICTIONS!$U$4:$U$75,PREDICTIONS!$Q$4:$Q$75,$BX5,PREDICTIONS!$R$4:$R$75,GV$3)</f>
        <v>0</v>
      </c>
      <c r="GW5" s="83">
        <f>SUMIFS(PREDICTIONS!$W$4:$W$75,PREDICTIONS!$S$4:$S$75,$BX5,PREDICTIONS!$R$4:$R$75,GW$3)+SUMIFS(PREDICTIONS!$V$4:$V$75,PREDICTIONS!$R$4:$R$75,$BX5,PREDICTIONS!$S$4:$S$75,GW$3)</f>
        <v>0</v>
      </c>
      <c r="GX5" s="83">
        <f>SUMIFS(PREDICTIONS!$B$4:$B$75,PREDICTIONS!$T$4:$T$75,$BX5,PREDICTIONS!$S$4:$S$75,GX$3)+SUMIFS(PREDICTIONS!$W$4:$W$75,PREDICTIONS!$S$4:$S$75,$BX5,PREDICTIONS!$T$4:$T$75,GX$3)</f>
        <v>0</v>
      </c>
      <c r="GY5" s="83">
        <f>SUMIFS(PREDICTIONS!$C$4:$C$75,PREDICTIONS!$U$4:$U$75,$BX5,PREDICTIONS!$T$4:$T$75,GY$3)+SUMIFS(PREDICTIONS!$B$4:$B$75,PREDICTIONS!$T$4:$T$75,$BX5,PREDICTIONS!$U$4:$U$75,GY$3)</f>
        <v>0</v>
      </c>
      <c r="GZ5" s="83">
        <f>SUMIFS(PREDICTIONS!$S$4:$S$75,PREDICTIONS!$O$4:$O$75,$BX5,PREDICTIONS!$N$4:$N$75,GZ$3)+SUMIFS(PREDICTIONS!$R$4:$R$75,PREDICTIONS!$N$4:$N$75,$BX5,PREDICTIONS!$O$4:$O$75,GZ$3)</f>
        <v>0</v>
      </c>
      <c r="HA5" s="83">
        <f>SUMIFS(PREDICTIONS!$S$4:$S$75,PREDICTIONS!$O$4:$O$75,$BX5,PREDICTIONS!$N$4:$N$75,HA$3)+SUMIFS(PREDICTIONS!$R$4:$R$75,PREDICTIONS!$N$4:$N$75,$BX5,PREDICTIONS!$O$4:$O$75,HA$3)</f>
        <v>0</v>
      </c>
      <c r="HB5" s="83">
        <f>SUMIFS(PREDICTIONS!$S$4:$S$75,PREDICTIONS!$O$4:$O$75,$BX5,PREDICTIONS!$N$4:$N$75,HB$3)+SUMIFS(PREDICTIONS!$R$4:$R$75,PREDICTIONS!$N$4:$N$75,$BX5,PREDICTIONS!$O$4:$O$75,HB$3)</f>
        <v>0</v>
      </c>
      <c r="HC5" s="83">
        <f>SUMIFS(PREDICTIONS!$S$4:$S$75,PREDICTIONS!$O$4:$O$75,$BX5,PREDICTIONS!$N$4:$N$75,HC$3)+SUMIFS(PREDICTIONS!$R$4:$R$75,PREDICTIONS!$N$4:$N$75,$BX5,PREDICTIONS!$O$4:$O$75,HC$3)</f>
        <v>0</v>
      </c>
      <c r="HD5" s="83">
        <f>SUMIFS(PREDICTIONS!$S$4:$S$75,PREDICTIONS!$O$4:$O$75,$BX5,PREDICTIONS!$N$4:$N$75,HD$3)+SUMIFS(PREDICTIONS!$R$4:$R$75,PREDICTIONS!$N$4:$N$75,$BX5,PREDICTIONS!$O$4:$O$75,HD$3)</f>
        <v>0</v>
      </c>
      <c r="HE5" s="83">
        <f>SUMIFS(PREDICTIONS!$S$4:$S$75,PREDICTIONS!$O$4:$O$75,$BX5,PREDICTIONS!$N$4:$N$75,HE$3)+SUMIFS(PREDICTIONS!$R$4:$R$75,PREDICTIONS!$N$4:$N$75,$BX5,PREDICTIONS!$O$4:$O$75,HE$3)</f>
        <v>0</v>
      </c>
      <c r="HF5" s="83">
        <f>SUMIFS(PREDICTIONS!$S$4:$S$75,PREDICTIONS!$O$4:$O$75,$BX5,PREDICTIONS!$N$4:$N$75,HF$3)+SUMIFS(PREDICTIONS!$R$4:$R$75,PREDICTIONS!$N$4:$N$75,$BX5,PREDICTIONS!$O$4:$O$75,HF$3)</f>
        <v>0</v>
      </c>
      <c r="HG5" s="83">
        <f>SUMIFS(PREDICTIONS!$S$4:$S$75,PREDICTIONS!$O$4:$O$75,$BX5,PREDICTIONS!$N$4:$N$75,HG$3)+SUMIFS(PREDICTIONS!$R$4:$R$75,PREDICTIONS!$N$4:$N$75,$BX5,PREDICTIONS!$O$4:$O$75,HG$3)</f>
        <v>0</v>
      </c>
      <c r="HH5" s="83">
        <f>SUMIFS(PREDICTIONS!$S$4:$S$75,PREDICTIONS!$O$4:$O$75,$BX5,PREDICTIONS!$N$4:$N$75,HH$3)+SUMIFS(PREDICTIONS!$R$4:$R$75,PREDICTIONS!$N$4:$N$75,$BX5,PREDICTIONS!$O$4:$O$75,HH$3)</f>
        <v>0</v>
      </c>
      <c r="HI5" s="83">
        <f>SUMIFS(PREDICTIONS!$S$4:$S$75,PREDICTIONS!$O$4:$O$75,$BX5,PREDICTIONS!$N$4:$N$75,HI$3)+SUMIFS(PREDICTIONS!$R$4:$R$75,PREDICTIONS!$N$4:$N$75,$BX5,PREDICTIONS!$O$4:$O$75,HI$3)</f>
        <v>0</v>
      </c>
      <c r="HJ5" s="83">
        <f>SUMIFS(PREDICTIONS!$S$4:$S$75,PREDICTIONS!$O$4:$O$75,$BX5,PREDICTIONS!$N$4:$N$75,HJ$3)+SUMIFS(PREDICTIONS!$R$4:$R$75,PREDICTIONS!$N$4:$N$75,$BX5,PREDICTIONS!$O$4:$O$75,HJ$3)</f>
        <v>0</v>
      </c>
      <c r="HK5" s="83">
        <f>SUMIFS(PREDICTIONS!$S$4:$S$75,PREDICTIONS!$O$4:$O$75,$BX5,PREDICTIONS!$N$4:$N$75,HK$3)+SUMIFS(PREDICTIONS!$R$4:$R$75,PREDICTIONS!$N$4:$N$75,$BX5,PREDICTIONS!$O$4:$O$75,HK$3)</f>
        <v>0</v>
      </c>
      <c r="HL5" s="83">
        <f>SUMIFS(PREDICTIONS!$S$4:$S$75,PREDICTIONS!$O$4:$O$75,$BX5,PREDICTIONS!$N$4:$N$75,HL$3)+SUMIFS(PREDICTIONS!$R$4:$R$75,PREDICTIONS!$N$4:$N$75,$BX5,PREDICTIONS!$O$4:$O$75,HL$3)</f>
        <v>0</v>
      </c>
      <c r="HM5" s="83">
        <f>SUMIFS(PREDICTIONS!$S$4:$S$75,PREDICTIONS!$O$4:$O$75,$BX5,PREDICTIONS!$N$4:$N$75,HM$3)+SUMIFS(PREDICTIONS!$R$4:$R$75,PREDICTIONS!$N$4:$N$75,$BX5,PREDICTIONS!$O$4:$O$75,HM$3)</f>
        <v>0</v>
      </c>
      <c r="HN5" s="83">
        <f>SUMIFS(PREDICTIONS!$S$4:$S$75,PREDICTIONS!$O$4:$O$75,$BX5,PREDICTIONS!$N$4:$N$75,HN$3)+SUMIFS(PREDICTIONS!$R$4:$R$75,PREDICTIONS!$N$4:$N$75,$BX5,PREDICTIONS!$O$4:$O$75,HN$3)</f>
        <v>0</v>
      </c>
      <c r="HO5" s="83">
        <f>SUMIFS(PREDICTIONS!$S$4:$S$75,PREDICTIONS!$O$4:$O$75,$BX5,PREDICTIONS!$N$4:$N$75,HO$3)+SUMIFS(PREDICTIONS!$R$4:$R$75,PREDICTIONS!$N$4:$N$75,$BX5,PREDICTIONS!$O$4:$O$75,HO$3)</f>
        <v>0</v>
      </c>
      <c r="HP5" s="83">
        <f>SUMIFS(PREDICTIONS!$S$4:$S$75,PREDICTIONS!$O$4:$O$75,$BX5,PREDICTIONS!$N$4:$N$75,HP$3)+SUMIFS(PREDICTIONS!$R$4:$R$75,PREDICTIONS!$N$4:$N$75,$BX5,PREDICTIONS!$O$4:$O$75,HP$3)</f>
        <v>0</v>
      </c>
      <c r="HQ5" s="5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P5" s="71"/>
      <c r="IQ5" s="71"/>
      <c r="IR5" s="71"/>
      <c r="IS5" s="71"/>
      <c r="IT5" s="71"/>
      <c r="IU5" s="71"/>
      <c r="IV5" s="71"/>
      <c r="IW5" s="71"/>
      <c r="IX5" s="71"/>
      <c r="IY5" s="71"/>
      <c r="IZ5" s="71"/>
      <c r="JA5" s="71"/>
      <c r="JB5" s="71"/>
      <c r="JC5" s="71"/>
      <c r="JD5" s="71"/>
      <c r="JE5" s="71"/>
      <c r="JF5" s="71"/>
      <c r="JG5" s="71"/>
      <c r="JH5" s="71"/>
      <c r="JI5" s="71"/>
      <c r="JJ5" s="71"/>
      <c r="JK5" s="71"/>
      <c r="JL5" s="71"/>
      <c r="JM5" s="71"/>
      <c r="JN5" s="71"/>
      <c r="JO5" s="71"/>
      <c r="JP5" s="71"/>
      <c r="JQ5" s="71"/>
      <c r="JR5" s="71"/>
      <c r="JS5" s="71"/>
      <c r="JT5" s="71"/>
      <c r="JU5" s="71"/>
      <c r="JV5" s="71"/>
      <c r="JW5" s="71"/>
      <c r="JX5" s="71"/>
      <c r="JY5" s="71"/>
      <c r="JZ5" s="71"/>
      <c r="KA5" s="71"/>
      <c r="KB5" s="71"/>
      <c r="KC5" s="71"/>
      <c r="KD5" s="71"/>
      <c r="KE5" s="71"/>
      <c r="KF5" s="71"/>
      <c r="KG5" s="71"/>
      <c r="KH5" s="71"/>
      <c r="KI5" s="71"/>
      <c r="KJ5" s="71"/>
      <c r="KK5" s="71"/>
      <c r="KL5" s="71"/>
      <c r="KM5" s="71"/>
      <c r="KN5" s="71"/>
      <c r="KO5" s="71"/>
    </row>
    <row r="6" spans="1:301" s="78" customFormat="1" ht="30" customHeight="1" x14ac:dyDescent="0.25">
      <c r="A6" s="196">
        <v>-4</v>
      </c>
      <c r="B6" s="72">
        <f>ACTUALS!B6</f>
        <v>3</v>
      </c>
      <c r="C6" s="73" t="str">
        <f>ACTUALS!C6</f>
        <v>B</v>
      </c>
      <c r="D6" s="74">
        <f>ACTUALS!D6</f>
        <v>46185</v>
      </c>
      <c r="E6" s="73" t="str">
        <f>ACTUALS!E6</f>
        <v>BMO Field (Toronto)</v>
      </c>
      <c r="F6" s="180">
        <f>ACTUALS!F6</f>
        <v>0.625</v>
      </c>
      <c r="G6" s="75">
        <f t="shared" si="2"/>
        <v>46185.625</v>
      </c>
      <c r="H6" s="254" t="str">
        <f>ACTUALS!H6</f>
        <v>Canada - Bosnia and Herzegovina</v>
      </c>
      <c r="I6" s="149"/>
      <c r="J6" s="150"/>
      <c r="K6" s="151"/>
      <c r="L6" s="73" t="str">
        <f t="shared" si="3"/>
        <v/>
      </c>
      <c r="M6" s="76" t="s">
        <v>731</v>
      </c>
      <c r="N6" s="77" t="str">
        <f t="shared" si="0"/>
        <v>Canada</v>
      </c>
      <c r="O6" s="78" t="str">
        <f t="shared" si="1"/>
        <v>Bosnia and Herzegovina</v>
      </c>
      <c r="P6" s="78" t="str">
        <f>IF(L6="","",IF(PREDICTIONS!$R6&gt;PREDICTIONS!$S6,PREDICTIONS!$N6,IF(PREDICTIONS!$S6&gt;PREDICTIONS!$R6,PREDICTIONS!$O6,"")))</f>
        <v/>
      </c>
      <c r="Q6" s="78" t="str">
        <f>IF(PREDICTIONS!$P6=PREDICTIONS!$N6,PREDICTIONS!$O6,IF(PREDICTIONS!$P6=PREDICTIONS!$O6,PREDICTIONS!$N6,""))</f>
        <v/>
      </c>
      <c r="R6" s="79">
        <f t="shared" si="4"/>
        <v>0</v>
      </c>
      <c r="S6" s="78">
        <f t="shared" si="5"/>
        <v>0</v>
      </c>
      <c r="T6" s="78">
        <f>IF(OR(PREDICTIONS!$R6="",PREDICTIONS!$S6=""),"",PREDICTIONS!$R6-PREDICTIONS!$S6)</f>
        <v>0</v>
      </c>
      <c r="U6" s="78">
        <f>IF(OR(PREDICTIONS!$R6="",PREDICTIONS!$S6=""),"",PREDICTIONS!$S6-PREDICTIONS!$R6)</f>
        <v>0</v>
      </c>
      <c r="V6" s="78" t="str">
        <f>IF(PREDICTIONS!$K6="","",IF(PREDICTIONS!$L6="Draw",1,IF(PREDICTIONS!$L6=PREDICTIONS!$N6,3,0)))</f>
        <v/>
      </c>
      <c r="W6" s="78" t="str">
        <f>IF(PREDICTIONS!$K6="","",IF(PREDICTIONS!$L6="Draw",1,IF(PREDICTIONS!$L6=PREDICTIONS!$O6,3,0)))</f>
        <v/>
      </c>
      <c r="AB6" s="209" t="str">
        <f>IF(OR(ACTUALS!L6="",L6=""),"",IF((R6+S6)=(ACTUALS!R6+ACTUALS!S6),pointtotalgoals,0))</f>
        <v/>
      </c>
      <c r="AC6" s="78" t="str">
        <f>IF(L6="","",IF(L6=ACTUALS!L6,pointcorrectresult,0))</f>
        <v/>
      </c>
      <c r="AD6" s="78" t="str">
        <f>IF(L6="","",IF(I6=ACTUALS!I6,pointcorrectscore,0))</f>
        <v/>
      </c>
      <c r="AE6" s="210">
        <f t="shared" si="6"/>
        <v>0</v>
      </c>
      <c r="AG6" s="78" t="s">
        <v>113</v>
      </c>
      <c r="AK6" s="78" t="s">
        <v>1</v>
      </c>
      <c r="AL6" s="86">
        <v>1</v>
      </c>
      <c r="AM6" s="86" t="str">
        <f ca="1">IFERROR(INDEX(BE:BE,MATCH("1"&amp;AK6,BO:BO,0),1),"")</f>
        <v>Czechia</v>
      </c>
      <c r="AN6" s="86" t="str">
        <f ca="1">IF(AM6="","",VLOOKUP(AM6,BE:BJ,2,FALSE)&amp;"-"&amp;VLOOKUP(AM6,BE:BJ,3,FALSE)&amp;"-"&amp;VLOOKUP(AM6,BE:BJ,4,FALSE))</f>
        <v>0-0-0</v>
      </c>
      <c r="AO6" s="86">
        <f ca="1">IF(AM6="","",VLOOKUP(AM6,BE:BL,8,FALSE))</f>
        <v>0</v>
      </c>
      <c r="AP6" s="86">
        <f ca="1">IF(AM6="","",VLOOKUP(AM6,BE:BO,5,FALSE))</f>
        <v>0</v>
      </c>
      <c r="AQ6" s="280" t="str">
        <f>IF(L75="","",IF(AM6=ACTUALS!AJ6,$AQ$2,0))</f>
        <v/>
      </c>
      <c r="AR6" s="281"/>
      <c r="AS6" s="51"/>
      <c r="AT6" s="71"/>
      <c r="AU6" s="197"/>
      <c r="AV6" s="197"/>
      <c r="AW6" s="51"/>
      <c r="AX6" s="71"/>
      <c r="AY6" s="71"/>
      <c r="AZ6" s="71"/>
      <c r="BA6" s="51"/>
      <c r="BB6" s="51"/>
      <c r="BC6" s="51"/>
      <c r="BD6" s="51" t="s">
        <v>1</v>
      </c>
      <c r="BE6" s="51" t="s">
        <v>769</v>
      </c>
      <c r="BF6" s="51">
        <f>COUNTIF(PREDICTIONS!$P$4:$P$75,BE6)</f>
        <v>0</v>
      </c>
      <c r="BG6" s="51">
        <f>COUNTIFS(PREDICTIONS!$O$4:$O$75,BE6,PREDICTIONS!$L$4:$L$75,"Draw")+COUNTIFS(PREDICTIONS!$N$4:$N$75,BE6,PREDICTIONS!$L$4:$L$75,"Draw")</f>
        <v>0</v>
      </c>
      <c r="BH6" s="51">
        <f>COUNTIF(PREDICTIONS!$Q$4:$Q$75,BE6)</f>
        <v>0</v>
      </c>
      <c r="BI6" s="51">
        <f>BG6+(3*BF6)</f>
        <v>0</v>
      </c>
      <c r="BJ6" s="51">
        <f>SUMIFS(PREDICTIONS!$R$4:$R$75,PREDICTIONS!$N$4:$N$75,BE6)+SUMIFS(PREDICTIONS!$S$4:$S$75,PREDICTIONS!$O$4:$O$75,BE6)</f>
        <v>0</v>
      </c>
      <c r="BK6" s="51">
        <f>SUMIFS(PREDICTIONS!$S$4:$S$75,PREDICTIONS!$N$4:$N$75,BE6)+SUMIFS(PREDICTIONS!$R$4:$R$75,PREDICTIONS!$O$4:$O$75,BE6)</f>
        <v>0</v>
      </c>
      <c r="BL6" s="51">
        <f>BJ6-BK6</f>
        <v>0</v>
      </c>
      <c r="BM6" s="51">
        <f ca="1">RANK(BV6,BV4:BV7,1)</f>
        <v>2</v>
      </c>
      <c r="BN6" s="51" t="str">
        <f>IFERROR(VLOOKUP(BE6,AU:AV,2,FALSE),"")</f>
        <v/>
      </c>
      <c r="BO6" s="51" t="str">
        <f ca="1">IF(BN6="",BM6&amp;BD6,BN6&amp;BD6)</f>
        <v>2A</v>
      </c>
      <c r="BP6" s="51">
        <f>RANK(BI6,BI4:BI7)+(RANK(BL6,BL4:BL7)/10)+(RANK(BJ6,BJ4:BJ7)/100)</f>
        <v>1.1100000000000001</v>
      </c>
      <c r="BQ6" s="51">
        <f>RANK(BP6,BP4:BP7,1)</f>
        <v>1</v>
      </c>
      <c r="BR6" s="51" cm="1">
        <f t="array" aca="1" ref="BR6" ca="1">SUMPRODUCT((OFFSET($BY$3:$DT$3,MATCH($BE6,$BX$4:$BX$51,0),0))*((IF($BQ5=$BQ6,$BY$3:$DT$3=$BE5,0))+(IF($BQ4=$BQ6,$BY$3:$DT$3=$BE4,0))+(IF($BQ7=$BQ6,$BY$3:$DT$3=$BE7,0))))</f>
        <v>0</v>
      </c>
      <c r="BS6" s="51" cm="1">
        <f t="array" aca="1" ref="BS6" ca="1">SUMPRODUCT((OFFSET($DW$3:$FR$3,MATCH($BE6,$DV$4:$DV$51,0),0))*((IF($BQ5=$BQ6,$DW$3:$FR$3=$BE5,0))+(IF($BQ4=$BQ6,$DW$3:$FR$3=$BE4,0))+(IF($BQ7=$BQ6,$DW$3:$FR$3=$BE7,0))))</f>
        <v>0</v>
      </c>
      <c r="BT6" s="51" cm="1">
        <f t="array" aca="1" ref="BT6" ca="1">SUMPRODUCT((OFFSET($FU$3:$HP$3,MATCH($BE6,$FT$4:$FT$51,0),0))*((IF($BQ5=$BQ6,$FU$3:$HP$3=$BE5,0))+(IF($BQ4=$BQ6,$FU$3:$HP$3=$BE4,0))+(IF($BQ7=$BQ6,$FU$3:$HP$3=$BE7,0))))</f>
        <v>0</v>
      </c>
      <c r="BU6" s="51">
        <f ca="1">(BR6/1000)+(BS6/10000)+(BT6/100000)+(ROW(BT9)/10000000)</f>
        <v>8.9999999999999996E-7</v>
      </c>
      <c r="BV6" s="51">
        <f ca="1">+BP6-BU6</f>
        <v>1.1099991</v>
      </c>
      <c r="BW6" s="51"/>
      <c r="BX6" s="51" t="s">
        <v>48</v>
      </c>
      <c r="BY6" s="83">
        <f>SUMIFS(PREDICTIONS!$W$4:$W$75,PREDICTIONS!$O$4:$O$75,$BX6,PREDICTIONS!$N$4:$N$75,BY$3)+SUMIFS(PREDICTIONS!$V$4:$V$75,PREDICTIONS!$N$4:$N$75,$BX6,PREDICTIONS!$O$4:$O$75,BY$3)</f>
        <v>0</v>
      </c>
      <c r="BZ6" s="83">
        <f>SUMIFS(PREDICTIONS!$W$4:$W$75,PREDICTIONS!$O$4:$O$75,$BX6,PREDICTIONS!$N$4:$N$75,BZ$3)+SUMIFS(PREDICTIONS!$V$4:$V$75,PREDICTIONS!$N$4:$N$75,$BX6,PREDICTIONS!$O$4:$O$75,BZ$3)</f>
        <v>0</v>
      </c>
      <c r="CA6" s="83">
        <f>SUMIFS(PREDICTIONS!$W$4:$W$75,PREDICTIONS!$O$4:$O$75,$BX6,PREDICTIONS!$N$4:$N$75,CA$3)+SUMIFS(PREDICTIONS!$V$4:$V$75,PREDICTIONS!$N$4:$N$75,$BX6,PREDICTIONS!$O$4:$O$75,CA$3)</f>
        <v>0</v>
      </c>
      <c r="CB6" s="83">
        <f>SUMIFS(PREDICTIONS!$W$4:$W$75,PREDICTIONS!$O$4:$O$75,$BX6,PREDICTIONS!$N$4:$N$75,CB$3)+SUMIFS(PREDICTIONS!$V$4:$V$75,PREDICTIONS!$N$4:$N$75,$BX6,PREDICTIONS!$O$4:$O$75,CB$3)</f>
        <v>0</v>
      </c>
      <c r="CC6" s="83">
        <f>SUMIFS(PREDICTIONS!$W$4:$W$75,PREDICTIONS!$O$4:$O$75,$BX6,PREDICTIONS!$N$4:$N$75,CC$3)+SUMIFS(PREDICTIONS!$V$4:$V$75,PREDICTIONS!$N$4:$N$75,$BX6,PREDICTIONS!$O$4:$O$75,CC$3)</f>
        <v>0</v>
      </c>
      <c r="CD6" s="83">
        <f>SUMIFS(PREDICTIONS!$W$4:$W$75,PREDICTIONS!$O$4:$O$75,$BX6,PREDICTIONS!$N$4:$N$75,CD$3)+SUMIFS(PREDICTIONS!$V$4:$V$75,PREDICTIONS!$N$4:$N$75,$BX6,PREDICTIONS!$O$4:$O$75,CD$3)</f>
        <v>0</v>
      </c>
      <c r="CE6" s="83">
        <f>SUMIFS(PREDICTIONS!$W$4:$W$75,PREDICTIONS!$O$4:$O$75,$BX6,PREDICTIONS!$N$4:$N$75,CE$3)+SUMIFS(PREDICTIONS!$V$4:$V$75,PREDICTIONS!$N$4:$N$75,$BX6,PREDICTIONS!$O$4:$O$75,CE$3)</f>
        <v>0</v>
      </c>
      <c r="CF6" s="83">
        <f>SUMIFS(PREDICTIONS!$W$4:$W$75,PREDICTIONS!$O$4:$O$75,$BX6,PREDICTIONS!$N$4:$N$75,CF$3)+SUMIFS(PREDICTIONS!$V$4:$V$75,PREDICTIONS!$N$4:$N$75,$BX6,PREDICTIONS!$O$4:$O$75,CF$3)</f>
        <v>0</v>
      </c>
      <c r="CG6" s="83">
        <f>SUMIFS(PREDICTIONS!$W$4:$W$75,PREDICTIONS!$O$4:$O$75,$BX6,PREDICTIONS!$N$4:$N$75,CG$3)+SUMIFS(PREDICTIONS!$V$4:$V$75,PREDICTIONS!$N$4:$N$75,$BX6,PREDICTIONS!$O$4:$O$75,CG$3)</f>
        <v>0</v>
      </c>
      <c r="CH6" s="83">
        <f>SUMIFS(PREDICTIONS!$W$4:$W$75,PREDICTIONS!$O$4:$O$75,$BX6,PREDICTIONS!$N$4:$N$75,CH$3)+SUMIFS(PREDICTIONS!$V$4:$V$75,PREDICTIONS!$N$4:$N$75,$BX6,PREDICTIONS!$O$4:$O$75,CH$3)</f>
        <v>0</v>
      </c>
      <c r="CI6" s="83">
        <f>SUMIFS(PREDICTIONS!$W$4:$W$75,PREDICTIONS!$O$4:$O$75,$BX6,PREDICTIONS!$N$4:$N$75,CI$3)+SUMIFS(PREDICTIONS!$V$4:$V$75,PREDICTIONS!$N$4:$N$75,$BX6,PREDICTIONS!$O$4:$O$75,CI$3)</f>
        <v>0</v>
      </c>
      <c r="CJ6" s="83">
        <f>SUMIFS(PREDICTIONS!$W$4:$W$75,PREDICTIONS!$O$4:$O$75,$BX6,PREDICTIONS!$N$4:$N$75,CJ$3)+SUMIFS(PREDICTIONS!$V$4:$V$75,PREDICTIONS!$N$4:$N$75,$BX6,PREDICTIONS!$O$4:$O$75,CJ$3)</f>
        <v>0</v>
      </c>
      <c r="CK6" s="83">
        <f>SUMIFS(PREDICTIONS!$W$4:$W$75,PREDICTIONS!$O$4:$O$75,$BX6,PREDICTIONS!$N$4:$N$75,CK$3)+SUMIFS(PREDICTIONS!$V$4:$V$75,PREDICTIONS!$N$4:$N$75,$BX6,PREDICTIONS!$O$4:$O$75,CK$3)</f>
        <v>0</v>
      </c>
      <c r="CL6" s="83">
        <f>SUMIFS(PREDICTIONS!$W$4:$W$75,PREDICTIONS!$O$4:$O$75,$BX6,PREDICTIONS!$N$4:$N$75,CL$3)+SUMIFS(PREDICTIONS!$V$4:$V$75,PREDICTIONS!$N$4:$N$75,$BX6,PREDICTIONS!$O$4:$O$75,CL$3)</f>
        <v>0</v>
      </c>
      <c r="CM6" s="83">
        <f>SUMIFS(PREDICTIONS!$W$4:$W$75,PREDICTIONS!$O$4:$O$75,$BX6,PREDICTIONS!$N$4:$N$75,CM$3)+SUMIFS(PREDICTIONS!$V$4:$V$75,PREDICTIONS!$N$4:$N$75,$BX6,PREDICTIONS!$O$4:$O$75,CM$3)</f>
        <v>0</v>
      </c>
      <c r="CN6" s="83">
        <f>SUMIFS(PREDICTIONS!$W$4:$W$75,PREDICTIONS!$O$4:$O$75,$BX6,PREDICTIONS!$N$4:$N$75,CN$3)+SUMIFS(PREDICTIONS!$V$4:$V$75,PREDICTIONS!$N$4:$N$75,$BX6,PREDICTIONS!$O$4:$O$75,CN$3)</f>
        <v>0</v>
      </c>
      <c r="CO6" s="83">
        <f>SUMIFS(PREDICTIONS!$W$4:$W$75,PREDICTIONS!$O$4:$O$75,$BX6,PREDICTIONS!$N$4:$N$75,CO$3)+SUMIFS(PREDICTIONS!$V$4:$V$75,PREDICTIONS!$N$4:$N$75,$BX6,PREDICTIONS!$O$4:$O$75,CO$3)</f>
        <v>0</v>
      </c>
      <c r="CP6" s="83">
        <f>SUMIFS(PREDICTIONS!$W$4:$W$75,PREDICTIONS!$O$4:$O$75,$BX6,PREDICTIONS!$N$4:$N$75,CP$3)+SUMIFS(PREDICTIONS!$V$4:$V$75,PREDICTIONS!$N$4:$N$75,$BX6,PREDICTIONS!$O$4:$O$75,CP$3)</f>
        <v>0</v>
      </c>
      <c r="CQ6" s="83">
        <f>SUMIFS(PREDICTIONS!$W$4:$W$75,PREDICTIONS!$O$4:$O$75,$BX6,PREDICTIONS!$N$4:$N$75,CQ$3)+SUMIFS(PREDICTIONS!$V$4:$V$75,PREDICTIONS!$N$4:$N$75,$BX6,PREDICTIONS!$O$4:$O$75,CQ$3)</f>
        <v>0</v>
      </c>
      <c r="CR6" s="83">
        <f>SUMIFS(PREDICTIONS!$W$4:$W$75,PREDICTIONS!$O$4:$O$75,$BX6,PREDICTIONS!$N$4:$N$75,CR$3)+SUMIFS(PREDICTIONS!$V$4:$V$75,PREDICTIONS!$N$4:$N$75,$BX6,PREDICTIONS!$O$4:$O$75,CR$3)</f>
        <v>0</v>
      </c>
      <c r="CS6" s="83">
        <f>SUMIFS(PREDICTIONS!$W$4:$W$75,PREDICTIONS!$O$4:$O$75,$BX6,PREDICTIONS!$N$4:$N$75,CS$3)+SUMIFS(PREDICTIONS!$V$4:$V$75,PREDICTIONS!$N$4:$N$75,$BX6,PREDICTIONS!$O$4:$O$75,CS$3)</f>
        <v>0</v>
      </c>
      <c r="CT6" s="83">
        <f>SUMIFS(PREDICTIONS!$W$4:$W$75,PREDICTIONS!$O$4:$O$75,$BX6,PREDICTIONS!$N$4:$N$75,CT$3)+SUMIFS(PREDICTIONS!$V$4:$V$75,PREDICTIONS!$N$4:$N$75,$BX6,PREDICTIONS!$O$4:$O$75,CT$3)</f>
        <v>0</v>
      </c>
      <c r="CU6" s="83">
        <f>SUMIFS(PREDICTIONS!$B$4:$B$75,PREDICTIONS!$P$4:$P$75,$BX6,PREDICTIONS!$O$4:$O$75,CU$3)+SUMIFS(PREDICTIONS!$W$4:$W$75,PREDICTIONS!$O$4:$O$75,$BX6,PREDICTIONS!$P$4:$P$75,CU$3)</f>
        <v>0</v>
      </c>
      <c r="CV6" s="83">
        <f>SUMIFS(PREDICTIONS!$C$4:$C$75,PREDICTIONS!$Q$4:$Q$75,$BX6,PREDICTIONS!$P$4:$P$75,CV$3)+SUMIFS(PREDICTIONS!$B$4:$B$75,PREDICTIONS!$P$4:$P$75,$BX6,PREDICTIONS!$Q$4:$Q$75,CV$3)</f>
        <v>0</v>
      </c>
      <c r="CW6" s="83">
        <f>SUMIFS(PREDICTIONS!$D$4:$D$75,PREDICTIONS!$R$4:$R$75,$BX6,PREDICTIONS!$Q$4:$Q$75,CW$3)+SUMIFS(PREDICTIONS!$C$4:$C$75,PREDICTIONS!$Q$4:$Q$75,$BX6,PREDICTIONS!$R$4:$R$75,CW$3)</f>
        <v>0</v>
      </c>
      <c r="CX6" s="83">
        <f>SUMIFS(PREDICTIONS!$E$4:$E$75,PREDICTIONS!$S$4:$S$75,$BX6,PREDICTIONS!$R$4:$R$75,CX$3)+SUMIFS(PREDICTIONS!$D$4:$D$75,PREDICTIONS!$R$4:$R$75,$BX6,PREDICTIONS!$S$4:$S$75,CX$3)</f>
        <v>0</v>
      </c>
      <c r="CY6" s="83">
        <f>SUMIFS(PREDICTIONS!$F$4:$F$75,PREDICTIONS!$T$4:$T$75,$BX6,PREDICTIONS!$S$4:$S$75,CY$3)+SUMIFS(PREDICTIONS!$E$4:$E$75,PREDICTIONS!$S$4:$S$75,$BX6,PREDICTIONS!$T$4:$T$75,CY$3)</f>
        <v>0</v>
      </c>
      <c r="CZ6" s="83">
        <f>SUMIFS(PREDICTIONS!$G$4:$G$75,PREDICTIONS!$U$4:$U$75,$BX6,PREDICTIONS!$T$4:$T$75,CZ$3)+SUMIFS(PREDICTIONS!$F$4:$F$75,PREDICTIONS!$T$4:$T$75,$BX6,PREDICTIONS!$U$4:$U$75,CZ$3)</f>
        <v>0</v>
      </c>
      <c r="DA6" s="83">
        <f>SUMIFS(PREDICTIONS!$J$4:$J$75,PREDICTIONS!$V$4:$V$75,$BX6,PREDICTIONS!$U$4:$U$75,DA$3)+SUMIFS(PREDICTIONS!$G$4:$G$75,PREDICTIONS!$U$4:$U$75,$BX6,PREDICTIONS!$V$4:$V$75,DA$3)</f>
        <v>0</v>
      </c>
      <c r="DB6" s="83">
        <f>SUMIFS(PREDICTIONS!$K$4:$K$75,PREDICTIONS!$W$4:$W$75,$BX6,PREDICTIONS!$V$4:$V$75,DB$3)+SUMIFS(PREDICTIONS!$J$4:$J$75,PREDICTIONS!$V$4:$V$75,$BX6,PREDICTIONS!$W$4:$W$75,DB$3)</f>
        <v>0</v>
      </c>
      <c r="DC6" s="83">
        <f>SUMIFS(PREDICTIONS!$L$4:$L$75,PREDICTIONS!$B$4:$B$75,$BX6,PREDICTIONS!$W$4:$W$75,DC$3)+SUMIFS(PREDICTIONS!$K$4:$K$75,PREDICTIONS!$W$4:$W$75,$BX6,PREDICTIONS!$B$4:$B$75,DC$3)</f>
        <v>0</v>
      </c>
      <c r="DD6" s="83">
        <f>SUMIFS(PREDICTIONS!$N$4:$N$75,PREDICTIONS!$C$4:$C$75,$BX6,PREDICTIONS!$B$4:$B$75,DD$3)+SUMIFS(PREDICTIONS!$L$4:$L$75,PREDICTIONS!$B$4:$B$75,$BX6,PREDICTIONS!$C$4:$C$75,DD$3)</f>
        <v>0</v>
      </c>
      <c r="DE6" s="83">
        <f>SUMIFS(PREDICTIONS!$O$4:$O$75,PREDICTIONS!$D$4:$D$75,$BX6,PREDICTIONS!$C$4:$C$75,DE$3)+SUMIFS(PREDICTIONS!$N$4:$N$75,PREDICTIONS!$C$4:$C$75,$BX6,PREDICTIONS!$D$4:$D$75,DE$3)</f>
        <v>0</v>
      </c>
      <c r="DF6" s="83">
        <f>SUMIFS(PREDICTIONS!$P$4:$P$75,PREDICTIONS!$E$4:$E$75,$BX6,PREDICTIONS!$D$4:$D$75,DF$3)+SUMIFS(PREDICTIONS!$O$4:$O$75,PREDICTIONS!$D$4:$D$75,$BX6,PREDICTIONS!$E$4:$E$75,DF$3)</f>
        <v>0</v>
      </c>
      <c r="DG6" s="83">
        <f>SUMIFS(PREDICTIONS!$Q$4:$Q$75,PREDICTIONS!$F$4:$F$75,$BX6,PREDICTIONS!$E$4:$E$75,DG$3)+SUMIFS(PREDICTIONS!$P$4:$P$75,PREDICTIONS!$E$4:$E$75,$BX6,PREDICTIONS!$F$4:$F$75,DG$3)</f>
        <v>0</v>
      </c>
      <c r="DH6" s="83">
        <f>SUMIFS(PREDICTIONS!$R$4:$R$75,PREDICTIONS!$G$4:$G$75,$BX6,PREDICTIONS!$F$4:$F$75,DH$3)+SUMIFS(PREDICTIONS!$Q$4:$Q$75,PREDICTIONS!$F$4:$F$75,$BX6,PREDICTIONS!$G$4:$G$75,DH$3)</f>
        <v>0</v>
      </c>
      <c r="DI6" s="83">
        <f>SUMIFS(PREDICTIONS!$S$4:$S$75,PREDICTIONS!$J$4:$J$75,$BX6,PREDICTIONS!$G$4:$G$75,DI$3)+SUMIFS(PREDICTIONS!$R$4:$R$75,PREDICTIONS!$G$4:$G$75,$BX6,PREDICTIONS!$J$4:$J$75,DI$3)</f>
        <v>0</v>
      </c>
      <c r="DJ6" s="83">
        <f>SUMIFS(PREDICTIONS!$T$4:$T$75,PREDICTIONS!$K$4:$K$75,$BX6,PREDICTIONS!$J$4:$J$75,DJ$3)+SUMIFS(PREDICTIONS!$S$4:$S$75,PREDICTIONS!$J$4:$J$75,$BX6,PREDICTIONS!$K$4:$K$75,DJ$3)</f>
        <v>0</v>
      </c>
      <c r="DK6" s="83">
        <f>SUMIFS(PREDICTIONS!$U$4:$U$75,PREDICTIONS!$L$4:$L$75,$BX6,PREDICTIONS!$K$4:$K$75,DK$3)+SUMIFS(PREDICTIONS!$T$4:$T$75,PREDICTIONS!$K$4:$K$75,$BX6,PREDICTIONS!$L$4:$L$75,DK$3)</f>
        <v>0</v>
      </c>
      <c r="DL6" s="83">
        <f>SUMIFS(PREDICTIONS!$V$4:$V$75,PREDICTIONS!$N$4:$N$75,$BX6,PREDICTIONS!$L$4:$L$75,DL$3)+SUMIFS(PREDICTIONS!$U$4:$U$75,PREDICTIONS!$L$4:$L$75,$BX6,PREDICTIONS!$N$4:$N$75,DL$3)</f>
        <v>0</v>
      </c>
      <c r="DM6" s="83">
        <f>SUMIFS(PREDICTIONS!$W$4:$W$75,PREDICTIONS!$O$4:$O$75,$BX6,PREDICTIONS!$N$4:$N$75,DM$3)+SUMIFS(PREDICTIONS!$V$4:$V$75,PREDICTIONS!$N$4:$N$75,$BX6,PREDICTIONS!$O$4:$O$75,DM$3)</f>
        <v>0</v>
      </c>
      <c r="DN6" s="83">
        <f>SUMIFS(PREDICTIONS!$B$4:$B$75,PREDICTIONS!$P$4:$P$75,$BX6,PREDICTIONS!$O$4:$O$75,DN$3)+SUMIFS(PREDICTIONS!$W$4:$W$75,PREDICTIONS!$O$4:$O$75,$BX6,PREDICTIONS!$P$4:$P$75,DN$3)</f>
        <v>0</v>
      </c>
      <c r="DO6" s="83">
        <f>SUMIFS(PREDICTIONS!$C$4:$C$75,PREDICTIONS!$Q$4:$Q$75,$BX6,PREDICTIONS!$P$4:$P$75,DO$3)+SUMIFS(PREDICTIONS!$B$4:$B$75,PREDICTIONS!$P$4:$P$75,$BX6,PREDICTIONS!$Q$4:$Q$75,DO$3)</f>
        <v>0</v>
      </c>
      <c r="DP6" s="83">
        <f>SUMIFS(PREDICTIONS!$D$4:$D$75,PREDICTIONS!$R$4:$R$75,$BX6,PREDICTIONS!$Q$4:$Q$75,DP$3)+SUMIFS(PREDICTIONS!$C$4:$C$75,PREDICTIONS!$Q$4:$Q$75,$BX6,PREDICTIONS!$R$4:$R$75,DP$3)</f>
        <v>0</v>
      </c>
      <c r="DQ6" s="83">
        <f>SUMIFS(PREDICTIONS!$E$4:$E$75,PREDICTIONS!$S$4:$S$75,$BX6,PREDICTIONS!$R$4:$R$75,DQ$3)+SUMIFS(PREDICTIONS!$D$4:$D$75,PREDICTIONS!$R$4:$R$75,$BX6,PREDICTIONS!$S$4:$S$75,DQ$3)</f>
        <v>0</v>
      </c>
      <c r="DR6" s="83">
        <f>SUMIFS(PREDICTIONS!$W$4:$W$75,PREDICTIONS!$O$4:$O$75,$BX6,PREDICTIONS!$N$4:$N$75,DR$3)+SUMIFS(PREDICTIONS!$V$4:$V$75,PREDICTIONS!$N$4:$N$75,$BX6,PREDICTIONS!$O$4:$O$75,DR$3)</f>
        <v>0</v>
      </c>
      <c r="DS6" s="83">
        <f>SUMIFS(PREDICTIONS!$W$4:$W$75,PREDICTIONS!$O$4:$O$75,$BX6,PREDICTIONS!$N$4:$N$75,DS$3)+SUMIFS(PREDICTIONS!$V$4:$V$75,PREDICTIONS!$N$4:$N$75,$BX6,PREDICTIONS!$O$4:$O$75,DS$3)</f>
        <v>0</v>
      </c>
      <c r="DT6" s="83">
        <f>SUMIFS(PREDICTIONS!$W$4:$W$75,PREDICTIONS!$O$4:$O$75,$BX6,PREDICTIONS!$N$4:$N$75,DT$3)+SUMIFS(PREDICTIONS!$V$4:$V$75,PREDICTIONS!$N$4:$N$75,$BX6,PREDICTIONS!$O$4:$O$75,DT$3)</f>
        <v>0</v>
      </c>
      <c r="DU6" s="51"/>
      <c r="DV6" s="51" t="s">
        <v>48</v>
      </c>
      <c r="DW6" s="83">
        <f>SUMIFS(PREDICTIONS!$U$4:$U$75,PREDICTIONS!$O$4:$O$75,$BX6,PREDICTIONS!$N$4:$N$75,DW$3)+SUMIFS(PREDICTIONS!$T$4:$T$75,PREDICTIONS!$N$4:$N$75,$BX6,PREDICTIONS!$O$4:$O$75,DW$3)</f>
        <v>0</v>
      </c>
      <c r="DX6" s="83">
        <f>SUMIFS(PREDICTIONS!$U$4:$U$75,PREDICTIONS!$O$4:$O$75,$BX6,PREDICTIONS!$N$4:$N$75,DX$3)+SUMIFS(PREDICTIONS!$T$4:$T$75,PREDICTIONS!$N$4:$N$75,$BX6,PREDICTIONS!$O$4:$O$75,DX$3)</f>
        <v>0</v>
      </c>
      <c r="DY6" s="83">
        <f>SUMIFS(PREDICTIONS!$U$4:$U$75,PREDICTIONS!$O$4:$O$75,$BX6,PREDICTIONS!$N$4:$N$75,DY$3)+SUMIFS(PREDICTIONS!$T$4:$T$75,PREDICTIONS!$N$4:$N$75,$BX6,PREDICTIONS!$O$4:$O$75,DY$3)</f>
        <v>0</v>
      </c>
      <c r="DZ6" s="83">
        <f>SUMIFS(PREDICTIONS!$U$4:$U$75,PREDICTIONS!$O$4:$O$75,$BX6,PREDICTIONS!$N$4:$N$75,DZ$3)+SUMIFS(PREDICTIONS!$T$4:$T$75,PREDICTIONS!$N$4:$N$75,$BX6,PREDICTIONS!$O$4:$O$75,DZ$3)</f>
        <v>0</v>
      </c>
      <c r="EA6" s="83">
        <f>SUMIFS(PREDICTIONS!$U$4:$U$75,PREDICTIONS!$O$4:$O$75,$BX6,PREDICTIONS!$N$4:$N$75,EA$3)+SUMIFS(PREDICTIONS!$T$4:$T$75,PREDICTIONS!$N$4:$N$75,$BX6,PREDICTIONS!$O$4:$O$75,EA$3)</f>
        <v>0</v>
      </c>
      <c r="EB6" s="83">
        <f>SUMIFS(PREDICTIONS!$U$4:$U$75,PREDICTIONS!$O$4:$O$75,$BX6,PREDICTIONS!$N$4:$N$75,EB$3)+SUMIFS(PREDICTIONS!$T$4:$T$75,PREDICTIONS!$N$4:$N$75,$BX6,PREDICTIONS!$O$4:$O$75,EB$3)</f>
        <v>0</v>
      </c>
      <c r="EC6" s="83">
        <f>SUMIFS(PREDICTIONS!$U$4:$U$75,PREDICTIONS!$O$4:$O$75,$BX6,PREDICTIONS!$N$4:$N$75,EC$3)+SUMIFS(PREDICTIONS!$T$4:$T$75,PREDICTIONS!$N$4:$N$75,$BX6,PREDICTIONS!$O$4:$O$75,EC$3)</f>
        <v>0</v>
      </c>
      <c r="ED6" s="83">
        <f>SUMIFS(PREDICTIONS!$U$4:$U$75,PREDICTIONS!$O$4:$O$75,$BX6,PREDICTIONS!$N$4:$N$75,ED$3)+SUMIFS(PREDICTIONS!$T$4:$T$75,PREDICTIONS!$N$4:$N$75,$BX6,PREDICTIONS!$O$4:$O$75,ED$3)</f>
        <v>0</v>
      </c>
      <c r="EE6" s="83">
        <f>SUMIFS(PREDICTIONS!$U$4:$U$75,PREDICTIONS!$O$4:$O$75,$BX6,PREDICTIONS!$N$4:$N$75,EE$3)+SUMIFS(PREDICTIONS!$T$4:$T$75,PREDICTIONS!$N$4:$N$75,$BX6,PREDICTIONS!$O$4:$O$75,EE$3)</f>
        <v>0</v>
      </c>
      <c r="EF6" s="83">
        <f>SUMIFS(PREDICTIONS!$V$4:$V$75,PREDICTIONS!$P$4:$P$75,$BX6,PREDICTIONS!$O$4:$O$75,EF$3)+SUMIFS(PREDICTIONS!$U$4:$U$75,PREDICTIONS!$O$4:$O$75,$BX6,PREDICTIONS!$P$4:$P$75,EF$3)</f>
        <v>0</v>
      </c>
      <c r="EG6" s="83">
        <f>SUMIFS(PREDICTIONS!$W$4:$W$75,PREDICTIONS!$Q$4:$Q$75,$BX6,PREDICTIONS!$P$4:$P$75,EG$3)+SUMIFS(PREDICTIONS!$V$4:$V$75,PREDICTIONS!$P$4:$P$75,$BX6,PREDICTIONS!$Q$4:$Q$75,EG$3)</f>
        <v>0</v>
      </c>
      <c r="EH6" s="83">
        <f>SUMIFS(PREDICTIONS!$B$4:$B$75,PREDICTIONS!$R$4:$R$75,$BX6,PREDICTIONS!$Q$4:$Q$75,EH$3)+SUMIFS(PREDICTIONS!$W$4:$W$75,PREDICTIONS!$Q$4:$Q$75,$BX6,PREDICTIONS!$R$4:$R$75,EH$3)</f>
        <v>0</v>
      </c>
      <c r="EI6" s="83">
        <f>SUMIFS(PREDICTIONS!$C$4:$C$75,PREDICTIONS!$S$4:$S$75,$BX6,PREDICTIONS!$R$4:$R$75,EI$3)+SUMIFS(PREDICTIONS!$B$4:$B$75,PREDICTIONS!$R$4:$R$75,$BX6,PREDICTIONS!$S$4:$S$75,EI$3)</f>
        <v>0</v>
      </c>
      <c r="EJ6" s="83">
        <f>SUMIFS(PREDICTIONS!$D$4:$D$75,PREDICTIONS!$T$4:$T$75,$BX6,PREDICTIONS!$S$4:$S$75,EJ$3)+SUMIFS(PREDICTIONS!$C$4:$C$75,PREDICTIONS!$S$4:$S$75,$BX6,PREDICTIONS!$T$4:$T$75,EJ$3)</f>
        <v>0</v>
      </c>
      <c r="EK6" s="83">
        <f>SUMIFS(PREDICTIONS!$E$4:$E$75,PREDICTIONS!$U$4:$U$75,$BX6,PREDICTIONS!$T$4:$T$75,EK$3)+SUMIFS(PREDICTIONS!$D$4:$D$75,PREDICTIONS!$T$4:$T$75,$BX6,PREDICTIONS!$U$4:$U$75,EK$3)</f>
        <v>0</v>
      </c>
      <c r="EL6" s="83">
        <f>SUMIFS(PREDICTIONS!$F$4:$F$75,PREDICTIONS!$V$4:$V$75,$BX6,PREDICTIONS!$U$4:$U$75,EL$3)+SUMIFS(PREDICTIONS!$E$4:$E$75,PREDICTIONS!$U$4:$U$75,$BX6,PREDICTIONS!$V$4:$V$75,EL$3)</f>
        <v>0</v>
      </c>
      <c r="EM6" s="83">
        <f>SUMIFS(PREDICTIONS!$G$4:$G$75,PREDICTIONS!$W$4:$W$75,$BX6,PREDICTIONS!$V$4:$V$75,EM$3)+SUMIFS(PREDICTIONS!$F$4:$F$75,PREDICTIONS!$V$4:$V$75,$BX6,PREDICTIONS!$W$4:$W$75,EM$3)</f>
        <v>0</v>
      </c>
      <c r="EN6" s="83">
        <f>SUMIFS(PREDICTIONS!$J$4:$J$75,PREDICTIONS!$B$4:$B$75,$BX6,PREDICTIONS!$W$4:$W$75,EN$3)+SUMIFS(PREDICTIONS!$G$4:$G$75,PREDICTIONS!$W$4:$W$75,$BX6,PREDICTIONS!$B$4:$B$75,EN$3)</f>
        <v>0</v>
      </c>
      <c r="EO6" s="83">
        <f>SUMIFS(PREDICTIONS!$K$4:$K$75,PREDICTIONS!$C$4:$C$75,$BX6,PREDICTIONS!$B$4:$B$75,EO$3)+SUMIFS(PREDICTIONS!$J$4:$J$75,PREDICTIONS!$B$4:$B$75,$BX6,PREDICTIONS!$C$4:$C$75,EO$3)</f>
        <v>0</v>
      </c>
      <c r="EP6" s="83">
        <f>SUMIFS(PREDICTIONS!$L$4:$L$75,PREDICTIONS!$D$4:$D$75,$BX6,PREDICTIONS!$C$4:$C$75,EP$3)+SUMIFS(PREDICTIONS!$K$4:$K$75,PREDICTIONS!$C$4:$C$75,$BX6,PREDICTIONS!$D$4:$D$75,EP$3)</f>
        <v>0</v>
      </c>
      <c r="EQ6" s="83">
        <f>SUMIFS(PREDICTIONS!$N$4:$N$75,PREDICTIONS!$E$4:$E$75,$BX6,PREDICTIONS!$D$4:$D$75,EQ$3)+SUMIFS(PREDICTIONS!$L$4:$L$75,PREDICTIONS!$D$4:$D$75,$BX6,PREDICTIONS!$E$4:$E$75,EQ$3)</f>
        <v>0</v>
      </c>
      <c r="ER6" s="83">
        <f>SUMIFS(PREDICTIONS!$O$4:$O$75,PREDICTIONS!$F$4:$F$75,$BX6,PREDICTIONS!$E$4:$E$75,ER$3)+SUMIFS(PREDICTIONS!$N$4:$N$75,PREDICTIONS!$E$4:$E$75,$BX6,PREDICTIONS!$F$4:$F$75,ER$3)</f>
        <v>0</v>
      </c>
      <c r="ES6" s="83">
        <f>SUMIFS(PREDICTIONS!$P$4:$P$75,PREDICTIONS!$G$4:$G$75,$BX6,PREDICTIONS!$F$4:$F$75,ES$3)+SUMIFS(PREDICTIONS!$O$4:$O$75,PREDICTIONS!$F$4:$F$75,$BX6,PREDICTIONS!$G$4:$G$75,ES$3)</f>
        <v>0</v>
      </c>
      <c r="ET6" s="83">
        <f>SUMIFS(PREDICTIONS!$Q$4:$Q$75,PREDICTIONS!$J$4:$J$75,$BX6,PREDICTIONS!$G$4:$G$75,ET$3)+SUMIFS(PREDICTIONS!$P$4:$P$75,PREDICTIONS!$G$4:$G$75,$BX6,PREDICTIONS!$J$4:$J$75,ET$3)</f>
        <v>0</v>
      </c>
      <c r="EU6" s="83">
        <f>SUMIFS(PREDICTIONS!$R$4:$R$75,PREDICTIONS!$K$4:$K$75,$BX6,PREDICTIONS!$J$4:$J$75,EU$3)+SUMIFS(PREDICTIONS!$Q$4:$Q$75,PREDICTIONS!$J$4:$J$75,$BX6,PREDICTIONS!$K$4:$K$75,EU$3)</f>
        <v>0</v>
      </c>
      <c r="EV6" s="83">
        <f>SUMIFS(PREDICTIONS!$S$4:$S$75,PREDICTIONS!$L$4:$L$75,$BX6,PREDICTIONS!$K$4:$K$75,EV$3)+SUMIFS(PREDICTIONS!$R$4:$R$75,PREDICTIONS!$K$4:$K$75,$BX6,PREDICTIONS!$L$4:$L$75,EV$3)</f>
        <v>0</v>
      </c>
      <c r="EW6" s="83">
        <f>SUMIFS(PREDICTIONS!$T$4:$T$75,PREDICTIONS!$N$4:$N$75,$BX6,PREDICTIONS!$L$4:$L$75,EW$3)+SUMIFS(PREDICTIONS!$S$4:$S$75,PREDICTIONS!$L$4:$L$75,$BX6,PREDICTIONS!$N$4:$N$75,EW$3)</f>
        <v>0</v>
      </c>
      <c r="EX6" s="83">
        <f>SUMIFS(PREDICTIONS!$U$4:$U$75,PREDICTIONS!$O$4:$O$75,$BX6,PREDICTIONS!$N$4:$N$75,EX$3)+SUMIFS(PREDICTIONS!$T$4:$T$75,PREDICTIONS!$N$4:$N$75,$BX6,PREDICTIONS!$O$4:$O$75,EX$3)</f>
        <v>0</v>
      </c>
      <c r="EY6" s="83">
        <f>SUMIFS(PREDICTIONS!$V$4:$V$75,PREDICTIONS!$P$4:$P$75,$BX6,PREDICTIONS!$O$4:$O$75,EY$3)+SUMIFS(PREDICTIONS!$U$4:$U$75,PREDICTIONS!$O$4:$O$75,$BX6,PREDICTIONS!$P$4:$P$75,EY$3)</f>
        <v>0</v>
      </c>
      <c r="EZ6" s="83">
        <f>SUMIFS(PREDICTIONS!$W$4:$W$75,PREDICTIONS!$Q$4:$Q$75,$BX6,PREDICTIONS!$P$4:$P$75,EZ$3)+SUMIFS(PREDICTIONS!$V$4:$V$75,PREDICTIONS!$P$4:$P$75,$BX6,PREDICTIONS!$Q$4:$Q$75,EZ$3)</f>
        <v>0</v>
      </c>
      <c r="FA6" s="83">
        <f>SUMIFS(PREDICTIONS!$B$4:$B$75,PREDICTIONS!$R$4:$R$75,$BX6,PREDICTIONS!$Q$4:$Q$75,FA$3)+SUMIFS(PREDICTIONS!$W$4:$W$75,PREDICTIONS!$Q$4:$Q$75,$BX6,PREDICTIONS!$R$4:$R$75,FA$3)</f>
        <v>0</v>
      </c>
      <c r="FB6" s="83">
        <f>SUMIFS(PREDICTIONS!$C$4:$C$75,PREDICTIONS!$S$4:$S$75,$BX6,PREDICTIONS!$R$4:$R$75,FB$3)+SUMIFS(PREDICTIONS!$B$4:$B$75,PREDICTIONS!$R$4:$R$75,$BX6,PREDICTIONS!$S$4:$S$75,FB$3)</f>
        <v>0</v>
      </c>
      <c r="FC6" s="83">
        <f>SUMIFS(PREDICTIONS!$D$4:$D$75,PREDICTIONS!$T$4:$T$75,$BX6,PREDICTIONS!$S$4:$S$75,FC$3)+SUMIFS(PREDICTIONS!$C$4:$C$75,PREDICTIONS!$S$4:$S$75,$BX6,PREDICTIONS!$T$4:$T$75,FC$3)</f>
        <v>0</v>
      </c>
      <c r="FD6" s="83">
        <f>SUMIFS(PREDICTIONS!$E$4:$E$75,PREDICTIONS!$U$4:$U$75,$BX6,PREDICTIONS!$T$4:$T$75,FD$3)+SUMIFS(PREDICTIONS!$D$4:$D$75,PREDICTIONS!$T$4:$T$75,$BX6,PREDICTIONS!$U$4:$U$75,FD$3)</f>
        <v>0</v>
      </c>
      <c r="FE6" s="83">
        <f>SUMIFS(PREDICTIONS!$F$4:$F$75,PREDICTIONS!$V$4:$V$75,$BX6,PREDICTIONS!$U$4:$U$75,FE$3)+SUMIFS(PREDICTIONS!$E$4:$E$75,PREDICTIONS!$U$4:$U$75,$BX6,PREDICTIONS!$V$4:$V$75,FE$3)</f>
        <v>0</v>
      </c>
      <c r="FF6" s="83">
        <f>SUMIFS(PREDICTIONS!$G$4:$G$75,PREDICTIONS!$W$4:$W$75,$BX6,PREDICTIONS!$V$4:$V$75,FF$3)+SUMIFS(PREDICTIONS!$F$4:$F$75,PREDICTIONS!$V$4:$V$75,$BX6,PREDICTIONS!$W$4:$W$75,FF$3)</f>
        <v>0</v>
      </c>
      <c r="FG6" s="83">
        <f>SUMIFS(PREDICTIONS!$U$4:$U$75,PREDICTIONS!$O$4:$O$75,$BX6,PREDICTIONS!$N$4:$N$75,FG$3)+SUMIFS(PREDICTIONS!$T$4:$T$75,PREDICTIONS!$N$4:$N$75,$BX6,PREDICTIONS!$O$4:$O$75,FG$3)</f>
        <v>0</v>
      </c>
      <c r="FH6" s="83">
        <f>SUMIFS(PREDICTIONS!$U$4:$U$75,PREDICTIONS!$O$4:$O$75,$BX6,PREDICTIONS!$N$4:$N$75,FH$3)+SUMIFS(PREDICTIONS!$T$4:$T$75,PREDICTIONS!$N$4:$N$75,$BX6,PREDICTIONS!$O$4:$O$75,FH$3)</f>
        <v>0</v>
      </c>
      <c r="FI6" s="83">
        <f>SUMIFS(PREDICTIONS!$U$4:$U$75,PREDICTIONS!$O$4:$O$75,$BX6,PREDICTIONS!$N$4:$N$75,FI$3)+SUMIFS(PREDICTIONS!$T$4:$T$75,PREDICTIONS!$N$4:$N$75,$BX6,PREDICTIONS!$O$4:$O$75,FI$3)</f>
        <v>0</v>
      </c>
      <c r="FJ6" s="83">
        <f>SUMIFS(PREDICTIONS!$U$4:$U$75,PREDICTIONS!$O$4:$O$75,$BX6,PREDICTIONS!$N$4:$N$75,FJ$3)+SUMIFS(PREDICTIONS!$T$4:$T$75,PREDICTIONS!$N$4:$N$75,$BX6,PREDICTIONS!$O$4:$O$75,FJ$3)</f>
        <v>0</v>
      </c>
      <c r="FK6" s="83">
        <f>SUMIFS(PREDICTIONS!$U$4:$U$75,PREDICTIONS!$O$4:$O$75,$BX6,PREDICTIONS!$N$4:$N$75,FK$3)+SUMIFS(PREDICTIONS!$T$4:$T$75,PREDICTIONS!$N$4:$N$75,$BX6,PREDICTIONS!$O$4:$O$75,FK$3)</f>
        <v>0</v>
      </c>
      <c r="FL6" s="83">
        <f>SUMIFS(PREDICTIONS!$U$4:$U$75,PREDICTIONS!$O$4:$O$75,$BX6,PREDICTIONS!$N$4:$N$75,FL$3)+SUMIFS(PREDICTIONS!$T$4:$T$75,PREDICTIONS!$N$4:$N$75,$BX6,PREDICTIONS!$O$4:$O$75,FL$3)</f>
        <v>0</v>
      </c>
      <c r="FM6" s="83">
        <f>SUMIFS(PREDICTIONS!$U$4:$U$75,PREDICTIONS!$O$4:$O$75,$BX6,PREDICTIONS!$N$4:$N$75,FM$3)+SUMIFS(PREDICTIONS!$T$4:$T$75,PREDICTIONS!$N$4:$N$75,$BX6,PREDICTIONS!$O$4:$O$75,FM$3)</f>
        <v>0</v>
      </c>
      <c r="FN6" s="83">
        <f>SUMIFS(PREDICTIONS!$U$4:$U$75,PREDICTIONS!$O$4:$O$75,$BX6,PREDICTIONS!$N$4:$N$75,FN$3)+SUMIFS(PREDICTIONS!$T$4:$T$75,PREDICTIONS!$N$4:$N$75,$BX6,PREDICTIONS!$O$4:$O$75,FN$3)</f>
        <v>0</v>
      </c>
      <c r="FO6" s="83">
        <f>SUMIFS(PREDICTIONS!$U$4:$U$75,PREDICTIONS!$O$4:$O$75,$BX6,PREDICTIONS!$N$4:$N$75,FO$3)+SUMIFS(PREDICTIONS!$T$4:$T$75,PREDICTIONS!$N$4:$N$75,$BX6,PREDICTIONS!$O$4:$O$75,FO$3)</f>
        <v>0</v>
      </c>
      <c r="FP6" s="83">
        <f>SUMIFS(PREDICTIONS!$U$4:$U$75,PREDICTIONS!$O$4:$O$75,$BX6,PREDICTIONS!$N$4:$N$75,FP$3)+SUMIFS(PREDICTIONS!$T$4:$T$75,PREDICTIONS!$N$4:$N$75,$BX6,PREDICTIONS!$O$4:$O$75,FP$3)</f>
        <v>0</v>
      </c>
      <c r="FQ6" s="83">
        <f>SUMIFS(PREDICTIONS!$U$4:$U$75,PREDICTIONS!$O$4:$O$75,$BX6,PREDICTIONS!$N$4:$N$75,FQ$3)+SUMIFS(PREDICTIONS!$T$4:$T$75,PREDICTIONS!$N$4:$N$75,$BX6,PREDICTIONS!$O$4:$O$75,FQ$3)</f>
        <v>0</v>
      </c>
      <c r="FR6" s="83">
        <f>SUMIFS(PREDICTIONS!$U$4:$U$75,PREDICTIONS!$O$4:$O$75,$BX6,PREDICTIONS!$N$4:$N$75,FR$3)+SUMIFS(PREDICTIONS!$T$4:$T$75,PREDICTIONS!$N$4:$N$75,$BX6,PREDICTIONS!$O$4:$O$75,FR$3)</f>
        <v>0</v>
      </c>
      <c r="FS6" s="51"/>
      <c r="FT6" s="51" t="s">
        <v>48</v>
      </c>
      <c r="FU6" s="83">
        <f>SUMIFS(PREDICTIONS!$S$4:$S$75,PREDICTIONS!$O$4:$O$75,$BX6,PREDICTIONS!$N$4:$N$75,FU$3)+SUMIFS(PREDICTIONS!$R$4:$R$75,PREDICTIONS!$N$4:$N$75,$BX6,PREDICTIONS!$O$4:$O$75,FU$3)</f>
        <v>0</v>
      </c>
      <c r="FV6" s="83">
        <f>SUMIFS(PREDICTIONS!$S$4:$S$75,PREDICTIONS!$O$4:$O$75,$BX6,PREDICTIONS!$N$4:$N$75,FV$3)+SUMIFS(PREDICTIONS!$R$4:$R$75,PREDICTIONS!$N$4:$N$75,$BX6,PREDICTIONS!$O$4:$O$75,FV$3)</f>
        <v>0</v>
      </c>
      <c r="FW6" s="83">
        <f>SUMIFS(PREDICTIONS!$S$4:$S$75,PREDICTIONS!$O$4:$O$75,$BX6,PREDICTIONS!$N$4:$N$75,FW$3)+SUMIFS(PREDICTIONS!$R$4:$R$75,PREDICTIONS!$N$4:$N$75,$BX6,PREDICTIONS!$O$4:$O$75,FW$3)</f>
        <v>0</v>
      </c>
      <c r="FX6" s="83">
        <f>SUMIFS(PREDICTIONS!$S$4:$S$75,PREDICTIONS!$O$4:$O$75,$BX6,PREDICTIONS!$N$4:$N$75,FX$3)+SUMIFS(PREDICTIONS!$R$4:$R$75,PREDICTIONS!$N$4:$N$75,$BX6,PREDICTIONS!$O$4:$O$75,FX$3)</f>
        <v>0</v>
      </c>
      <c r="FY6" s="83">
        <f>SUMIFS(PREDICTIONS!$S$4:$S$75,PREDICTIONS!$O$4:$O$75,$BX6,PREDICTIONS!$N$4:$N$75,FY$3)+SUMIFS(PREDICTIONS!$R$4:$R$75,PREDICTIONS!$N$4:$N$75,$BX6,PREDICTIONS!$O$4:$O$75,FY$3)</f>
        <v>0</v>
      </c>
      <c r="FZ6" s="83">
        <f>SUMIFS(PREDICTIONS!$S$4:$S$75,PREDICTIONS!$O$4:$O$75,$BX6,PREDICTIONS!$N$4:$N$75,FZ$3)+SUMIFS(PREDICTIONS!$R$4:$R$75,PREDICTIONS!$N$4:$N$75,$BX6,PREDICTIONS!$O$4:$O$75,FZ$3)</f>
        <v>0</v>
      </c>
      <c r="GA6" s="83">
        <f>SUMIFS(PREDICTIONS!$T$4:$T$75,PREDICTIONS!$P$4:$P$75,$BX6,PREDICTIONS!$O$4:$O$75,GA$3)+SUMIFS(PREDICTIONS!$S$4:$S$75,PREDICTIONS!$O$4:$O$75,$BX6,PREDICTIONS!$P$4:$P$75,GA$3)</f>
        <v>0</v>
      </c>
      <c r="GB6" s="83">
        <f>SUMIFS(PREDICTIONS!$U$4:$U$75,PREDICTIONS!$Q$4:$Q$75,$BX6,PREDICTIONS!$P$4:$P$75,GB$3)+SUMIFS(PREDICTIONS!$T$4:$T$75,PREDICTIONS!$P$4:$P$75,$BX6,PREDICTIONS!$Q$4:$Q$75,GB$3)</f>
        <v>0</v>
      </c>
      <c r="GC6" s="83">
        <f>SUMIFS(PREDICTIONS!$V$4:$V$75,PREDICTIONS!$R$4:$R$75,$BX6,PREDICTIONS!$Q$4:$Q$75,GC$3)+SUMIFS(PREDICTIONS!$U$4:$U$75,PREDICTIONS!$Q$4:$Q$75,$BX6,PREDICTIONS!$R$4:$R$75,GC$3)</f>
        <v>0</v>
      </c>
      <c r="GD6" s="83">
        <f>SUMIFS(PREDICTIONS!$W$4:$W$75,PREDICTIONS!$S$4:$S$75,$BX6,PREDICTIONS!$R$4:$R$75,GD$3)+SUMIFS(PREDICTIONS!$V$4:$V$75,PREDICTIONS!$R$4:$R$75,$BX6,PREDICTIONS!$S$4:$S$75,GD$3)</f>
        <v>0</v>
      </c>
      <c r="GE6" s="83">
        <f>SUMIFS(PREDICTIONS!$B$4:$B$75,PREDICTIONS!$T$4:$T$75,$BX6,PREDICTIONS!$S$4:$S$75,GE$3)+SUMIFS(PREDICTIONS!$W$4:$W$75,PREDICTIONS!$S$4:$S$75,$BX6,PREDICTIONS!$T$4:$T$75,GE$3)</f>
        <v>0</v>
      </c>
      <c r="GF6" s="83">
        <f>SUMIFS(PREDICTIONS!$C$4:$C$75,PREDICTIONS!$U$4:$U$75,$BX6,PREDICTIONS!$T$4:$T$75,GF$3)+SUMIFS(PREDICTIONS!$B$4:$B$75,PREDICTIONS!$T$4:$T$75,$BX6,PREDICTIONS!$U$4:$U$75,GF$3)</f>
        <v>0</v>
      </c>
      <c r="GG6" s="83">
        <f>SUMIFS(PREDICTIONS!$D$4:$D$75,PREDICTIONS!$V$4:$V$75,$BX6,PREDICTIONS!$U$4:$U$75,GG$3)+SUMIFS(PREDICTIONS!$C$4:$C$75,PREDICTIONS!$U$4:$U$75,$BX6,PREDICTIONS!$V$4:$V$75,GG$3)</f>
        <v>0</v>
      </c>
      <c r="GH6" s="83">
        <f>SUMIFS(PREDICTIONS!$E$4:$E$75,PREDICTIONS!$W$4:$W$75,$BX6,PREDICTIONS!$V$4:$V$75,GH$3)+SUMIFS(PREDICTIONS!$D$4:$D$75,PREDICTIONS!$V$4:$V$75,$BX6,PREDICTIONS!$W$4:$W$75,GH$3)</f>
        <v>0</v>
      </c>
      <c r="GI6" s="83">
        <f>SUMIFS(PREDICTIONS!$F$4:$F$75,PREDICTIONS!$B$4:$B$75,$BX6,PREDICTIONS!$W$4:$W$75,GI$3)+SUMIFS(PREDICTIONS!$E$4:$E$75,PREDICTIONS!$W$4:$W$75,$BX6,PREDICTIONS!$B$4:$B$75,GI$3)</f>
        <v>0</v>
      </c>
      <c r="GJ6" s="83">
        <f>SUMIFS(PREDICTIONS!$G$4:$G$75,PREDICTIONS!$C$4:$C$75,$BX6,PREDICTIONS!$B$4:$B$75,GJ$3)+SUMIFS(PREDICTIONS!$F$4:$F$75,PREDICTIONS!$B$4:$B$75,$BX6,PREDICTIONS!$C$4:$C$75,GJ$3)</f>
        <v>0</v>
      </c>
      <c r="GK6" s="83">
        <f>SUMIFS(PREDICTIONS!$J$4:$J$75,PREDICTIONS!$D$4:$D$75,$BX6,PREDICTIONS!$C$4:$C$75,GK$3)+SUMIFS(PREDICTIONS!$G$4:$G$75,PREDICTIONS!$C$4:$C$75,$BX6,PREDICTIONS!$D$4:$D$75,GK$3)</f>
        <v>0</v>
      </c>
      <c r="GL6" s="83">
        <f>SUMIFS(PREDICTIONS!$K$4:$K$75,PREDICTIONS!$E$4:$E$75,$BX6,PREDICTIONS!$D$4:$D$75,GL$3)+SUMIFS(PREDICTIONS!$J$4:$J$75,PREDICTIONS!$D$4:$D$75,$BX6,PREDICTIONS!$E$4:$E$75,GL$3)</f>
        <v>0</v>
      </c>
      <c r="GM6" s="83">
        <f>SUMIFS(PREDICTIONS!$L$4:$L$75,PREDICTIONS!$F$4:$F$75,$BX6,PREDICTIONS!$E$4:$E$75,GM$3)+SUMIFS(PREDICTIONS!$K$4:$K$75,PREDICTIONS!$E$4:$E$75,$BX6,PREDICTIONS!$F$4:$F$75,GM$3)</f>
        <v>0</v>
      </c>
      <c r="GN6" s="83">
        <f>SUMIFS(PREDICTIONS!$N$4:$N$75,PREDICTIONS!$G$4:$G$75,$BX6,PREDICTIONS!$F$4:$F$75,GN$3)+SUMIFS(PREDICTIONS!$L$4:$L$75,PREDICTIONS!$F$4:$F$75,$BX6,PREDICTIONS!$G$4:$G$75,GN$3)</f>
        <v>0</v>
      </c>
      <c r="GO6" s="83">
        <f>SUMIFS(PREDICTIONS!$O$4:$O$75,PREDICTIONS!$J$4:$J$75,$BX6,PREDICTIONS!$G$4:$G$75,GO$3)+SUMIFS(PREDICTIONS!$N$4:$N$75,PREDICTIONS!$G$4:$G$75,$BX6,PREDICTIONS!$J$4:$J$75,GO$3)</f>
        <v>0</v>
      </c>
      <c r="GP6" s="83">
        <f>SUMIFS(PREDICTIONS!$P$4:$P$75,PREDICTIONS!$K$4:$K$75,$BX6,PREDICTIONS!$J$4:$J$75,GP$3)+SUMIFS(PREDICTIONS!$O$4:$O$75,PREDICTIONS!$J$4:$J$75,$BX6,PREDICTIONS!$K$4:$K$75,GP$3)</f>
        <v>0</v>
      </c>
      <c r="GQ6" s="83">
        <f>SUMIFS(PREDICTIONS!$Q$4:$Q$75,PREDICTIONS!$L$4:$L$75,$BX6,PREDICTIONS!$K$4:$K$75,GQ$3)+SUMIFS(PREDICTIONS!$P$4:$P$75,PREDICTIONS!$K$4:$K$75,$BX6,PREDICTIONS!$L$4:$L$75,GQ$3)</f>
        <v>0</v>
      </c>
      <c r="GR6" s="83">
        <f>SUMIFS(PREDICTIONS!$R$4:$R$75,PREDICTIONS!$N$4:$N$75,$BX6,PREDICTIONS!$L$4:$L$75,GR$3)+SUMIFS(PREDICTIONS!$Q$4:$Q$75,PREDICTIONS!$L$4:$L$75,$BX6,PREDICTIONS!$N$4:$N$75,GR$3)</f>
        <v>0</v>
      </c>
      <c r="GS6" s="83">
        <f>SUMIFS(PREDICTIONS!$S$4:$S$75,PREDICTIONS!$O$4:$O$75,$BX6,PREDICTIONS!$N$4:$N$75,GS$3)+SUMIFS(PREDICTIONS!$R$4:$R$75,PREDICTIONS!$N$4:$N$75,$BX6,PREDICTIONS!$O$4:$O$75,GS$3)</f>
        <v>0</v>
      </c>
      <c r="GT6" s="83">
        <f>SUMIFS(PREDICTIONS!$T$4:$T$75,PREDICTIONS!$P$4:$P$75,$BX6,PREDICTIONS!$O$4:$O$75,GT$3)+SUMIFS(PREDICTIONS!$S$4:$S$75,PREDICTIONS!$O$4:$O$75,$BX6,PREDICTIONS!$P$4:$P$75,GT$3)</f>
        <v>0</v>
      </c>
      <c r="GU6" s="83">
        <f>SUMIFS(PREDICTIONS!$U$4:$U$75,PREDICTIONS!$Q$4:$Q$75,$BX6,PREDICTIONS!$P$4:$P$75,GU$3)+SUMIFS(PREDICTIONS!$T$4:$T$75,PREDICTIONS!$P$4:$P$75,$BX6,PREDICTIONS!$Q$4:$Q$75,GU$3)</f>
        <v>0</v>
      </c>
      <c r="GV6" s="83">
        <f>SUMIFS(PREDICTIONS!$V$4:$V$75,PREDICTIONS!$R$4:$R$75,$BX6,PREDICTIONS!$Q$4:$Q$75,GV$3)+SUMIFS(PREDICTIONS!$U$4:$U$75,PREDICTIONS!$Q$4:$Q$75,$BX6,PREDICTIONS!$R$4:$R$75,GV$3)</f>
        <v>0</v>
      </c>
      <c r="GW6" s="83">
        <f>SUMIFS(PREDICTIONS!$W$4:$W$75,PREDICTIONS!$S$4:$S$75,$BX6,PREDICTIONS!$R$4:$R$75,GW$3)+SUMIFS(PREDICTIONS!$V$4:$V$75,PREDICTIONS!$R$4:$R$75,$BX6,PREDICTIONS!$S$4:$S$75,GW$3)</f>
        <v>0</v>
      </c>
      <c r="GX6" s="83">
        <f>SUMIFS(PREDICTIONS!$B$4:$B$75,PREDICTIONS!$T$4:$T$75,$BX6,PREDICTIONS!$S$4:$S$75,GX$3)+SUMIFS(PREDICTIONS!$W$4:$W$75,PREDICTIONS!$S$4:$S$75,$BX6,PREDICTIONS!$T$4:$T$75,GX$3)</f>
        <v>0</v>
      </c>
      <c r="GY6" s="83">
        <f>SUMIFS(PREDICTIONS!$C$4:$C$75,PREDICTIONS!$U$4:$U$75,$BX6,PREDICTIONS!$T$4:$T$75,GY$3)+SUMIFS(PREDICTIONS!$B$4:$B$75,PREDICTIONS!$T$4:$T$75,$BX6,PREDICTIONS!$U$4:$U$75,GY$3)</f>
        <v>0</v>
      </c>
      <c r="GZ6" s="83">
        <f>SUMIFS(PREDICTIONS!$S$4:$S$75,PREDICTIONS!$O$4:$O$75,$BX6,PREDICTIONS!$N$4:$N$75,GZ$3)+SUMIFS(PREDICTIONS!$R$4:$R$75,PREDICTIONS!$N$4:$N$75,$BX6,PREDICTIONS!$O$4:$O$75,GZ$3)</f>
        <v>0</v>
      </c>
      <c r="HA6" s="83">
        <f>SUMIFS(PREDICTIONS!$S$4:$S$75,PREDICTIONS!$O$4:$O$75,$BX6,PREDICTIONS!$N$4:$N$75,HA$3)+SUMIFS(PREDICTIONS!$R$4:$R$75,PREDICTIONS!$N$4:$N$75,$BX6,PREDICTIONS!$O$4:$O$75,HA$3)</f>
        <v>0</v>
      </c>
      <c r="HB6" s="83">
        <f>SUMIFS(PREDICTIONS!$S$4:$S$75,PREDICTIONS!$O$4:$O$75,$BX6,PREDICTIONS!$N$4:$N$75,HB$3)+SUMIFS(PREDICTIONS!$R$4:$R$75,PREDICTIONS!$N$4:$N$75,$BX6,PREDICTIONS!$O$4:$O$75,HB$3)</f>
        <v>0</v>
      </c>
      <c r="HC6" s="83">
        <f>SUMIFS(PREDICTIONS!$S$4:$S$75,PREDICTIONS!$O$4:$O$75,$BX6,PREDICTIONS!$N$4:$N$75,HC$3)+SUMIFS(PREDICTIONS!$R$4:$R$75,PREDICTIONS!$N$4:$N$75,$BX6,PREDICTIONS!$O$4:$O$75,HC$3)</f>
        <v>0</v>
      </c>
      <c r="HD6" s="83">
        <f>SUMIFS(PREDICTIONS!$S$4:$S$75,PREDICTIONS!$O$4:$O$75,$BX6,PREDICTIONS!$N$4:$N$75,HD$3)+SUMIFS(PREDICTIONS!$R$4:$R$75,PREDICTIONS!$N$4:$N$75,$BX6,PREDICTIONS!$O$4:$O$75,HD$3)</f>
        <v>0</v>
      </c>
      <c r="HE6" s="83">
        <f>SUMIFS(PREDICTIONS!$S$4:$S$75,PREDICTIONS!$O$4:$O$75,$BX6,PREDICTIONS!$N$4:$N$75,HE$3)+SUMIFS(PREDICTIONS!$R$4:$R$75,PREDICTIONS!$N$4:$N$75,$BX6,PREDICTIONS!$O$4:$O$75,HE$3)</f>
        <v>0</v>
      </c>
      <c r="HF6" s="83">
        <f>SUMIFS(PREDICTIONS!$S$4:$S$75,PREDICTIONS!$O$4:$O$75,$BX6,PREDICTIONS!$N$4:$N$75,HF$3)+SUMIFS(PREDICTIONS!$R$4:$R$75,PREDICTIONS!$N$4:$N$75,$BX6,PREDICTIONS!$O$4:$O$75,HF$3)</f>
        <v>0</v>
      </c>
      <c r="HG6" s="83">
        <f>SUMIFS(PREDICTIONS!$S$4:$S$75,PREDICTIONS!$O$4:$O$75,$BX6,PREDICTIONS!$N$4:$N$75,HG$3)+SUMIFS(PREDICTIONS!$R$4:$R$75,PREDICTIONS!$N$4:$N$75,$BX6,PREDICTIONS!$O$4:$O$75,HG$3)</f>
        <v>0</v>
      </c>
      <c r="HH6" s="83">
        <f>SUMIFS(PREDICTIONS!$S$4:$S$75,PREDICTIONS!$O$4:$O$75,$BX6,PREDICTIONS!$N$4:$N$75,HH$3)+SUMIFS(PREDICTIONS!$R$4:$R$75,PREDICTIONS!$N$4:$N$75,$BX6,PREDICTIONS!$O$4:$O$75,HH$3)</f>
        <v>0</v>
      </c>
      <c r="HI6" s="83">
        <f>SUMIFS(PREDICTIONS!$S$4:$S$75,PREDICTIONS!$O$4:$O$75,$BX6,PREDICTIONS!$N$4:$N$75,HI$3)+SUMIFS(PREDICTIONS!$R$4:$R$75,PREDICTIONS!$N$4:$N$75,$BX6,PREDICTIONS!$O$4:$O$75,HI$3)</f>
        <v>0</v>
      </c>
      <c r="HJ6" s="83">
        <f>SUMIFS(PREDICTIONS!$S$4:$S$75,PREDICTIONS!$O$4:$O$75,$BX6,PREDICTIONS!$N$4:$N$75,HJ$3)+SUMIFS(PREDICTIONS!$R$4:$R$75,PREDICTIONS!$N$4:$N$75,$BX6,PREDICTIONS!$O$4:$O$75,HJ$3)</f>
        <v>0</v>
      </c>
      <c r="HK6" s="83">
        <f>SUMIFS(PREDICTIONS!$S$4:$S$75,PREDICTIONS!$O$4:$O$75,$BX6,PREDICTIONS!$N$4:$N$75,HK$3)+SUMIFS(PREDICTIONS!$R$4:$R$75,PREDICTIONS!$N$4:$N$75,$BX6,PREDICTIONS!$O$4:$O$75,HK$3)</f>
        <v>0</v>
      </c>
      <c r="HL6" s="83">
        <f>SUMIFS(PREDICTIONS!$S$4:$S$75,PREDICTIONS!$O$4:$O$75,$BX6,PREDICTIONS!$N$4:$N$75,HL$3)+SUMIFS(PREDICTIONS!$R$4:$R$75,PREDICTIONS!$N$4:$N$75,$BX6,PREDICTIONS!$O$4:$O$75,HL$3)</f>
        <v>0</v>
      </c>
      <c r="HM6" s="83">
        <f>SUMIFS(PREDICTIONS!$S$4:$S$75,PREDICTIONS!$O$4:$O$75,$BX6,PREDICTIONS!$N$4:$N$75,HM$3)+SUMIFS(PREDICTIONS!$R$4:$R$75,PREDICTIONS!$N$4:$N$75,$BX6,PREDICTIONS!$O$4:$O$75,HM$3)</f>
        <v>0</v>
      </c>
      <c r="HN6" s="83">
        <f>SUMIFS(PREDICTIONS!$S$4:$S$75,PREDICTIONS!$O$4:$O$75,$BX6,PREDICTIONS!$N$4:$N$75,HN$3)+SUMIFS(PREDICTIONS!$R$4:$R$75,PREDICTIONS!$N$4:$N$75,$BX6,PREDICTIONS!$O$4:$O$75,HN$3)</f>
        <v>0</v>
      </c>
      <c r="HO6" s="83">
        <f>SUMIFS(PREDICTIONS!$S$4:$S$75,PREDICTIONS!$O$4:$O$75,$BX6,PREDICTIONS!$N$4:$N$75,HO$3)+SUMIFS(PREDICTIONS!$R$4:$R$75,PREDICTIONS!$N$4:$N$75,$BX6,PREDICTIONS!$O$4:$O$75,HO$3)</f>
        <v>0</v>
      </c>
      <c r="HP6" s="83">
        <f>SUMIFS(PREDICTIONS!$S$4:$S$75,PREDICTIONS!$O$4:$O$75,$BX6,PREDICTIONS!$N$4:$N$75,HP$3)+SUMIFS(PREDICTIONS!$R$4:$R$75,PREDICTIONS!$N$4:$N$75,$BX6,PREDICTIONS!$O$4:$O$75,HP$3)</f>
        <v>0</v>
      </c>
      <c r="HQ6" s="51"/>
      <c r="HR6" s="71"/>
      <c r="HS6" s="71"/>
      <c r="HT6" s="71"/>
      <c r="HU6" s="71"/>
      <c r="HV6" s="71"/>
      <c r="HW6" s="71"/>
      <c r="HX6" s="71"/>
      <c r="HY6" s="71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IM6" s="71"/>
      <c r="IN6" s="71"/>
      <c r="IP6" s="71"/>
      <c r="IQ6" s="71"/>
      <c r="IR6" s="71"/>
      <c r="IS6" s="71"/>
      <c r="IT6" s="71"/>
      <c r="IU6" s="71"/>
      <c r="IV6" s="71"/>
      <c r="IW6" s="71"/>
      <c r="IX6" s="71"/>
      <c r="IY6" s="71"/>
      <c r="IZ6" s="71"/>
      <c r="JA6" s="71"/>
      <c r="JB6" s="71"/>
      <c r="JC6" s="71"/>
      <c r="JD6" s="71"/>
      <c r="JE6" s="71"/>
      <c r="JF6" s="71"/>
      <c r="JG6" s="71"/>
      <c r="JH6" s="71"/>
      <c r="JI6" s="71"/>
      <c r="JJ6" s="71"/>
      <c r="JK6" s="71"/>
      <c r="JL6" s="71"/>
      <c r="JM6" s="71"/>
      <c r="JN6" s="71"/>
      <c r="JO6" s="71"/>
      <c r="JP6" s="71"/>
      <c r="JQ6" s="71"/>
      <c r="JR6" s="71"/>
      <c r="JS6" s="71"/>
      <c r="JT6" s="71"/>
      <c r="JU6" s="71"/>
      <c r="JV6" s="71"/>
      <c r="JW6" s="71"/>
      <c r="JX6" s="71"/>
      <c r="JY6" s="71"/>
      <c r="JZ6" s="71"/>
      <c r="KA6" s="71"/>
      <c r="KB6" s="71"/>
      <c r="KC6" s="71"/>
      <c r="KD6" s="71"/>
      <c r="KE6" s="71"/>
      <c r="KF6" s="71"/>
      <c r="KG6" s="71"/>
      <c r="KH6" s="71"/>
      <c r="KI6" s="71"/>
      <c r="KJ6" s="71"/>
      <c r="KK6" s="71"/>
      <c r="KL6" s="71"/>
      <c r="KM6" s="71"/>
      <c r="KN6" s="71"/>
      <c r="KO6" s="71"/>
    </row>
    <row r="7" spans="1:301" s="78" customFormat="1" ht="30" customHeight="1" x14ac:dyDescent="0.3">
      <c r="A7" s="213">
        <f>A6--4</f>
        <v>0</v>
      </c>
      <c r="B7" s="72">
        <f>ACTUALS!B7</f>
        <v>4</v>
      </c>
      <c r="C7" s="73" t="str">
        <f>ACTUALS!C7</f>
        <v>D</v>
      </c>
      <c r="D7" s="74">
        <f>ACTUALS!D7</f>
        <v>46185</v>
      </c>
      <c r="E7" s="73" t="str">
        <f>ACTUALS!E7</f>
        <v>SoFi Stadium (Inglewood)</v>
      </c>
      <c r="F7" s="180">
        <f>ACTUALS!F7</f>
        <v>0.875</v>
      </c>
      <c r="G7" s="75">
        <f t="shared" si="2"/>
        <v>46185.875</v>
      </c>
      <c r="H7" s="254" t="str">
        <f>ACTUALS!H7</f>
        <v>USA - Paraguay</v>
      </c>
      <c r="I7" s="149"/>
      <c r="J7" s="150"/>
      <c r="K7" s="151"/>
      <c r="L7" s="73" t="str">
        <f t="shared" si="3"/>
        <v/>
      </c>
      <c r="M7" s="76" t="s">
        <v>723</v>
      </c>
      <c r="N7" s="77" t="str">
        <f t="shared" si="0"/>
        <v>USA</v>
      </c>
      <c r="O7" s="78" t="str">
        <f t="shared" si="1"/>
        <v>Paraguay</v>
      </c>
      <c r="P7" s="78" t="str">
        <f>IF(L7="","",IF(PREDICTIONS!$R7&gt;PREDICTIONS!$S7,PREDICTIONS!$N7,IF(PREDICTIONS!$S7&gt;PREDICTIONS!$R7,PREDICTIONS!$O7,"")))</f>
        <v/>
      </c>
      <c r="Q7" s="78" t="str">
        <f>IF(PREDICTIONS!$P7=PREDICTIONS!$N7,PREDICTIONS!$O7,IF(PREDICTIONS!$P7=PREDICTIONS!$O7,PREDICTIONS!$N7,""))</f>
        <v/>
      </c>
      <c r="R7" s="79">
        <f t="shared" si="4"/>
        <v>0</v>
      </c>
      <c r="S7" s="78">
        <f t="shared" si="5"/>
        <v>0</v>
      </c>
      <c r="T7" s="78">
        <f>IF(OR(PREDICTIONS!$R7="",PREDICTIONS!$S7=""),"",PREDICTIONS!$R7-PREDICTIONS!$S7)</f>
        <v>0</v>
      </c>
      <c r="U7" s="78">
        <f>IF(OR(PREDICTIONS!$R7="",PREDICTIONS!$S7=""),"",PREDICTIONS!$S7-PREDICTIONS!$R7)</f>
        <v>0</v>
      </c>
      <c r="V7" s="78" t="str">
        <f>IF(PREDICTIONS!$K7="","",IF(PREDICTIONS!$L7="Draw",1,IF(PREDICTIONS!$L7=PREDICTIONS!$N7,3,0)))</f>
        <v/>
      </c>
      <c r="W7" s="78" t="str">
        <f>IF(PREDICTIONS!$K7="","",IF(PREDICTIONS!$L7="Draw",1,IF(PREDICTIONS!$L7=PREDICTIONS!$O7,3,0)))</f>
        <v/>
      </c>
      <c r="AB7" s="209" t="str">
        <f>IF(OR(ACTUALS!L7="",L7=""),"",IF((R7+S7)=(ACTUALS!R7+ACTUALS!S7),pointtotalgoals,0))</f>
        <v/>
      </c>
      <c r="AC7" s="78" t="str">
        <f>IF(L7="","",IF(L7=ACTUALS!L7,pointcorrectresult,0))</f>
        <v/>
      </c>
      <c r="AD7" s="78" t="str">
        <f>IF(L7="","",IF(I7=ACTUALS!I7,pointcorrectscore,0))</f>
        <v/>
      </c>
      <c r="AE7" s="210">
        <f t="shared" si="6"/>
        <v>0</v>
      </c>
      <c r="AG7" s="78" t="s">
        <v>114</v>
      </c>
      <c r="AK7" s="78" t="s">
        <v>1</v>
      </c>
      <c r="AL7" s="88">
        <v>2</v>
      </c>
      <c r="AM7" s="88" t="str">
        <f ca="1">IFERROR(INDEX(BE:BE,MATCH("2"&amp;AK7,BO:BO,0),1),"")</f>
        <v>South Korea</v>
      </c>
      <c r="AN7" s="88" t="str">
        <f ca="1">IF(AM7="","",VLOOKUP(AM7,BE:BJ,2,FALSE)&amp;"-"&amp;VLOOKUP(AM7,BE:BJ,3,FALSE)&amp;"-"&amp;VLOOKUP(AM7,BE:BJ,4,FALSE))</f>
        <v>0-0-0</v>
      </c>
      <c r="AO7" s="88">
        <f ca="1">IF(AM7="","",VLOOKUP(AM7,BE:BL,8,FALSE))</f>
        <v>0</v>
      </c>
      <c r="AP7" s="88">
        <f ca="1">IF(AM7="","",VLOOKUP(AM7,BE:BO,5,FALSE))</f>
        <v>0</v>
      </c>
      <c r="AQ7" s="282" t="str">
        <f>IF(L75="","",IF(AM7=ACTUALS!AJ7,$AQ$2,0))</f>
        <v/>
      </c>
      <c r="AR7" s="283"/>
      <c r="AS7" s="51"/>
      <c r="AT7" s="71"/>
      <c r="AU7" s="197"/>
      <c r="AV7" s="197"/>
      <c r="AW7" s="51"/>
      <c r="AX7" s="71"/>
      <c r="AY7" s="71"/>
      <c r="AZ7" s="71"/>
      <c r="BA7" s="51"/>
      <c r="BB7" s="51"/>
      <c r="BC7" s="51"/>
      <c r="BD7" s="51" t="s">
        <v>1</v>
      </c>
      <c r="BE7" s="51" t="s">
        <v>743</v>
      </c>
      <c r="BF7" s="51">
        <f>COUNTIF(PREDICTIONS!$P$4:$P$75,BE7)</f>
        <v>0</v>
      </c>
      <c r="BG7" s="51">
        <f>COUNTIFS(PREDICTIONS!$O$4:$O$75,BE7,PREDICTIONS!$L$4:$L$75,"Draw")+COUNTIFS(PREDICTIONS!$N$4:$N$75,BE7,PREDICTIONS!$L$4:$L$75,"Draw")</f>
        <v>0</v>
      </c>
      <c r="BH7" s="51">
        <f>COUNTIF(PREDICTIONS!$Q$4:$Q$75,BE7)</f>
        <v>0</v>
      </c>
      <c r="BI7" s="51">
        <f>BG7+(3*BF7)</f>
        <v>0</v>
      </c>
      <c r="BJ7" s="51">
        <f>SUMIFS(PREDICTIONS!$R$4:$R$75,PREDICTIONS!$N$4:$N$75,BE7)+SUMIFS(PREDICTIONS!$S$4:$S$75,PREDICTIONS!$O$4:$O$75,BE7)</f>
        <v>0</v>
      </c>
      <c r="BK7" s="51">
        <f>SUMIFS(PREDICTIONS!$S$4:$S$75,PREDICTIONS!$N$4:$N$75,BE7)+SUMIFS(PREDICTIONS!$R$4:$R$75,PREDICTIONS!$O$4:$O$75,BE7)</f>
        <v>0</v>
      </c>
      <c r="BL7" s="51">
        <f>BJ7-BK7</f>
        <v>0</v>
      </c>
      <c r="BM7" s="51">
        <f ca="1">RANK(BV7,BV4:BV7,1)</f>
        <v>1</v>
      </c>
      <c r="BN7" s="51" t="str">
        <f>IFERROR(VLOOKUP(BE7,AU:AV,2,FALSE),"")</f>
        <v/>
      </c>
      <c r="BO7" s="51" t="str">
        <f ca="1">IF(BN7="",BM7&amp;BD7,BN7&amp;BD7)</f>
        <v>1A</v>
      </c>
      <c r="BP7" s="51">
        <f>RANK(BI7,BI4:BI7)+(RANK(BL7,BL4:BL7)/10)+(RANK(BJ7,BJ4:BJ7)/100)</f>
        <v>1.1100000000000001</v>
      </c>
      <c r="BQ7" s="51">
        <f>RANK(BP7,BP4:BP7,1)</f>
        <v>1</v>
      </c>
      <c r="BR7" s="51" cm="1">
        <f t="array" aca="1" ref="BR7" ca="1">SUMPRODUCT((OFFSET($BY$3:$DT$3,MATCH($BE7,$BX$4:$BX$51,0),0))*((IF($BQ5=$BQ7,$BY$3:$DT$3=$BE5,0))+(IF($BQ4=$BQ7,$BY$3:$DT$3=$BE4,0))+(IF($BQ6=$BQ7,$BY$3:$DT$3=$BE6,0))))</f>
        <v>0</v>
      </c>
      <c r="BS7" s="51" cm="1">
        <f t="array" aca="1" ref="BS7" ca="1">SUMPRODUCT((OFFSET($DW$3:$FR$3,MATCH($BE7,$DV$4:$DV$51,0),0))*((IF($BQ5=$BQ7,$DW$3:$FR$3=$BE5,0))+(IF($BQ4=$BQ7,$DW$3:$FR$3=$BE4,0))+(IF($BQ6=$BQ7,$DW$3:$FR$3=$BE6,0))))</f>
        <v>0</v>
      </c>
      <c r="BT7" s="51" cm="1">
        <f t="array" aca="1" ref="BT7" ca="1">SUMPRODUCT((OFFSET($FU$3:$HP$3,MATCH($BE7,$FT$4:$FT$51,0),0))*((IF($BQ5=$BQ7,$FU$3:$HP$3=$BE5,0))+(IF($BQ4=$BQ7,$FU$3:$HP$3=$BE4,0))+(IF($BQ6=$BQ7,$FU$3:$HP$3=$BE6,0))))</f>
        <v>0</v>
      </c>
      <c r="BU7" s="51">
        <f ca="1">(BR7/1000)+(BS7/10000)+(BT7/100000)+(ROW(BT10)/10000000)</f>
        <v>9.9999999999999995E-7</v>
      </c>
      <c r="BV7" s="51">
        <f ca="1">+BP7-BU7</f>
        <v>1.1099990000000002</v>
      </c>
      <c r="BW7" s="51"/>
      <c r="BX7" s="51" t="s">
        <v>107</v>
      </c>
      <c r="BY7" s="83">
        <f>SUMIFS(PREDICTIONS!$W$4:$W$75,PREDICTIONS!$O$4:$O$75,$BX7,PREDICTIONS!$N$4:$N$75,BY$3)+SUMIFS(PREDICTIONS!$V$4:$V$75,PREDICTIONS!$N$4:$N$75,$BX7,PREDICTIONS!$O$4:$O$75,BY$3)</f>
        <v>0</v>
      </c>
      <c r="BZ7" s="83">
        <f>SUMIFS(PREDICTIONS!$W$4:$W$75,PREDICTIONS!$O$4:$O$75,$BX7,PREDICTIONS!$N$4:$N$75,BZ$3)+SUMIFS(PREDICTIONS!$V$4:$V$75,PREDICTIONS!$N$4:$N$75,$BX7,PREDICTIONS!$O$4:$O$75,BZ$3)</f>
        <v>0</v>
      </c>
      <c r="CA7" s="83">
        <f>SUMIFS(PREDICTIONS!$W$4:$W$75,PREDICTIONS!$O$4:$O$75,$BX7,PREDICTIONS!$N$4:$N$75,CA$3)+SUMIFS(PREDICTIONS!$V$4:$V$75,PREDICTIONS!$N$4:$N$75,$BX7,PREDICTIONS!$O$4:$O$75,CA$3)</f>
        <v>0</v>
      </c>
      <c r="CB7" s="83">
        <f>SUMIFS(PREDICTIONS!$W$4:$W$75,PREDICTIONS!$O$4:$O$75,$BX7,PREDICTIONS!$N$4:$N$75,CB$3)+SUMIFS(PREDICTIONS!$V$4:$V$75,PREDICTIONS!$N$4:$N$75,$BX7,PREDICTIONS!$O$4:$O$75,CB$3)</f>
        <v>0</v>
      </c>
      <c r="CC7" s="83">
        <f>SUMIFS(PREDICTIONS!$W$4:$W$75,PREDICTIONS!$O$4:$O$75,$BX7,PREDICTIONS!$N$4:$N$75,CC$3)+SUMIFS(PREDICTIONS!$V$4:$V$75,PREDICTIONS!$N$4:$N$75,$BX7,PREDICTIONS!$O$4:$O$75,CC$3)</f>
        <v>0</v>
      </c>
      <c r="CD7" s="83">
        <f>SUMIFS(PREDICTIONS!$W$4:$W$75,PREDICTIONS!$O$4:$O$75,$BX7,PREDICTIONS!$N$4:$N$75,CD$3)+SUMIFS(PREDICTIONS!$V$4:$V$75,PREDICTIONS!$N$4:$N$75,$BX7,PREDICTIONS!$O$4:$O$75,CD$3)</f>
        <v>0</v>
      </c>
      <c r="CE7" s="83">
        <f>SUMIFS(PREDICTIONS!$W$4:$W$75,PREDICTIONS!$O$4:$O$75,$BX7,PREDICTIONS!$N$4:$N$75,CE$3)+SUMIFS(PREDICTIONS!$V$4:$V$75,PREDICTIONS!$N$4:$N$75,$BX7,PREDICTIONS!$O$4:$O$75,CE$3)</f>
        <v>0</v>
      </c>
      <c r="CF7" s="83">
        <f>SUMIFS(PREDICTIONS!$W$4:$W$75,PREDICTIONS!$O$4:$O$75,$BX7,PREDICTIONS!$N$4:$N$75,CF$3)+SUMIFS(PREDICTIONS!$V$4:$V$75,PREDICTIONS!$N$4:$N$75,$BX7,PREDICTIONS!$O$4:$O$75,CF$3)</f>
        <v>0</v>
      </c>
      <c r="CG7" s="83">
        <f>SUMIFS(PREDICTIONS!$W$4:$W$75,PREDICTIONS!$O$4:$O$75,$BX7,PREDICTIONS!$N$4:$N$75,CG$3)+SUMIFS(PREDICTIONS!$V$4:$V$75,PREDICTIONS!$N$4:$N$75,$BX7,PREDICTIONS!$O$4:$O$75,CG$3)</f>
        <v>0</v>
      </c>
      <c r="CH7" s="83">
        <f>SUMIFS(PREDICTIONS!$W$4:$W$75,PREDICTIONS!$O$4:$O$75,$BX7,PREDICTIONS!$N$4:$N$75,CH$3)+SUMIFS(PREDICTIONS!$V$4:$V$75,PREDICTIONS!$N$4:$N$75,$BX7,PREDICTIONS!$O$4:$O$75,CH$3)</f>
        <v>0</v>
      </c>
      <c r="CI7" s="83">
        <f>SUMIFS(PREDICTIONS!$W$4:$W$75,PREDICTIONS!$O$4:$O$75,$BX7,PREDICTIONS!$N$4:$N$75,CI$3)+SUMIFS(PREDICTIONS!$V$4:$V$75,PREDICTIONS!$N$4:$N$75,$BX7,PREDICTIONS!$O$4:$O$75,CI$3)</f>
        <v>0</v>
      </c>
      <c r="CJ7" s="83">
        <f>SUMIFS(PREDICTIONS!$W$4:$W$75,PREDICTIONS!$O$4:$O$75,$BX7,PREDICTIONS!$N$4:$N$75,CJ$3)+SUMIFS(PREDICTIONS!$V$4:$V$75,PREDICTIONS!$N$4:$N$75,$BX7,PREDICTIONS!$O$4:$O$75,CJ$3)</f>
        <v>0</v>
      </c>
      <c r="CK7" s="83">
        <f>SUMIFS(PREDICTIONS!$W$4:$W$75,PREDICTIONS!$O$4:$O$75,$BX7,PREDICTIONS!$N$4:$N$75,CK$3)+SUMIFS(PREDICTIONS!$V$4:$V$75,PREDICTIONS!$N$4:$N$75,$BX7,PREDICTIONS!$O$4:$O$75,CK$3)</f>
        <v>0</v>
      </c>
      <c r="CL7" s="83">
        <f>SUMIFS(PREDICTIONS!$W$4:$W$75,PREDICTIONS!$O$4:$O$75,$BX7,PREDICTIONS!$N$4:$N$75,CL$3)+SUMIFS(PREDICTIONS!$V$4:$V$75,PREDICTIONS!$N$4:$N$75,$BX7,PREDICTIONS!$O$4:$O$75,CL$3)</f>
        <v>0</v>
      </c>
      <c r="CM7" s="83">
        <f>SUMIFS(PREDICTIONS!$W$4:$W$75,PREDICTIONS!$O$4:$O$75,$BX7,PREDICTIONS!$N$4:$N$75,CM$3)+SUMIFS(PREDICTIONS!$V$4:$V$75,PREDICTIONS!$N$4:$N$75,$BX7,PREDICTIONS!$O$4:$O$75,CM$3)</f>
        <v>0</v>
      </c>
      <c r="CN7" s="83">
        <f>SUMIFS(PREDICTIONS!$W$4:$W$75,PREDICTIONS!$O$4:$O$75,$BX7,PREDICTIONS!$N$4:$N$75,CN$3)+SUMIFS(PREDICTIONS!$V$4:$V$75,PREDICTIONS!$N$4:$N$75,$BX7,PREDICTIONS!$O$4:$O$75,CN$3)</f>
        <v>0</v>
      </c>
      <c r="CO7" s="83">
        <f>SUMIFS(PREDICTIONS!$W$4:$W$75,PREDICTIONS!$O$4:$O$75,$BX7,PREDICTIONS!$N$4:$N$75,CO$3)+SUMIFS(PREDICTIONS!$V$4:$V$75,PREDICTIONS!$N$4:$N$75,$BX7,PREDICTIONS!$O$4:$O$75,CO$3)</f>
        <v>0</v>
      </c>
      <c r="CP7" s="83">
        <f>SUMIFS(PREDICTIONS!$W$4:$W$75,PREDICTIONS!$O$4:$O$75,$BX7,PREDICTIONS!$N$4:$N$75,CP$3)+SUMIFS(PREDICTIONS!$V$4:$V$75,PREDICTIONS!$N$4:$N$75,$BX7,PREDICTIONS!$O$4:$O$75,CP$3)</f>
        <v>0</v>
      </c>
      <c r="CQ7" s="83">
        <f>SUMIFS(PREDICTIONS!$W$4:$W$75,PREDICTIONS!$O$4:$O$75,$BX7,PREDICTIONS!$N$4:$N$75,CQ$3)+SUMIFS(PREDICTIONS!$V$4:$V$75,PREDICTIONS!$N$4:$N$75,$BX7,PREDICTIONS!$O$4:$O$75,CQ$3)</f>
        <v>0</v>
      </c>
      <c r="CR7" s="83">
        <f>SUMIFS(PREDICTIONS!$W$4:$W$75,PREDICTIONS!$O$4:$O$75,$BX7,PREDICTIONS!$N$4:$N$75,CR$3)+SUMIFS(PREDICTIONS!$V$4:$V$75,PREDICTIONS!$N$4:$N$75,$BX7,PREDICTIONS!$O$4:$O$75,CR$3)</f>
        <v>0</v>
      </c>
      <c r="CS7" s="83">
        <f>SUMIFS(PREDICTIONS!$W$4:$W$75,PREDICTIONS!$O$4:$O$75,$BX7,PREDICTIONS!$N$4:$N$75,CS$3)+SUMIFS(PREDICTIONS!$V$4:$V$75,PREDICTIONS!$N$4:$N$75,$BX7,PREDICTIONS!$O$4:$O$75,CS$3)</f>
        <v>0</v>
      </c>
      <c r="CT7" s="83">
        <f>SUMIFS(PREDICTIONS!$W$4:$W$75,PREDICTIONS!$O$4:$O$75,$BX7,PREDICTIONS!$N$4:$N$75,CT$3)+SUMIFS(PREDICTIONS!$V$4:$V$75,PREDICTIONS!$N$4:$N$75,$BX7,PREDICTIONS!$O$4:$O$75,CT$3)</f>
        <v>0</v>
      </c>
      <c r="CU7" s="83">
        <f>SUMIFS(PREDICTIONS!$B$4:$B$75,PREDICTIONS!$P$4:$P$75,$BX7,PREDICTIONS!$O$4:$O$75,CU$3)+SUMIFS(PREDICTIONS!$W$4:$W$75,PREDICTIONS!$O$4:$O$75,$BX7,PREDICTIONS!$P$4:$P$75,CU$3)</f>
        <v>0</v>
      </c>
      <c r="CV7" s="83">
        <f>SUMIFS(PREDICTIONS!$C$4:$C$75,PREDICTIONS!$Q$4:$Q$75,$BX7,PREDICTIONS!$P$4:$P$75,CV$3)+SUMIFS(PREDICTIONS!$B$4:$B$75,PREDICTIONS!$P$4:$P$75,$BX7,PREDICTIONS!$Q$4:$Q$75,CV$3)</f>
        <v>0</v>
      </c>
      <c r="CW7" s="83">
        <f>SUMIFS(PREDICTIONS!$D$4:$D$75,PREDICTIONS!$R$4:$R$75,$BX7,PREDICTIONS!$Q$4:$Q$75,CW$3)+SUMIFS(PREDICTIONS!$C$4:$C$75,PREDICTIONS!$Q$4:$Q$75,$BX7,PREDICTIONS!$R$4:$R$75,CW$3)</f>
        <v>0</v>
      </c>
      <c r="CX7" s="83">
        <f>SUMIFS(PREDICTIONS!$E$4:$E$75,PREDICTIONS!$S$4:$S$75,$BX7,PREDICTIONS!$R$4:$R$75,CX$3)+SUMIFS(PREDICTIONS!$D$4:$D$75,PREDICTIONS!$R$4:$R$75,$BX7,PREDICTIONS!$S$4:$S$75,CX$3)</f>
        <v>0</v>
      </c>
      <c r="CY7" s="83">
        <f>SUMIFS(PREDICTIONS!$F$4:$F$75,PREDICTIONS!$T$4:$T$75,$BX7,PREDICTIONS!$S$4:$S$75,CY$3)+SUMIFS(PREDICTIONS!$E$4:$E$75,PREDICTIONS!$S$4:$S$75,$BX7,PREDICTIONS!$T$4:$T$75,CY$3)</f>
        <v>0</v>
      </c>
      <c r="CZ7" s="83">
        <f>SUMIFS(PREDICTIONS!$G$4:$G$75,PREDICTIONS!$U$4:$U$75,$BX7,PREDICTIONS!$T$4:$T$75,CZ$3)+SUMIFS(PREDICTIONS!$F$4:$F$75,PREDICTIONS!$T$4:$T$75,$BX7,PREDICTIONS!$U$4:$U$75,CZ$3)</f>
        <v>0</v>
      </c>
      <c r="DA7" s="83">
        <f>SUMIFS(PREDICTIONS!$J$4:$J$75,PREDICTIONS!$V$4:$V$75,$BX7,PREDICTIONS!$U$4:$U$75,DA$3)+SUMIFS(PREDICTIONS!$G$4:$G$75,PREDICTIONS!$U$4:$U$75,$BX7,PREDICTIONS!$V$4:$V$75,DA$3)</f>
        <v>0</v>
      </c>
      <c r="DB7" s="83">
        <f>SUMIFS(PREDICTIONS!$K$4:$K$75,PREDICTIONS!$W$4:$W$75,$BX7,PREDICTIONS!$V$4:$V$75,DB$3)+SUMIFS(PREDICTIONS!$J$4:$J$75,PREDICTIONS!$V$4:$V$75,$BX7,PREDICTIONS!$W$4:$W$75,DB$3)</f>
        <v>0</v>
      </c>
      <c r="DC7" s="83">
        <f>SUMIFS(PREDICTIONS!$L$4:$L$75,PREDICTIONS!$B$4:$B$75,$BX7,PREDICTIONS!$W$4:$W$75,DC$3)+SUMIFS(PREDICTIONS!$K$4:$K$75,PREDICTIONS!$W$4:$W$75,$BX7,PREDICTIONS!$B$4:$B$75,DC$3)</f>
        <v>0</v>
      </c>
      <c r="DD7" s="83">
        <f>SUMIFS(PREDICTIONS!$N$4:$N$75,PREDICTIONS!$C$4:$C$75,$BX7,PREDICTIONS!$B$4:$B$75,DD$3)+SUMIFS(PREDICTIONS!$L$4:$L$75,PREDICTIONS!$B$4:$B$75,$BX7,PREDICTIONS!$C$4:$C$75,DD$3)</f>
        <v>0</v>
      </c>
      <c r="DE7" s="83">
        <f>SUMIFS(PREDICTIONS!$O$4:$O$75,PREDICTIONS!$D$4:$D$75,$BX7,PREDICTIONS!$C$4:$C$75,DE$3)+SUMIFS(PREDICTIONS!$N$4:$N$75,PREDICTIONS!$C$4:$C$75,$BX7,PREDICTIONS!$D$4:$D$75,DE$3)</f>
        <v>0</v>
      </c>
      <c r="DF7" s="83">
        <f>SUMIFS(PREDICTIONS!$P$4:$P$75,PREDICTIONS!$E$4:$E$75,$BX7,PREDICTIONS!$D$4:$D$75,DF$3)+SUMIFS(PREDICTIONS!$O$4:$O$75,PREDICTIONS!$D$4:$D$75,$BX7,PREDICTIONS!$E$4:$E$75,DF$3)</f>
        <v>0</v>
      </c>
      <c r="DG7" s="83">
        <f>SUMIFS(PREDICTIONS!$Q$4:$Q$75,PREDICTIONS!$F$4:$F$75,$BX7,PREDICTIONS!$E$4:$E$75,DG$3)+SUMIFS(PREDICTIONS!$P$4:$P$75,PREDICTIONS!$E$4:$E$75,$BX7,PREDICTIONS!$F$4:$F$75,DG$3)</f>
        <v>0</v>
      </c>
      <c r="DH7" s="83">
        <f>SUMIFS(PREDICTIONS!$R$4:$R$75,PREDICTIONS!$G$4:$G$75,$BX7,PREDICTIONS!$F$4:$F$75,DH$3)+SUMIFS(PREDICTIONS!$Q$4:$Q$75,PREDICTIONS!$F$4:$F$75,$BX7,PREDICTIONS!$G$4:$G$75,DH$3)</f>
        <v>0</v>
      </c>
      <c r="DI7" s="83">
        <f>SUMIFS(PREDICTIONS!$S$4:$S$75,PREDICTIONS!$J$4:$J$75,$BX7,PREDICTIONS!$G$4:$G$75,DI$3)+SUMIFS(PREDICTIONS!$R$4:$R$75,PREDICTIONS!$G$4:$G$75,$BX7,PREDICTIONS!$J$4:$J$75,DI$3)</f>
        <v>0</v>
      </c>
      <c r="DJ7" s="83">
        <f>SUMIFS(PREDICTIONS!$T$4:$T$75,PREDICTIONS!$K$4:$K$75,$BX7,PREDICTIONS!$J$4:$J$75,DJ$3)+SUMIFS(PREDICTIONS!$S$4:$S$75,PREDICTIONS!$J$4:$J$75,$BX7,PREDICTIONS!$K$4:$K$75,DJ$3)</f>
        <v>0</v>
      </c>
      <c r="DK7" s="83">
        <f>SUMIFS(PREDICTIONS!$U$4:$U$75,PREDICTIONS!$L$4:$L$75,$BX7,PREDICTIONS!$K$4:$K$75,DK$3)+SUMIFS(PREDICTIONS!$T$4:$T$75,PREDICTIONS!$K$4:$K$75,$BX7,PREDICTIONS!$L$4:$L$75,DK$3)</f>
        <v>0</v>
      </c>
      <c r="DL7" s="83">
        <f>SUMIFS(PREDICTIONS!$V$4:$V$75,PREDICTIONS!$N$4:$N$75,$BX7,PREDICTIONS!$L$4:$L$75,DL$3)+SUMIFS(PREDICTIONS!$U$4:$U$75,PREDICTIONS!$L$4:$L$75,$BX7,PREDICTIONS!$N$4:$N$75,DL$3)</f>
        <v>0</v>
      </c>
      <c r="DM7" s="83">
        <f>SUMIFS(PREDICTIONS!$W$4:$W$75,PREDICTIONS!$O$4:$O$75,$BX7,PREDICTIONS!$N$4:$N$75,DM$3)+SUMIFS(PREDICTIONS!$V$4:$V$75,PREDICTIONS!$N$4:$N$75,$BX7,PREDICTIONS!$O$4:$O$75,DM$3)</f>
        <v>0</v>
      </c>
      <c r="DN7" s="83">
        <f>SUMIFS(PREDICTIONS!$B$4:$B$75,PREDICTIONS!$P$4:$P$75,$BX7,PREDICTIONS!$O$4:$O$75,DN$3)+SUMIFS(PREDICTIONS!$W$4:$W$75,PREDICTIONS!$O$4:$O$75,$BX7,PREDICTIONS!$P$4:$P$75,DN$3)</f>
        <v>0</v>
      </c>
      <c r="DO7" s="83">
        <f>SUMIFS(PREDICTIONS!$C$4:$C$75,PREDICTIONS!$Q$4:$Q$75,$BX7,PREDICTIONS!$P$4:$P$75,DO$3)+SUMIFS(PREDICTIONS!$B$4:$B$75,PREDICTIONS!$P$4:$P$75,$BX7,PREDICTIONS!$Q$4:$Q$75,DO$3)</f>
        <v>0</v>
      </c>
      <c r="DP7" s="83">
        <f>SUMIFS(PREDICTIONS!$D$4:$D$75,PREDICTIONS!$R$4:$R$75,$BX7,PREDICTIONS!$Q$4:$Q$75,DP$3)+SUMIFS(PREDICTIONS!$C$4:$C$75,PREDICTIONS!$Q$4:$Q$75,$BX7,PREDICTIONS!$R$4:$R$75,DP$3)</f>
        <v>0</v>
      </c>
      <c r="DQ7" s="83">
        <f>SUMIFS(PREDICTIONS!$E$4:$E$75,PREDICTIONS!$S$4:$S$75,$BX7,PREDICTIONS!$R$4:$R$75,DQ$3)+SUMIFS(PREDICTIONS!$D$4:$D$75,PREDICTIONS!$R$4:$R$75,$BX7,PREDICTIONS!$S$4:$S$75,DQ$3)</f>
        <v>0</v>
      </c>
      <c r="DR7" s="83">
        <f>SUMIFS(PREDICTIONS!$W$4:$W$75,PREDICTIONS!$O$4:$O$75,$BX7,PREDICTIONS!$N$4:$N$75,DR$3)+SUMIFS(PREDICTIONS!$V$4:$V$75,PREDICTIONS!$N$4:$N$75,$BX7,PREDICTIONS!$O$4:$O$75,DR$3)</f>
        <v>0</v>
      </c>
      <c r="DS7" s="83">
        <f>SUMIFS(PREDICTIONS!$W$4:$W$75,PREDICTIONS!$O$4:$O$75,$BX7,PREDICTIONS!$N$4:$N$75,DS$3)+SUMIFS(PREDICTIONS!$V$4:$V$75,PREDICTIONS!$N$4:$N$75,$BX7,PREDICTIONS!$O$4:$O$75,DS$3)</f>
        <v>0</v>
      </c>
      <c r="DT7" s="83">
        <f>SUMIFS(PREDICTIONS!$W$4:$W$75,PREDICTIONS!$O$4:$O$75,$BX7,PREDICTIONS!$N$4:$N$75,DT$3)+SUMIFS(PREDICTIONS!$V$4:$V$75,PREDICTIONS!$N$4:$N$75,$BX7,PREDICTIONS!$O$4:$O$75,DT$3)</f>
        <v>0</v>
      </c>
      <c r="DU7" s="51"/>
      <c r="DV7" s="51" t="s">
        <v>107</v>
      </c>
      <c r="DW7" s="83">
        <f>SUMIFS(PREDICTIONS!$U$4:$U$75,PREDICTIONS!$O$4:$O$75,$BX7,PREDICTIONS!$N$4:$N$75,DW$3)+SUMIFS(PREDICTIONS!$T$4:$T$75,PREDICTIONS!$N$4:$N$75,$BX7,PREDICTIONS!$O$4:$O$75,DW$3)</f>
        <v>0</v>
      </c>
      <c r="DX7" s="83">
        <f>SUMIFS(PREDICTIONS!$U$4:$U$75,PREDICTIONS!$O$4:$O$75,$BX7,PREDICTIONS!$N$4:$N$75,DX$3)+SUMIFS(PREDICTIONS!$T$4:$T$75,PREDICTIONS!$N$4:$N$75,$BX7,PREDICTIONS!$O$4:$O$75,DX$3)</f>
        <v>0</v>
      </c>
      <c r="DY7" s="83">
        <f>SUMIFS(PREDICTIONS!$U$4:$U$75,PREDICTIONS!$O$4:$O$75,$BX7,PREDICTIONS!$N$4:$N$75,DY$3)+SUMIFS(PREDICTIONS!$T$4:$T$75,PREDICTIONS!$N$4:$N$75,$BX7,PREDICTIONS!$O$4:$O$75,DY$3)</f>
        <v>0</v>
      </c>
      <c r="DZ7" s="83">
        <f>SUMIFS(PREDICTIONS!$U$4:$U$75,PREDICTIONS!$O$4:$O$75,$BX7,PREDICTIONS!$N$4:$N$75,DZ$3)+SUMIFS(PREDICTIONS!$T$4:$T$75,PREDICTIONS!$N$4:$N$75,$BX7,PREDICTIONS!$O$4:$O$75,DZ$3)</f>
        <v>0</v>
      </c>
      <c r="EA7" s="83">
        <f>SUMIFS(PREDICTIONS!$U$4:$U$75,PREDICTIONS!$O$4:$O$75,$BX7,PREDICTIONS!$N$4:$N$75,EA$3)+SUMIFS(PREDICTIONS!$T$4:$T$75,PREDICTIONS!$N$4:$N$75,$BX7,PREDICTIONS!$O$4:$O$75,EA$3)</f>
        <v>0</v>
      </c>
      <c r="EB7" s="83">
        <f>SUMIFS(PREDICTIONS!$U$4:$U$75,PREDICTIONS!$O$4:$O$75,$BX7,PREDICTIONS!$N$4:$N$75,EB$3)+SUMIFS(PREDICTIONS!$T$4:$T$75,PREDICTIONS!$N$4:$N$75,$BX7,PREDICTIONS!$O$4:$O$75,EB$3)</f>
        <v>0</v>
      </c>
      <c r="EC7" s="83">
        <f>SUMIFS(PREDICTIONS!$U$4:$U$75,PREDICTIONS!$O$4:$O$75,$BX7,PREDICTIONS!$N$4:$N$75,EC$3)+SUMIFS(PREDICTIONS!$T$4:$T$75,PREDICTIONS!$N$4:$N$75,$BX7,PREDICTIONS!$O$4:$O$75,EC$3)</f>
        <v>0</v>
      </c>
      <c r="ED7" s="83">
        <f>SUMIFS(PREDICTIONS!$U$4:$U$75,PREDICTIONS!$O$4:$O$75,$BX7,PREDICTIONS!$N$4:$N$75,ED$3)+SUMIFS(PREDICTIONS!$T$4:$T$75,PREDICTIONS!$N$4:$N$75,$BX7,PREDICTIONS!$O$4:$O$75,ED$3)</f>
        <v>0</v>
      </c>
      <c r="EE7" s="83">
        <f>SUMIFS(PREDICTIONS!$U$4:$U$75,PREDICTIONS!$O$4:$O$75,$BX7,PREDICTIONS!$N$4:$N$75,EE$3)+SUMIFS(PREDICTIONS!$T$4:$T$75,PREDICTIONS!$N$4:$N$75,$BX7,PREDICTIONS!$O$4:$O$75,EE$3)</f>
        <v>0</v>
      </c>
      <c r="EF7" s="83">
        <f>SUMIFS(PREDICTIONS!$V$4:$V$75,PREDICTIONS!$P$4:$P$75,$BX7,PREDICTIONS!$O$4:$O$75,EF$3)+SUMIFS(PREDICTIONS!$U$4:$U$75,PREDICTIONS!$O$4:$O$75,$BX7,PREDICTIONS!$P$4:$P$75,EF$3)</f>
        <v>0</v>
      </c>
      <c r="EG7" s="83">
        <f>SUMIFS(PREDICTIONS!$W$4:$W$75,PREDICTIONS!$Q$4:$Q$75,$BX7,PREDICTIONS!$P$4:$P$75,EG$3)+SUMIFS(PREDICTIONS!$V$4:$V$75,PREDICTIONS!$P$4:$P$75,$BX7,PREDICTIONS!$Q$4:$Q$75,EG$3)</f>
        <v>0</v>
      </c>
      <c r="EH7" s="83">
        <f>SUMIFS(PREDICTIONS!$B$4:$B$75,PREDICTIONS!$R$4:$R$75,$BX7,PREDICTIONS!$Q$4:$Q$75,EH$3)+SUMIFS(PREDICTIONS!$W$4:$W$75,PREDICTIONS!$Q$4:$Q$75,$BX7,PREDICTIONS!$R$4:$R$75,EH$3)</f>
        <v>0</v>
      </c>
      <c r="EI7" s="83">
        <f>SUMIFS(PREDICTIONS!$C$4:$C$75,PREDICTIONS!$S$4:$S$75,$BX7,PREDICTIONS!$R$4:$R$75,EI$3)+SUMIFS(PREDICTIONS!$B$4:$B$75,PREDICTIONS!$R$4:$R$75,$BX7,PREDICTIONS!$S$4:$S$75,EI$3)</f>
        <v>0</v>
      </c>
      <c r="EJ7" s="83">
        <f>SUMIFS(PREDICTIONS!$D$4:$D$75,PREDICTIONS!$T$4:$T$75,$BX7,PREDICTIONS!$S$4:$S$75,EJ$3)+SUMIFS(PREDICTIONS!$C$4:$C$75,PREDICTIONS!$S$4:$S$75,$BX7,PREDICTIONS!$T$4:$T$75,EJ$3)</f>
        <v>0</v>
      </c>
      <c r="EK7" s="83">
        <f>SUMIFS(PREDICTIONS!$E$4:$E$75,PREDICTIONS!$U$4:$U$75,$BX7,PREDICTIONS!$T$4:$T$75,EK$3)+SUMIFS(PREDICTIONS!$D$4:$D$75,PREDICTIONS!$T$4:$T$75,$BX7,PREDICTIONS!$U$4:$U$75,EK$3)</f>
        <v>0</v>
      </c>
      <c r="EL7" s="83">
        <f>SUMIFS(PREDICTIONS!$F$4:$F$75,PREDICTIONS!$V$4:$V$75,$BX7,PREDICTIONS!$U$4:$U$75,EL$3)+SUMIFS(PREDICTIONS!$E$4:$E$75,PREDICTIONS!$U$4:$U$75,$BX7,PREDICTIONS!$V$4:$V$75,EL$3)</f>
        <v>0</v>
      </c>
      <c r="EM7" s="83">
        <f>SUMIFS(PREDICTIONS!$G$4:$G$75,PREDICTIONS!$W$4:$W$75,$BX7,PREDICTIONS!$V$4:$V$75,EM$3)+SUMIFS(PREDICTIONS!$F$4:$F$75,PREDICTIONS!$V$4:$V$75,$BX7,PREDICTIONS!$W$4:$W$75,EM$3)</f>
        <v>0</v>
      </c>
      <c r="EN7" s="83">
        <f>SUMIFS(PREDICTIONS!$J$4:$J$75,PREDICTIONS!$B$4:$B$75,$BX7,PREDICTIONS!$W$4:$W$75,EN$3)+SUMIFS(PREDICTIONS!$G$4:$G$75,PREDICTIONS!$W$4:$W$75,$BX7,PREDICTIONS!$B$4:$B$75,EN$3)</f>
        <v>0</v>
      </c>
      <c r="EO7" s="83">
        <f>SUMIFS(PREDICTIONS!$K$4:$K$75,PREDICTIONS!$C$4:$C$75,$BX7,PREDICTIONS!$B$4:$B$75,EO$3)+SUMIFS(PREDICTIONS!$J$4:$J$75,PREDICTIONS!$B$4:$B$75,$BX7,PREDICTIONS!$C$4:$C$75,EO$3)</f>
        <v>0</v>
      </c>
      <c r="EP7" s="83">
        <f>SUMIFS(PREDICTIONS!$L$4:$L$75,PREDICTIONS!$D$4:$D$75,$BX7,PREDICTIONS!$C$4:$C$75,EP$3)+SUMIFS(PREDICTIONS!$K$4:$K$75,PREDICTIONS!$C$4:$C$75,$BX7,PREDICTIONS!$D$4:$D$75,EP$3)</f>
        <v>0</v>
      </c>
      <c r="EQ7" s="83">
        <f>SUMIFS(PREDICTIONS!$N$4:$N$75,PREDICTIONS!$E$4:$E$75,$BX7,PREDICTIONS!$D$4:$D$75,EQ$3)+SUMIFS(PREDICTIONS!$L$4:$L$75,PREDICTIONS!$D$4:$D$75,$BX7,PREDICTIONS!$E$4:$E$75,EQ$3)</f>
        <v>0</v>
      </c>
      <c r="ER7" s="83">
        <f>SUMIFS(PREDICTIONS!$O$4:$O$75,PREDICTIONS!$F$4:$F$75,$BX7,PREDICTIONS!$E$4:$E$75,ER$3)+SUMIFS(PREDICTIONS!$N$4:$N$75,PREDICTIONS!$E$4:$E$75,$BX7,PREDICTIONS!$F$4:$F$75,ER$3)</f>
        <v>0</v>
      </c>
      <c r="ES7" s="83">
        <f>SUMIFS(PREDICTIONS!$P$4:$P$75,PREDICTIONS!$G$4:$G$75,$BX7,PREDICTIONS!$F$4:$F$75,ES$3)+SUMIFS(PREDICTIONS!$O$4:$O$75,PREDICTIONS!$F$4:$F$75,$BX7,PREDICTIONS!$G$4:$G$75,ES$3)</f>
        <v>0</v>
      </c>
      <c r="ET7" s="83">
        <f>SUMIFS(PREDICTIONS!$Q$4:$Q$75,PREDICTIONS!$J$4:$J$75,$BX7,PREDICTIONS!$G$4:$G$75,ET$3)+SUMIFS(PREDICTIONS!$P$4:$P$75,PREDICTIONS!$G$4:$G$75,$BX7,PREDICTIONS!$J$4:$J$75,ET$3)</f>
        <v>0</v>
      </c>
      <c r="EU7" s="83">
        <f>SUMIFS(PREDICTIONS!$R$4:$R$75,PREDICTIONS!$K$4:$K$75,$BX7,PREDICTIONS!$J$4:$J$75,EU$3)+SUMIFS(PREDICTIONS!$Q$4:$Q$75,PREDICTIONS!$J$4:$J$75,$BX7,PREDICTIONS!$K$4:$K$75,EU$3)</f>
        <v>0</v>
      </c>
      <c r="EV7" s="83">
        <f>SUMIFS(PREDICTIONS!$S$4:$S$75,PREDICTIONS!$L$4:$L$75,$BX7,PREDICTIONS!$K$4:$K$75,EV$3)+SUMIFS(PREDICTIONS!$R$4:$R$75,PREDICTIONS!$K$4:$K$75,$BX7,PREDICTIONS!$L$4:$L$75,EV$3)</f>
        <v>0</v>
      </c>
      <c r="EW7" s="83">
        <f>SUMIFS(PREDICTIONS!$T$4:$T$75,PREDICTIONS!$N$4:$N$75,$BX7,PREDICTIONS!$L$4:$L$75,EW$3)+SUMIFS(PREDICTIONS!$S$4:$S$75,PREDICTIONS!$L$4:$L$75,$BX7,PREDICTIONS!$N$4:$N$75,EW$3)</f>
        <v>0</v>
      </c>
      <c r="EX7" s="83">
        <f>SUMIFS(PREDICTIONS!$U$4:$U$75,PREDICTIONS!$O$4:$O$75,$BX7,PREDICTIONS!$N$4:$N$75,EX$3)+SUMIFS(PREDICTIONS!$T$4:$T$75,PREDICTIONS!$N$4:$N$75,$BX7,PREDICTIONS!$O$4:$O$75,EX$3)</f>
        <v>0</v>
      </c>
      <c r="EY7" s="83">
        <f>SUMIFS(PREDICTIONS!$V$4:$V$75,PREDICTIONS!$P$4:$P$75,$BX7,PREDICTIONS!$O$4:$O$75,EY$3)+SUMIFS(PREDICTIONS!$U$4:$U$75,PREDICTIONS!$O$4:$O$75,$BX7,PREDICTIONS!$P$4:$P$75,EY$3)</f>
        <v>0</v>
      </c>
      <c r="EZ7" s="83">
        <f>SUMIFS(PREDICTIONS!$W$4:$W$75,PREDICTIONS!$Q$4:$Q$75,$BX7,PREDICTIONS!$P$4:$P$75,EZ$3)+SUMIFS(PREDICTIONS!$V$4:$V$75,PREDICTIONS!$P$4:$P$75,$BX7,PREDICTIONS!$Q$4:$Q$75,EZ$3)</f>
        <v>0</v>
      </c>
      <c r="FA7" s="83">
        <f>SUMIFS(PREDICTIONS!$B$4:$B$75,PREDICTIONS!$R$4:$R$75,$BX7,PREDICTIONS!$Q$4:$Q$75,FA$3)+SUMIFS(PREDICTIONS!$W$4:$W$75,PREDICTIONS!$Q$4:$Q$75,$BX7,PREDICTIONS!$R$4:$R$75,FA$3)</f>
        <v>0</v>
      </c>
      <c r="FB7" s="83">
        <f>SUMIFS(PREDICTIONS!$C$4:$C$75,PREDICTIONS!$S$4:$S$75,$BX7,PREDICTIONS!$R$4:$R$75,FB$3)+SUMIFS(PREDICTIONS!$B$4:$B$75,PREDICTIONS!$R$4:$R$75,$BX7,PREDICTIONS!$S$4:$S$75,FB$3)</f>
        <v>0</v>
      </c>
      <c r="FC7" s="83">
        <f>SUMIFS(PREDICTIONS!$D$4:$D$75,PREDICTIONS!$T$4:$T$75,$BX7,PREDICTIONS!$S$4:$S$75,FC$3)+SUMIFS(PREDICTIONS!$C$4:$C$75,PREDICTIONS!$S$4:$S$75,$BX7,PREDICTIONS!$T$4:$T$75,FC$3)</f>
        <v>0</v>
      </c>
      <c r="FD7" s="83">
        <f>SUMIFS(PREDICTIONS!$E$4:$E$75,PREDICTIONS!$U$4:$U$75,$BX7,PREDICTIONS!$T$4:$T$75,FD$3)+SUMIFS(PREDICTIONS!$D$4:$D$75,PREDICTIONS!$T$4:$T$75,$BX7,PREDICTIONS!$U$4:$U$75,FD$3)</f>
        <v>0</v>
      </c>
      <c r="FE7" s="83">
        <f>SUMIFS(PREDICTIONS!$F$4:$F$75,PREDICTIONS!$V$4:$V$75,$BX7,PREDICTIONS!$U$4:$U$75,FE$3)+SUMIFS(PREDICTIONS!$E$4:$E$75,PREDICTIONS!$U$4:$U$75,$BX7,PREDICTIONS!$V$4:$V$75,FE$3)</f>
        <v>0</v>
      </c>
      <c r="FF7" s="83">
        <f>SUMIFS(PREDICTIONS!$G$4:$G$75,PREDICTIONS!$W$4:$W$75,$BX7,PREDICTIONS!$V$4:$V$75,FF$3)+SUMIFS(PREDICTIONS!$F$4:$F$75,PREDICTIONS!$V$4:$V$75,$BX7,PREDICTIONS!$W$4:$W$75,FF$3)</f>
        <v>0</v>
      </c>
      <c r="FG7" s="83">
        <f>SUMIFS(PREDICTIONS!$U$4:$U$75,PREDICTIONS!$O$4:$O$75,$BX7,PREDICTIONS!$N$4:$N$75,FG$3)+SUMIFS(PREDICTIONS!$T$4:$T$75,PREDICTIONS!$N$4:$N$75,$BX7,PREDICTIONS!$O$4:$O$75,FG$3)</f>
        <v>0</v>
      </c>
      <c r="FH7" s="83">
        <f>SUMIFS(PREDICTIONS!$U$4:$U$75,PREDICTIONS!$O$4:$O$75,$BX7,PREDICTIONS!$N$4:$N$75,FH$3)+SUMIFS(PREDICTIONS!$T$4:$T$75,PREDICTIONS!$N$4:$N$75,$BX7,PREDICTIONS!$O$4:$O$75,FH$3)</f>
        <v>0</v>
      </c>
      <c r="FI7" s="83">
        <f>SUMIFS(PREDICTIONS!$U$4:$U$75,PREDICTIONS!$O$4:$O$75,$BX7,PREDICTIONS!$N$4:$N$75,FI$3)+SUMIFS(PREDICTIONS!$T$4:$T$75,PREDICTIONS!$N$4:$N$75,$BX7,PREDICTIONS!$O$4:$O$75,FI$3)</f>
        <v>0</v>
      </c>
      <c r="FJ7" s="83">
        <f>SUMIFS(PREDICTIONS!$U$4:$U$75,PREDICTIONS!$O$4:$O$75,$BX7,PREDICTIONS!$N$4:$N$75,FJ$3)+SUMIFS(PREDICTIONS!$T$4:$T$75,PREDICTIONS!$N$4:$N$75,$BX7,PREDICTIONS!$O$4:$O$75,FJ$3)</f>
        <v>0</v>
      </c>
      <c r="FK7" s="83">
        <f>SUMIFS(PREDICTIONS!$U$4:$U$75,PREDICTIONS!$O$4:$O$75,$BX7,PREDICTIONS!$N$4:$N$75,FK$3)+SUMIFS(PREDICTIONS!$T$4:$T$75,PREDICTIONS!$N$4:$N$75,$BX7,PREDICTIONS!$O$4:$O$75,FK$3)</f>
        <v>0</v>
      </c>
      <c r="FL7" s="83">
        <f>SUMIFS(PREDICTIONS!$U$4:$U$75,PREDICTIONS!$O$4:$O$75,$BX7,PREDICTIONS!$N$4:$N$75,FL$3)+SUMIFS(PREDICTIONS!$T$4:$T$75,PREDICTIONS!$N$4:$N$75,$BX7,PREDICTIONS!$O$4:$O$75,FL$3)</f>
        <v>0</v>
      </c>
      <c r="FM7" s="83">
        <f>SUMIFS(PREDICTIONS!$U$4:$U$75,PREDICTIONS!$O$4:$O$75,$BX7,PREDICTIONS!$N$4:$N$75,FM$3)+SUMIFS(PREDICTIONS!$T$4:$T$75,PREDICTIONS!$N$4:$N$75,$BX7,PREDICTIONS!$O$4:$O$75,FM$3)</f>
        <v>0</v>
      </c>
      <c r="FN7" s="83">
        <f>SUMIFS(PREDICTIONS!$U$4:$U$75,PREDICTIONS!$O$4:$O$75,$BX7,PREDICTIONS!$N$4:$N$75,FN$3)+SUMIFS(PREDICTIONS!$T$4:$T$75,PREDICTIONS!$N$4:$N$75,$BX7,PREDICTIONS!$O$4:$O$75,FN$3)</f>
        <v>0</v>
      </c>
      <c r="FO7" s="83">
        <f>SUMIFS(PREDICTIONS!$U$4:$U$75,PREDICTIONS!$O$4:$O$75,$BX7,PREDICTIONS!$N$4:$N$75,FO$3)+SUMIFS(PREDICTIONS!$T$4:$T$75,PREDICTIONS!$N$4:$N$75,$BX7,PREDICTIONS!$O$4:$O$75,FO$3)</f>
        <v>0</v>
      </c>
      <c r="FP7" s="83">
        <f>SUMIFS(PREDICTIONS!$U$4:$U$75,PREDICTIONS!$O$4:$O$75,$BX7,PREDICTIONS!$N$4:$N$75,FP$3)+SUMIFS(PREDICTIONS!$T$4:$T$75,PREDICTIONS!$N$4:$N$75,$BX7,PREDICTIONS!$O$4:$O$75,FP$3)</f>
        <v>0</v>
      </c>
      <c r="FQ7" s="83">
        <f>SUMIFS(PREDICTIONS!$U$4:$U$75,PREDICTIONS!$O$4:$O$75,$BX7,PREDICTIONS!$N$4:$N$75,FQ$3)+SUMIFS(PREDICTIONS!$T$4:$T$75,PREDICTIONS!$N$4:$N$75,$BX7,PREDICTIONS!$O$4:$O$75,FQ$3)</f>
        <v>0</v>
      </c>
      <c r="FR7" s="83">
        <f>SUMIFS(PREDICTIONS!$U$4:$U$75,PREDICTIONS!$O$4:$O$75,$BX7,PREDICTIONS!$N$4:$N$75,FR$3)+SUMIFS(PREDICTIONS!$T$4:$T$75,PREDICTIONS!$N$4:$N$75,$BX7,PREDICTIONS!$O$4:$O$75,FR$3)</f>
        <v>0</v>
      </c>
      <c r="FS7" s="51"/>
      <c r="FT7" s="51" t="s">
        <v>107</v>
      </c>
      <c r="FU7" s="83">
        <f>SUMIFS(PREDICTIONS!$S$4:$S$75,PREDICTIONS!$O$4:$O$75,$BX7,PREDICTIONS!$N$4:$N$75,FU$3)+SUMIFS(PREDICTIONS!$R$4:$R$75,PREDICTIONS!$N$4:$N$75,$BX7,PREDICTIONS!$O$4:$O$75,FU$3)</f>
        <v>0</v>
      </c>
      <c r="FV7" s="83">
        <f>SUMIFS(PREDICTIONS!$S$4:$S$75,PREDICTIONS!$O$4:$O$75,$BX7,PREDICTIONS!$N$4:$N$75,FV$3)+SUMIFS(PREDICTIONS!$R$4:$R$75,PREDICTIONS!$N$4:$N$75,$BX7,PREDICTIONS!$O$4:$O$75,FV$3)</f>
        <v>0</v>
      </c>
      <c r="FW7" s="83">
        <f>SUMIFS(PREDICTIONS!$S$4:$S$75,PREDICTIONS!$O$4:$O$75,$BX7,PREDICTIONS!$N$4:$N$75,FW$3)+SUMIFS(PREDICTIONS!$R$4:$R$75,PREDICTIONS!$N$4:$N$75,$BX7,PREDICTIONS!$O$4:$O$75,FW$3)</f>
        <v>0</v>
      </c>
      <c r="FX7" s="83">
        <f>SUMIFS(PREDICTIONS!$S$4:$S$75,PREDICTIONS!$O$4:$O$75,$BX7,PREDICTIONS!$N$4:$N$75,FX$3)+SUMIFS(PREDICTIONS!$R$4:$R$75,PREDICTIONS!$N$4:$N$75,$BX7,PREDICTIONS!$O$4:$O$75,FX$3)</f>
        <v>0</v>
      </c>
      <c r="FY7" s="83">
        <f>SUMIFS(PREDICTIONS!$S$4:$S$75,PREDICTIONS!$O$4:$O$75,$BX7,PREDICTIONS!$N$4:$N$75,FY$3)+SUMIFS(PREDICTIONS!$R$4:$R$75,PREDICTIONS!$N$4:$N$75,$BX7,PREDICTIONS!$O$4:$O$75,FY$3)</f>
        <v>0</v>
      </c>
      <c r="FZ7" s="83">
        <f>SUMIFS(PREDICTIONS!$S$4:$S$75,PREDICTIONS!$O$4:$O$75,$BX7,PREDICTIONS!$N$4:$N$75,FZ$3)+SUMIFS(PREDICTIONS!$R$4:$R$75,PREDICTIONS!$N$4:$N$75,$BX7,PREDICTIONS!$O$4:$O$75,FZ$3)</f>
        <v>0</v>
      </c>
      <c r="GA7" s="83">
        <f>SUMIFS(PREDICTIONS!$T$4:$T$75,PREDICTIONS!$P$4:$P$75,$BX7,PREDICTIONS!$O$4:$O$75,GA$3)+SUMIFS(PREDICTIONS!$S$4:$S$75,PREDICTIONS!$O$4:$O$75,$BX7,PREDICTIONS!$P$4:$P$75,GA$3)</f>
        <v>0</v>
      </c>
      <c r="GB7" s="83">
        <f>SUMIFS(PREDICTIONS!$U$4:$U$75,PREDICTIONS!$Q$4:$Q$75,$BX7,PREDICTIONS!$P$4:$P$75,GB$3)+SUMIFS(PREDICTIONS!$T$4:$T$75,PREDICTIONS!$P$4:$P$75,$BX7,PREDICTIONS!$Q$4:$Q$75,GB$3)</f>
        <v>0</v>
      </c>
      <c r="GC7" s="83">
        <f>SUMIFS(PREDICTIONS!$V$4:$V$75,PREDICTIONS!$R$4:$R$75,$BX7,PREDICTIONS!$Q$4:$Q$75,GC$3)+SUMIFS(PREDICTIONS!$U$4:$U$75,PREDICTIONS!$Q$4:$Q$75,$BX7,PREDICTIONS!$R$4:$R$75,GC$3)</f>
        <v>0</v>
      </c>
      <c r="GD7" s="83">
        <f>SUMIFS(PREDICTIONS!$W$4:$W$75,PREDICTIONS!$S$4:$S$75,$BX7,PREDICTIONS!$R$4:$R$75,GD$3)+SUMIFS(PREDICTIONS!$V$4:$V$75,PREDICTIONS!$R$4:$R$75,$BX7,PREDICTIONS!$S$4:$S$75,GD$3)</f>
        <v>0</v>
      </c>
      <c r="GE7" s="83">
        <f>SUMIFS(PREDICTIONS!$B$4:$B$75,PREDICTIONS!$T$4:$T$75,$BX7,PREDICTIONS!$S$4:$S$75,GE$3)+SUMIFS(PREDICTIONS!$W$4:$W$75,PREDICTIONS!$S$4:$S$75,$BX7,PREDICTIONS!$T$4:$T$75,GE$3)</f>
        <v>0</v>
      </c>
      <c r="GF7" s="83">
        <f>SUMIFS(PREDICTIONS!$C$4:$C$75,PREDICTIONS!$U$4:$U$75,$BX7,PREDICTIONS!$T$4:$T$75,GF$3)+SUMIFS(PREDICTIONS!$B$4:$B$75,PREDICTIONS!$T$4:$T$75,$BX7,PREDICTIONS!$U$4:$U$75,GF$3)</f>
        <v>0</v>
      </c>
      <c r="GG7" s="83">
        <f>SUMIFS(PREDICTIONS!$D$4:$D$75,PREDICTIONS!$V$4:$V$75,$BX7,PREDICTIONS!$U$4:$U$75,GG$3)+SUMIFS(PREDICTIONS!$C$4:$C$75,PREDICTIONS!$U$4:$U$75,$BX7,PREDICTIONS!$V$4:$V$75,GG$3)</f>
        <v>0</v>
      </c>
      <c r="GH7" s="83">
        <f>SUMIFS(PREDICTIONS!$E$4:$E$75,PREDICTIONS!$W$4:$W$75,$BX7,PREDICTIONS!$V$4:$V$75,GH$3)+SUMIFS(PREDICTIONS!$D$4:$D$75,PREDICTIONS!$V$4:$V$75,$BX7,PREDICTIONS!$W$4:$W$75,GH$3)</f>
        <v>0</v>
      </c>
      <c r="GI7" s="83">
        <f>SUMIFS(PREDICTIONS!$F$4:$F$75,PREDICTIONS!$B$4:$B$75,$BX7,PREDICTIONS!$W$4:$W$75,GI$3)+SUMIFS(PREDICTIONS!$E$4:$E$75,PREDICTIONS!$W$4:$W$75,$BX7,PREDICTIONS!$B$4:$B$75,GI$3)</f>
        <v>0</v>
      </c>
      <c r="GJ7" s="83">
        <f>SUMIFS(PREDICTIONS!$G$4:$G$75,PREDICTIONS!$C$4:$C$75,$BX7,PREDICTIONS!$B$4:$B$75,GJ$3)+SUMIFS(PREDICTIONS!$F$4:$F$75,PREDICTIONS!$B$4:$B$75,$BX7,PREDICTIONS!$C$4:$C$75,GJ$3)</f>
        <v>0</v>
      </c>
      <c r="GK7" s="83">
        <f>SUMIFS(PREDICTIONS!$J$4:$J$75,PREDICTIONS!$D$4:$D$75,$BX7,PREDICTIONS!$C$4:$C$75,GK$3)+SUMIFS(PREDICTIONS!$G$4:$G$75,PREDICTIONS!$C$4:$C$75,$BX7,PREDICTIONS!$D$4:$D$75,GK$3)</f>
        <v>0</v>
      </c>
      <c r="GL7" s="83">
        <f>SUMIFS(PREDICTIONS!$K$4:$K$75,PREDICTIONS!$E$4:$E$75,$BX7,PREDICTIONS!$D$4:$D$75,GL$3)+SUMIFS(PREDICTIONS!$J$4:$J$75,PREDICTIONS!$D$4:$D$75,$BX7,PREDICTIONS!$E$4:$E$75,GL$3)</f>
        <v>0</v>
      </c>
      <c r="GM7" s="83">
        <f>SUMIFS(PREDICTIONS!$L$4:$L$75,PREDICTIONS!$F$4:$F$75,$BX7,PREDICTIONS!$E$4:$E$75,GM$3)+SUMIFS(PREDICTIONS!$K$4:$K$75,PREDICTIONS!$E$4:$E$75,$BX7,PREDICTIONS!$F$4:$F$75,GM$3)</f>
        <v>0</v>
      </c>
      <c r="GN7" s="83">
        <f>SUMIFS(PREDICTIONS!$N$4:$N$75,PREDICTIONS!$G$4:$G$75,$BX7,PREDICTIONS!$F$4:$F$75,GN$3)+SUMIFS(PREDICTIONS!$L$4:$L$75,PREDICTIONS!$F$4:$F$75,$BX7,PREDICTIONS!$G$4:$G$75,GN$3)</f>
        <v>0</v>
      </c>
      <c r="GO7" s="83">
        <f>SUMIFS(PREDICTIONS!$O$4:$O$75,PREDICTIONS!$J$4:$J$75,$BX7,PREDICTIONS!$G$4:$G$75,GO$3)+SUMIFS(PREDICTIONS!$N$4:$N$75,PREDICTIONS!$G$4:$G$75,$BX7,PREDICTIONS!$J$4:$J$75,GO$3)</f>
        <v>0</v>
      </c>
      <c r="GP7" s="83">
        <f>SUMIFS(PREDICTIONS!$P$4:$P$75,PREDICTIONS!$K$4:$K$75,$BX7,PREDICTIONS!$J$4:$J$75,GP$3)+SUMIFS(PREDICTIONS!$O$4:$O$75,PREDICTIONS!$J$4:$J$75,$BX7,PREDICTIONS!$K$4:$K$75,GP$3)</f>
        <v>0</v>
      </c>
      <c r="GQ7" s="83">
        <f>SUMIFS(PREDICTIONS!$Q$4:$Q$75,PREDICTIONS!$L$4:$L$75,$BX7,PREDICTIONS!$K$4:$K$75,GQ$3)+SUMIFS(PREDICTIONS!$P$4:$P$75,PREDICTIONS!$K$4:$K$75,$BX7,PREDICTIONS!$L$4:$L$75,GQ$3)</f>
        <v>0</v>
      </c>
      <c r="GR7" s="83">
        <f>SUMIFS(PREDICTIONS!$R$4:$R$75,PREDICTIONS!$N$4:$N$75,$BX7,PREDICTIONS!$L$4:$L$75,GR$3)+SUMIFS(PREDICTIONS!$Q$4:$Q$75,PREDICTIONS!$L$4:$L$75,$BX7,PREDICTIONS!$N$4:$N$75,GR$3)</f>
        <v>0</v>
      </c>
      <c r="GS7" s="83">
        <f>SUMIFS(PREDICTIONS!$S$4:$S$75,PREDICTIONS!$O$4:$O$75,$BX7,PREDICTIONS!$N$4:$N$75,GS$3)+SUMIFS(PREDICTIONS!$R$4:$R$75,PREDICTIONS!$N$4:$N$75,$BX7,PREDICTIONS!$O$4:$O$75,GS$3)</f>
        <v>0</v>
      </c>
      <c r="GT7" s="83">
        <f>SUMIFS(PREDICTIONS!$T$4:$T$75,PREDICTIONS!$P$4:$P$75,$BX7,PREDICTIONS!$O$4:$O$75,GT$3)+SUMIFS(PREDICTIONS!$S$4:$S$75,PREDICTIONS!$O$4:$O$75,$BX7,PREDICTIONS!$P$4:$P$75,GT$3)</f>
        <v>0</v>
      </c>
      <c r="GU7" s="83">
        <f>SUMIFS(PREDICTIONS!$U$4:$U$75,PREDICTIONS!$Q$4:$Q$75,$BX7,PREDICTIONS!$P$4:$P$75,GU$3)+SUMIFS(PREDICTIONS!$T$4:$T$75,PREDICTIONS!$P$4:$P$75,$BX7,PREDICTIONS!$Q$4:$Q$75,GU$3)</f>
        <v>0</v>
      </c>
      <c r="GV7" s="83">
        <f>SUMIFS(PREDICTIONS!$V$4:$V$75,PREDICTIONS!$R$4:$R$75,$BX7,PREDICTIONS!$Q$4:$Q$75,GV$3)+SUMIFS(PREDICTIONS!$U$4:$U$75,PREDICTIONS!$Q$4:$Q$75,$BX7,PREDICTIONS!$R$4:$R$75,GV$3)</f>
        <v>0</v>
      </c>
      <c r="GW7" s="83">
        <f>SUMIFS(PREDICTIONS!$W$4:$W$75,PREDICTIONS!$S$4:$S$75,$BX7,PREDICTIONS!$R$4:$R$75,GW$3)+SUMIFS(PREDICTIONS!$V$4:$V$75,PREDICTIONS!$R$4:$R$75,$BX7,PREDICTIONS!$S$4:$S$75,GW$3)</f>
        <v>0</v>
      </c>
      <c r="GX7" s="83">
        <f>SUMIFS(PREDICTIONS!$B$4:$B$75,PREDICTIONS!$T$4:$T$75,$BX7,PREDICTIONS!$S$4:$S$75,GX$3)+SUMIFS(PREDICTIONS!$W$4:$W$75,PREDICTIONS!$S$4:$S$75,$BX7,PREDICTIONS!$T$4:$T$75,GX$3)</f>
        <v>0</v>
      </c>
      <c r="GY7" s="83">
        <f>SUMIFS(PREDICTIONS!$C$4:$C$75,PREDICTIONS!$U$4:$U$75,$BX7,PREDICTIONS!$T$4:$T$75,GY$3)+SUMIFS(PREDICTIONS!$B$4:$B$75,PREDICTIONS!$T$4:$T$75,$BX7,PREDICTIONS!$U$4:$U$75,GY$3)</f>
        <v>0</v>
      </c>
      <c r="GZ7" s="83">
        <f>SUMIFS(PREDICTIONS!$S$4:$S$75,PREDICTIONS!$O$4:$O$75,$BX7,PREDICTIONS!$N$4:$N$75,GZ$3)+SUMIFS(PREDICTIONS!$R$4:$R$75,PREDICTIONS!$N$4:$N$75,$BX7,PREDICTIONS!$O$4:$O$75,GZ$3)</f>
        <v>0</v>
      </c>
      <c r="HA7" s="83">
        <f>SUMIFS(PREDICTIONS!$S$4:$S$75,PREDICTIONS!$O$4:$O$75,$BX7,PREDICTIONS!$N$4:$N$75,HA$3)+SUMIFS(PREDICTIONS!$R$4:$R$75,PREDICTIONS!$N$4:$N$75,$BX7,PREDICTIONS!$O$4:$O$75,HA$3)</f>
        <v>0</v>
      </c>
      <c r="HB7" s="83">
        <f>SUMIFS(PREDICTIONS!$S$4:$S$75,PREDICTIONS!$O$4:$O$75,$BX7,PREDICTIONS!$N$4:$N$75,HB$3)+SUMIFS(PREDICTIONS!$R$4:$R$75,PREDICTIONS!$N$4:$N$75,$BX7,PREDICTIONS!$O$4:$O$75,HB$3)</f>
        <v>0</v>
      </c>
      <c r="HC7" s="83">
        <f>SUMIFS(PREDICTIONS!$S$4:$S$75,PREDICTIONS!$O$4:$O$75,$BX7,PREDICTIONS!$N$4:$N$75,HC$3)+SUMIFS(PREDICTIONS!$R$4:$R$75,PREDICTIONS!$N$4:$N$75,$BX7,PREDICTIONS!$O$4:$O$75,HC$3)</f>
        <v>0</v>
      </c>
      <c r="HD7" s="83">
        <f>SUMIFS(PREDICTIONS!$S$4:$S$75,PREDICTIONS!$O$4:$O$75,$BX7,PREDICTIONS!$N$4:$N$75,HD$3)+SUMIFS(PREDICTIONS!$R$4:$R$75,PREDICTIONS!$N$4:$N$75,$BX7,PREDICTIONS!$O$4:$O$75,HD$3)</f>
        <v>0</v>
      </c>
      <c r="HE7" s="83">
        <f>SUMIFS(PREDICTIONS!$S$4:$S$75,PREDICTIONS!$O$4:$O$75,$BX7,PREDICTIONS!$N$4:$N$75,HE$3)+SUMIFS(PREDICTIONS!$R$4:$R$75,PREDICTIONS!$N$4:$N$75,$BX7,PREDICTIONS!$O$4:$O$75,HE$3)</f>
        <v>0</v>
      </c>
      <c r="HF7" s="83">
        <f>SUMIFS(PREDICTIONS!$S$4:$S$75,PREDICTIONS!$O$4:$O$75,$BX7,PREDICTIONS!$N$4:$N$75,HF$3)+SUMIFS(PREDICTIONS!$R$4:$R$75,PREDICTIONS!$N$4:$N$75,$BX7,PREDICTIONS!$O$4:$O$75,HF$3)</f>
        <v>0</v>
      </c>
      <c r="HG7" s="83">
        <f>SUMIFS(PREDICTIONS!$S$4:$S$75,PREDICTIONS!$O$4:$O$75,$BX7,PREDICTIONS!$N$4:$N$75,HG$3)+SUMIFS(PREDICTIONS!$R$4:$R$75,PREDICTIONS!$N$4:$N$75,$BX7,PREDICTIONS!$O$4:$O$75,HG$3)</f>
        <v>0</v>
      </c>
      <c r="HH7" s="83">
        <f>SUMIFS(PREDICTIONS!$S$4:$S$75,PREDICTIONS!$O$4:$O$75,$BX7,PREDICTIONS!$N$4:$N$75,HH$3)+SUMIFS(PREDICTIONS!$R$4:$R$75,PREDICTIONS!$N$4:$N$75,$BX7,PREDICTIONS!$O$4:$O$75,HH$3)</f>
        <v>0</v>
      </c>
      <c r="HI7" s="83">
        <f>SUMIFS(PREDICTIONS!$S$4:$S$75,PREDICTIONS!$O$4:$O$75,$BX7,PREDICTIONS!$N$4:$N$75,HI$3)+SUMIFS(PREDICTIONS!$R$4:$R$75,PREDICTIONS!$N$4:$N$75,$BX7,PREDICTIONS!$O$4:$O$75,HI$3)</f>
        <v>0</v>
      </c>
      <c r="HJ7" s="83">
        <f>SUMIFS(PREDICTIONS!$S$4:$S$75,PREDICTIONS!$O$4:$O$75,$BX7,PREDICTIONS!$N$4:$N$75,HJ$3)+SUMIFS(PREDICTIONS!$R$4:$R$75,PREDICTIONS!$N$4:$N$75,$BX7,PREDICTIONS!$O$4:$O$75,HJ$3)</f>
        <v>0</v>
      </c>
      <c r="HK7" s="83">
        <f>SUMIFS(PREDICTIONS!$S$4:$S$75,PREDICTIONS!$O$4:$O$75,$BX7,PREDICTIONS!$N$4:$N$75,HK$3)+SUMIFS(PREDICTIONS!$R$4:$R$75,PREDICTIONS!$N$4:$N$75,$BX7,PREDICTIONS!$O$4:$O$75,HK$3)</f>
        <v>0</v>
      </c>
      <c r="HL7" s="83">
        <f>SUMIFS(PREDICTIONS!$S$4:$S$75,PREDICTIONS!$O$4:$O$75,$BX7,PREDICTIONS!$N$4:$N$75,HL$3)+SUMIFS(PREDICTIONS!$R$4:$R$75,PREDICTIONS!$N$4:$N$75,$BX7,PREDICTIONS!$O$4:$O$75,HL$3)</f>
        <v>0</v>
      </c>
      <c r="HM7" s="83">
        <f>SUMIFS(PREDICTIONS!$S$4:$S$75,PREDICTIONS!$O$4:$O$75,$BX7,PREDICTIONS!$N$4:$N$75,HM$3)+SUMIFS(PREDICTIONS!$R$4:$R$75,PREDICTIONS!$N$4:$N$75,$BX7,PREDICTIONS!$O$4:$O$75,HM$3)</f>
        <v>0</v>
      </c>
      <c r="HN7" s="83">
        <f>SUMIFS(PREDICTIONS!$S$4:$S$75,PREDICTIONS!$O$4:$O$75,$BX7,PREDICTIONS!$N$4:$N$75,HN$3)+SUMIFS(PREDICTIONS!$R$4:$R$75,PREDICTIONS!$N$4:$N$75,$BX7,PREDICTIONS!$O$4:$O$75,HN$3)</f>
        <v>0</v>
      </c>
      <c r="HO7" s="83">
        <f>SUMIFS(PREDICTIONS!$S$4:$S$75,PREDICTIONS!$O$4:$O$75,$BX7,PREDICTIONS!$N$4:$N$75,HO$3)+SUMIFS(PREDICTIONS!$R$4:$R$75,PREDICTIONS!$N$4:$N$75,$BX7,PREDICTIONS!$O$4:$O$75,HO$3)</f>
        <v>0</v>
      </c>
      <c r="HP7" s="83">
        <f>SUMIFS(PREDICTIONS!$S$4:$S$75,PREDICTIONS!$O$4:$O$75,$BX7,PREDICTIONS!$N$4:$N$75,HP$3)+SUMIFS(PREDICTIONS!$R$4:$R$75,PREDICTIONS!$N$4:$N$75,$BX7,PREDICTIONS!$O$4:$O$75,HP$3)</f>
        <v>0</v>
      </c>
      <c r="HQ7" s="5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P7" s="71"/>
      <c r="IQ7" s="71"/>
      <c r="IR7" s="71"/>
      <c r="IS7" s="71"/>
      <c r="IT7" s="71"/>
      <c r="IU7" s="71"/>
      <c r="IV7" s="71"/>
      <c r="IW7" s="71"/>
      <c r="IX7" s="71"/>
      <c r="IY7" s="71"/>
      <c r="IZ7" s="71"/>
      <c r="JA7" s="71"/>
      <c r="JB7" s="71"/>
      <c r="JC7" s="71"/>
      <c r="JD7" s="71"/>
      <c r="JE7" s="71"/>
      <c r="JF7" s="71"/>
      <c r="JG7" s="71"/>
      <c r="JH7" s="71"/>
      <c r="JI7" s="71"/>
      <c r="JJ7" s="71"/>
      <c r="JK7" s="71"/>
      <c r="JL7" s="71"/>
      <c r="JM7" s="71"/>
      <c r="JN7" s="71"/>
      <c r="JO7" s="71"/>
      <c r="JP7" s="71"/>
      <c r="JQ7" s="71"/>
      <c r="JR7" s="71"/>
      <c r="JS7" s="71"/>
      <c r="JT7" s="71"/>
      <c r="JU7" s="71"/>
      <c r="JV7" s="71"/>
      <c r="JW7" s="71"/>
      <c r="JX7" s="71"/>
      <c r="JY7" s="71"/>
      <c r="JZ7" s="71"/>
      <c r="KA7" s="71"/>
      <c r="KB7" s="71"/>
      <c r="KC7" s="71"/>
      <c r="KD7" s="71"/>
      <c r="KE7" s="71"/>
      <c r="KF7" s="71"/>
      <c r="KG7" s="71"/>
      <c r="KH7" s="71"/>
      <c r="KI7" s="71"/>
      <c r="KJ7" s="71"/>
      <c r="KK7" s="71"/>
      <c r="KL7" s="71"/>
      <c r="KM7" s="71"/>
      <c r="KN7" s="71"/>
      <c r="KO7" s="71"/>
    </row>
    <row r="8" spans="1:301" s="78" customFormat="1" ht="30" customHeight="1" x14ac:dyDescent="0.25">
      <c r="A8" s="89" t="s">
        <v>66</v>
      </c>
      <c r="B8" s="72">
        <f>ACTUALS!B8</f>
        <v>5</v>
      </c>
      <c r="C8" s="73" t="str">
        <f>ACTUALS!C8</f>
        <v>D</v>
      </c>
      <c r="D8" s="74">
        <f>ACTUALS!D8</f>
        <v>46187</v>
      </c>
      <c r="E8" s="73" t="str">
        <f>ACTUALS!E8</f>
        <v>BC Place (Vancouver)</v>
      </c>
      <c r="F8" s="180">
        <f>ACTUALS!F8</f>
        <v>0</v>
      </c>
      <c r="G8" s="75">
        <f t="shared" si="2"/>
        <v>46187</v>
      </c>
      <c r="H8" s="254" t="str">
        <f>ACTUALS!H8</f>
        <v>Australia - Turkey</v>
      </c>
      <c r="I8" s="149"/>
      <c r="J8" s="150"/>
      <c r="K8" s="151"/>
      <c r="L8" s="73" t="str">
        <f t="shared" si="3"/>
        <v/>
      </c>
      <c r="M8" s="76" t="s">
        <v>732</v>
      </c>
      <c r="N8" s="77" t="str">
        <f t="shared" si="0"/>
        <v>Australia</v>
      </c>
      <c r="O8" s="78" t="str">
        <f t="shared" si="1"/>
        <v>Turkey</v>
      </c>
      <c r="P8" s="78" t="str">
        <f>IF(L8="","",IF(PREDICTIONS!$R8&gt;PREDICTIONS!$S8,PREDICTIONS!$N8,IF(PREDICTIONS!$S8&gt;PREDICTIONS!$R8,PREDICTIONS!$O8,"")))</f>
        <v/>
      </c>
      <c r="Q8" s="78" t="str">
        <f>IF(PREDICTIONS!$P8=PREDICTIONS!$N8,PREDICTIONS!$O8,IF(PREDICTIONS!$P8=PREDICTIONS!$O8,PREDICTIONS!$N8,""))</f>
        <v/>
      </c>
      <c r="R8" s="79">
        <f t="shared" si="4"/>
        <v>0</v>
      </c>
      <c r="S8" s="78">
        <f t="shared" si="5"/>
        <v>0</v>
      </c>
      <c r="T8" s="78">
        <f>IF(OR(PREDICTIONS!$R8="",PREDICTIONS!$S8=""),"",PREDICTIONS!$R8-PREDICTIONS!$S8)</f>
        <v>0</v>
      </c>
      <c r="U8" s="78">
        <f>IF(OR(PREDICTIONS!$R8="",PREDICTIONS!$S8=""),"",PREDICTIONS!$S8-PREDICTIONS!$R8)</f>
        <v>0</v>
      </c>
      <c r="V8" s="78" t="str">
        <f>IF(PREDICTIONS!$K8="","",IF(PREDICTIONS!$L8="Draw",1,IF(PREDICTIONS!$L8=PREDICTIONS!$N8,3,0)))</f>
        <v/>
      </c>
      <c r="W8" s="78" t="str">
        <f>IF(PREDICTIONS!$K8="","",IF(PREDICTIONS!$L8="Draw",1,IF(PREDICTIONS!$L8=PREDICTIONS!$O8,3,0)))</f>
        <v/>
      </c>
      <c r="AB8" s="209" t="str">
        <f>IF(OR(ACTUALS!L8="",L8=""),"",IF((R8+S8)=(ACTUALS!R8+ACTUALS!S8),pointtotalgoals,0))</f>
        <v/>
      </c>
      <c r="AC8" s="78" t="str">
        <f>IF(L8="","",IF(L8=ACTUALS!L8,pointcorrectresult,0))</f>
        <v/>
      </c>
      <c r="AD8" s="78" t="str">
        <f>IF(L8="","",IF(I8=ACTUALS!I8,pointcorrectscore,0))</f>
        <v/>
      </c>
      <c r="AE8" s="210">
        <f t="shared" si="6"/>
        <v>0</v>
      </c>
      <c r="AG8" s="78" t="s">
        <v>115</v>
      </c>
      <c r="AK8" s="78" t="s">
        <v>1</v>
      </c>
      <c r="AL8" s="90">
        <v>3</v>
      </c>
      <c r="AM8" s="90" t="str">
        <f ca="1">IFERROR(INDEX(BE:BE,MATCH("3"&amp;AK8,BO:BO,0),1),"")</f>
        <v>South Africa</v>
      </c>
      <c r="AN8" s="90" t="str">
        <f ca="1">IF(AM8="","",VLOOKUP(AM8,BE:BJ,2,FALSE)&amp;"-"&amp;VLOOKUP(AM8,BE:BJ,3,FALSE)&amp;"-"&amp;VLOOKUP(AM8,BE:BJ,4,FALSE))</f>
        <v>0-0-0</v>
      </c>
      <c r="AO8" s="90">
        <f ca="1">IF(AM8="","",VLOOKUP(AM8,BE:BL,8,FALSE))</f>
        <v>0</v>
      </c>
      <c r="AP8" s="90">
        <f ca="1">IF(AM8="","",VLOOKUP(AM8,BE:BO,5,FALSE))</f>
        <v>0</v>
      </c>
      <c r="AQ8" s="282" t="str">
        <f>IF(L75="","",IF(AM8=ACTUALS!AJ8,$AQ$2,0))</f>
        <v/>
      </c>
      <c r="AR8" s="283"/>
      <c r="AS8" s="51"/>
      <c r="AT8" s="71"/>
      <c r="AU8" s="197"/>
      <c r="AV8" s="197"/>
      <c r="AW8" s="51"/>
      <c r="AX8" s="71"/>
      <c r="AY8" s="71"/>
      <c r="AZ8" s="7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 t="s">
        <v>38</v>
      </c>
      <c r="BY8" s="83">
        <f>SUMIFS(PREDICTIONS!$W$4:$W$75,PREDICTIONS!$O$4:$O$75,$BX8,PREDICTIONS!$N$4:$N$75,BY$3)+SUMIFS(PREDICTIONS!$V$4:$V$75,PREDICTIONS!$N$4:$N$75,$BX8,PREDICTIONS!$O$4:$O$75,BY$3)</f>
        <v>0</v>
      </c>
      <c r="BZ8" s="83">
        <f>SUMIFS(PREDICTIONS!$W$4:$W$75,PREDICTIONS!$O$4:$O$75,$BX8,PREDICTIONS!$N$4:$N$75,BZ$3)+SUMIFS(PREDICTIONS!$V$4:$V$75,PREDICTIONS!$N$4:$N$75,$BX8,PREDICTIONS!$O$4:$O$75,BZ$3)</f>
        <v>0</v>
      </c>
      <c r="CA8" s="83">
        <f>SUMIFS(PREDICTIONS!$W$4:$W$75,PREDICTIONS!$O$4:$O$75,$BX8,PREDICTIONS!$N$4:$N$75,CA$3)+SUMIFS(PREDICTIONS!$V$4:$V$75,PREDICTIONS!$N$4:$N$75,$BX8,PREDICTIONS!$O$4:$O$75,CA$3)</f>
        <v>0</v>
      </c>
      <c r="CB8" s="83">
        <f>SUMIFS(PREDICTIONS!$W$4:$W$75,PREDICTIONS!$O$4:$O$75,$BX8,PREDICTIONS!$N$4:$N$75,CB$3)+SUMIFS(PREDICTIONS!$V$4:$V$75,PREDICTIONS!$N$4:$N$75,$BX8,PREDICTIONS!$O$4:$O$75,CB$3)</f>
        <v>0</v>
      </c>
      <c r="CC8" s="83">
        <f>SUMIFS(PREDICTIONS!$W$4:$W$75,PREDICTIONS!$O$4:$O$75,$BX8,PREDICTIONS!$N$4:$N$75,CC$3)+SUMIFS(PREDICTIONS!$V$4:$V$75,PREDICTIONS!$N$4:$N$75,$BX8,PREDICTIONS!$O$4:$O$75,CC$3)</f>
        <v>0</v>
      </c>
      <c r="CD8" s="83">
        <f>SUMIFS(PREDICTIONS!$W$4:$W$75,PREDICTIONS!$O$4:$O$75,$BX8,PREDICTIONS!$N$4:$N$75,CD$3)+SUMIFS(PREDICTIONS!$V$4:$V$75,PREDICTIONS!$N$4:$N$75,$BX8,PREDICTIONS!$O$4:$O$75,CD$3)</f>
        <v>0</v>
      </c>
      <c r="CE8" s="83">
        <f>SUMIFS(PREDICTIONS!$W$4:$W$75,PREDICTIONS!$O$4:$O$75,$BX8,PREDICTIONS!$N$4:$N$75,CE$3)+SUMIFS(PREDICTIONS!$V$4:$V$75,PREDICTIONS!$N$4:$N$75,$BX8,PREDICTIONS!$O$4:$O$75,CE$3)</f>
        <v>0</v>
      </c>
      <c r="CF8" s="83">
        <f>SUMIFS(PREDICTIONS!$W$4:$W$75,PREDICTIONS!$O$4:$O$75,$BX8,PREDICTIONS!$N$4:$N$75,CF$3)+SUMIFS(PREDICTIONS!$V$4:$V$75,PREDICTIONS!$N$4:$N$75,$BX8,PREDICTIONS!$O$4:$O$75,CF$3)</f>
        <v>0</v>
      </c>
      <c r="CG8" s="83">
        <f>SUMIFS(PREDICTIONS!$W$4:$W$75,PREDICTIONS!$O$4:$O$75,$BX8,PREDICTIONS!$N$4:$N$75,CG$3)+SUMIFS(PREDICTIONS!$V$4:$V$75,PREDICTIONS!$N$4:$N$75,$BX8,PREDICTIONS!$O$4:$O$75,CG$3)</f>
        <v>0</v>
      </c>
      <c r="CH8" s="83">
        <f>SUMIFS(PREDICTIONS!$W$4:$W$75,PREDICTIONS!$O$4:$O$75,$BX8,PREDICTIONS!$N$4:$N$75,CH$3)+SUMIFS(PREDICTIONS!$V$4:$V$75,PREDICTIONS!$N$4:$N$75,$BX8,PREDICTIONS!$O$4:$O$75,CH$3)</f>
        <v>0</v>
      </c>
      <c r="CI8" s="83">
        <f>SUMIFS(PREDICTIONS!$W$4:$W$75,PREDICTIONS!$O$4:$O$75,$BX8,PREDICTIONS!$N$4:$N$75,CI$3)+SUMIFS(PREDICTIONS!$V$4:$V$75,PREDICTIONS!$N$4:$N$75,$BX8,PREDICTIONS!$O$4:$O$75,CI$3)</f>
        <v>0</v>
      </c>
      <c r="CJ8" s="83">
        <f>SUMIFS(PREDICTIONS!$W$4:$W$75,PREDICTIONS!$O$4:$O$75,$BX8,PREDICTIONS!$N$4:$N$75,CJ$3)+SUMIFS(PREDICTIONS!$V$4:$V$75,PREDICTIONS!$N$4:$N$75,$BX8,PREDICTIONS!$O$4:$O$75,CJ$3)</f>
        <v>0</v>
      </c>
      <c r="CK8" s="83">
        <f>SUMIFS(PREDICTIONS!$W$4:$W$75,PREDICTIONS!$O$4:$O$75,$BX8,PREDICTIONS!$N$4:$N$75,CK$3)+SUMIFS(PREDICTIONS!$V$4:$V$75,PREDICTIONS!$N$4:$N$75,$BX8,PREDICTIONS!$O$4:$O$75,CK$3)</f>
        <v>0</v>
      </c>
      <c r="CL8" s="83">
        <f>SUMIFS(PREDICTIONS!$W$4:$W$75,PREDICTIONS!$O$4:$O$75,$BX8,PREDICTIONS!$N$4:$N$75,CL$3)+SUMIFS(PREDICTIONS!$V$4:$V$75,PREDICTIONS!$N$4:$N$75,$BX8,PREDICTIONS!$O$4:$O$75,CL$3)</f>
        <v>0</v>
      </c>
      <c r="CM8" s="83">
        <f>SUMIFS(PREDICTIONS!$W$4:$W$75,PREDICTIONS!$O$4:$O$75,$BX8,PREDICTIONS!$N$4:$N$75,CM$3)+SUMIFS(PREDICTIONS!$V$4:$V$75,PREDICTIONS!$N$4:$N$75,$BX8,PREDICTIONS!$O$4:$O$75,CM$3)</f>
        <v>0</v>
      </c>
      <c r="CN8" s="83">
        <f>SUMIFS(PREDICTIONS!$W$4:$W$75,PREDICTIONS!$O$4:$O$75,$BX8,PREDICTIONS!$N$4:$N$75,CN$3)+SUMIFS(PREDICTIONS!$V$4:$V$75,PREDICTIONS!$N$4:$N$75,$BX8,PREDICTIONS!$O$4:$O$75,CN$3)</f>
        <v>0</v>
      </c>
      <c r="CO8" s="83">
        <f>SUMIFS(PREDICTIONS!$W$4:$W$75,PREDICTIONS!$O$4:$O$75,$BX8,PREDICTIONS!$N$4:$N$75,CO$3)+SUMIFS(PREDICTIONS!$V$4:$V$75,PREDICTIONS!$N$4:$N$75,$BX8,PREDICTIONS!$O$4:$O$75,CO$3)</f>
        <v>0</v>
      </c>
      <c r="CP8" s="83">
        <f>SUMIFS(PREDICTIONS!$W$4:$W$75,PREDICTIONS!$O$4:$O$75,$BX8,PREDICTIONS!$N$4:$N$75,CP$3)+SUMIFS(PREDICTIONS!$V$4:$V$75,PREDICTIONS!$N$4:$N$75,$BX8,PREDICTIONS!$O$4:$O$75,CP$3)</f>
        <v>0</v>
      </c>
      <c r="CQ8" s="83">
        <f>SUMIFS(PREDICTIONS!$W$4:$W$75,PREDICTIONS!$O$4:$O$75,$BX8,PREDICTIONS!$N$4:$N$75,CQ$3)+SUMIFS(PREDICTIONS!$V$4:$V$75,PREDICTIONS!$N$4:$N$75,$BX8,PREDICTIONS!$O$4:$O$75,CQ$3)</f>
        <v>0</v>
      </c>
      <c r="CR8" s="83">
        <f>SUMIFS(PREDICTIONS!$W$4:$W$75,PREDICTIONS!$O$4:$O$75,$BX8,PREDICTIONS!$N$4:$N$75,CR$3)+SUMIFS(PREDICTIONS!$V$4:$V$75,PREDICTIONS!$N$4:$N$75,$BX8,PREDICTIONS!$O$4:$O$75,CR$3)</f>
        <v>0</v>
      </c>
      <c r="CS8" s="83">
        <f>SUMIFS(PREDICTIONS!$W$4:$W$75,PREDICTIONS!$O$4:$O$75,$BX8,PREDICTIONS!$N$4:$N$75,CS$3)+SUMIFS(PREDICTIONS!$V$4:$V$75,PREDICTIONS!$N$4:$N$75,$BX8,PREDICTIONS!$O$4:$O$75,CS$3)</f>
        <v>0</v>
      </c>
      <c r="CT8" s="83">
        <f>SUMIFS(PREDICTIONS!$W$4:$W$75,PREDICTIONS!$O$4:$O$75,$BX8,PREDICTIONS!$N$4:$N$75,CT$3)+SUMIFS(PREDICTIONS!$V$4:$V$75,PREDICTIONS!$N$4:$N$75,$BX8,PREDICTIONS!$O$4:$O$75,CT$3)</f>
        <v>0</v>
      </c>
      <c r="CU8" s="83">
        <f>SUMIFS(PREDICTIONS!$B$4:$B$75,PREDICTIONS!$P$4:$P$75,$BX8,PREDICTIONS!$O$4:$O$75,CU$3)+SUMIFS(PREDICTIONS!$W$4:$W$75,PREDICTIONS!$O$4:$O$75,$BX8,PREDICTIONS!$P$4:$P$75,CU$3)</f>
        <v>0</v>
      </c>
      <c r="CV8" s="83">
        <f>SUMIFS(PREDICTIONS!$C$4:$C$75,PREDICTIONS!$Q$4:$Q$75,$BX8,PREDICTIONS!$P$4:$P$75,CV$3)+SUMIFS(PREDICTIONS!$B$4:$B$75,PREDICTIONS!$P$4:$P$75,$BX8,PREDICTIONS!$Q$4:$Q$75,CV$3)</f>
        <v>0</v>
      </c>
      <c r="CW8" s="83">
        <f>SUMIFS(PREDICTIONS!$D$4:$D$75,PREDICTIONS!$R$4:$R$75,$BX8,PREDICTIONS!$Q$4:$Q$75,CW$3)+SUMIFS(PREDICTIONS!$C$4:$C$75,PREDICTIONS!$Q$4:$Q$75,$BX8,PREDICTIONS!$R$4:$R$75,CW$3)</f>
        <v>0</v>
      </c>
      <c r="CX8" s="83">
        <f>SUMIFS(PREDICTIONS!$E$4:$E$75,PREDICTIONS!$S$4:$S$75,$BX8,PREDICTIONS!$R$4:$R$75,CX$3)+SUMIFS(PREDICTIONS!$D$4:$D$75,PREDICTIONS!$R$4:$R$75,$BX8,PREDICTIONS!$S$4:$S$75,CX$3)</f>
        <v>0</v>
      </c>
      <c r="CY8" s="83">
        <f>SUMIFS(PREDICTIONS!$F$4:$F$75,PREDICTIONS!$T$4:$T$75,$BX8,PREDICTIONS!$S$4:$S$75,CY$3)+SUMIFS(PREDICTIONS!$E$4:$E$75,PREDICTIONS!$S$4:$S$75,$BX8,PREDICTIONS!$T$4:$T$75,CY$3)</f>
        <v>0</v>
      </c>
      <c r="CZ8" s="83">
        <f>SUMIFS(PREDICTIONS!$G$4:$G$75,PREDICTIONS!$U$4:$U$75,$BX8,PREDICTIONS!$T$4:$T$75,CZ$3)+SUMIFS(PREDICTIONS!$F$4:$F$75,PREDICTIONS!$T$4:$T$75,$BX8,PREDICTIONS!$U$4:$U$75,CZ$3)</f>
        <v>0</v>
      </c>
      <c r="DA8" s="83">
        <f>SUMIFS(PREDICTIONS!$J$4:$J$75,PREDICTIONS!$V$4:$V$75,$BX8,PREDICTIONS!$U$4:$U$75,DA$3)+SUMIFS(PREDICTIONS!$G$4:$G$75,PREDICTIONS!$U$4:$U$75,$BX8,PREDICTIONS!$V$4:$V$75,DA$3)</f>
        <v>0</v>
      </c>
      <c r="DB8" s="83">
        <f>SUMIFS(PREDICTIONS!$K$4:$K$75,PREDICTIONS!$W$4:$W$75,$BX8,PREDICTIONS!$V$4:$V$75,DB$3)+SUMIFS(PREDICTIONS!$J$4:$J$75,PREDICTIONS!$V$4:$V$75,$BX8,PREDICTIONS!$W$4:$W$75,DB$3)</f>
        <v>0</v>
      </c>
      <c r="DC8" s="83">
        <f>SUMIFS(PREDICTIONS!$L$4:$L$75,PREDICTIONS!$B$4:$B$75,$BX8,PREDICTIONS!$W$4:$W$75,DC$3)+SUMIFS(PREDICTIONS!$K$4:$K$75,PREDICTIONS!$W$4:$W$75,$BX8,PREDICTIONS!$B$4:$B$75,DC$3)</f>
        <v>0</v>
      </c>
      <c r="DD8" s="83">
        <f>SUMIFS(PREDICTIONS!$N$4:$N$75,PREDICTIONS!$C$4:$C$75,$BX8,PREDICTIONS!$B$4:$B$75,DD$3)+SUMIFS(PREDICTIONS!$L$4:$L$75,PREDICTIONS!$B$4:$B$75,$BX8,PREDICTIONS!$C$4:$C$75,DD$3)</f>
        <v>0</v>
      </c>
      <c r="DE8" s="83">
        <f>SUMIFS(PREDICTIONS!$O$4:$O$75,PREDICTIONS!$D$4:$D$75,$BX8,PREDICTIONS!$C$4:$C$75,DE$3)+SUMIFS(PREDICTIONS!$N$4:$N$75,PREDICTIONS!$C$4:$C$75,$BX8,PREDICTIONS!$D$4:$D$75,DE$3)</f>
        <v>0</v>
      </c>
      <c r="DF8" s="83">
        <f>SUMIFS(PREDICTIONS!$P$4:$P$75,PREDICTIONS!$E$4:$E$75,$BX8,PREDICTIONS!$D$4:$D$75,DF$3)+SUMIFS(PREDICTIONS!$O$4:$O$75,PREDICTIONS!$D$4:$D$75,$BX8,PREDICTIONS!$E$4:$E$75,DF$3)</f>
        <v>0</v>
      </c>
      <c r="DG8" s="83">
        <f>SUMIFS(PREDICTIONS!$Q$4:$Q$75,PREDICTIONS!$F$4:$F$75,$BX8,PREDICTIONS!$E$4:$E$75,DG$3)+SUMIFS(PREDICTIONS!$P$4:$P$75,PREDICTIONS!$E$4:$E$75,$BX8,PREDICTIONS!$F$4:$F$75,DG$3)</f>
        <v>0</v>
      </c>
      <c r="DH8" s="83">
        <f>SUMIFS(PREDICTIONS!$R$4:$R$75,PREDICTIONS!$G$4:$G$75,$BX8,PREDICTIONS!$F$4:$F$75,DH$3)+SUMIFS(PREDICTIONS!$Q$4:$Q$75,PREDICTIONS!$F$4:$F$75,$BX8,PREDICTIONS!$G$4:$G$75,DH$3)</f>
        <v>0</v>
      </c>
      <c r="DI8" s="83">
        <f>SUMIFS(PREDICTIONS!$S$4:$S$75,PREDICTIONS!$J$4:$J$75,$BX8,PREDICTIONS!$G$4:$G$75,DI$3)+SUMIFS(PREDICTIONS!$R$4:$R$75,PREDICTIONS!$G$4:$G$75,$BX8,PREDICTIONS!$J$4:$J$75,DI$3)</f>
        <v>0</v>
      </c>
      <c r="DJ8" s="83">
        <f>SUMIFS(PREDICTIONS!$T$4:$T$75,PREDICTIONS!$K$4:$K$75,$BX8,PREDICTIONS!$J$4:$J$75,DJ$3)+SUMIFS(PREDICTIONS!$S$4:$S$75,PREDICTIONS!$J$4:$J$75,$BX8,PREDICTIONS!$K$4:$K$75,DJ$3)</f>
        <v>0</v>
      </c>
      <c r="DK8" s="83">
        <f>SUMIFS(PREDICTIONS!$U$4:$U$75,PREDICTIONS!$L$4:$L$75,$BX8,PREDICTIONS!$K$4:$K$75,DK$3)+SUMIFS(PREDICTIONS!$T$4:$T$75,PREDICTIONS!$K$4:$K$75,$BX8,PREDICTIONS!$L$4:$L$75,DK$3)</f>
        <v>0</v>
      </c>
      <c r="DL8" s="83">
        <f>SUMIFS(PREDICTIONS!$V$4:$V$75,PREDICTIONS!$N$4:$N$75,$BX8,PREDICTIONS!$L$4:$L$75,DL$3)+SUMIFS(PREDICTIONS!$U$4:$U$75,PREDICTIONS!$L$4:$L$75,$BX8,PREDICTIONS!$N$4:$N$75,DL$3)</f>
        <v>0</v>
      </c>
      <c r="DM8" s="83">
        <f>SUMIFS(PREDICTIONS!$W$4:$W$75,PREDICTIONS!$O$4:$O$75,$BX8,PREDICTIONS!$N$4:$N$75,DM$3)+SUMIFS(PREDICTIONS!$V$4:$V$75,PREDICTIONS!$N$4:$N$75,$BX8,PREDICTIONS!$O$4:$O$75,DM$3)</f>
        <v>0</v>
      </c>
      <c r="DN8" s="83">
        <f>SUMIFS(PREDICTIONS!$B$4:$B$75,PREDICTIONS!$P$4:$P$75,$BX8,PREDICTIONS!$O$4:$O$75,DN$3)+SUMIFS(PREDICTIONS!$W$4:$W$75,PREDICTIONS!$O$4:$O$75,$BX8,PREDICTIONS!$P$4:$P$75,DN$3)</f>
        <v>0</v>
      </c>
      <c r="DO8" s="83">
        <f>SUMIFS(PREDICTIONS!$C$4:$C$75,PREDICTIONS!$Q$4:$Q$75,$BX8,PREDICTIONS!$P$4:$P$75,DO$3)+SUMIFS(PREDICTIONS!$B$4:$B$75,PREDICTIONS!$P$4:$P$75,$BX8,PREDICTIONS!$Q$4:$Q$75,DO$3)</f>
        <v>0</v>
      </c>
      <c r="DP8" s="83">
        <f>SUMIFS(PREDICTIONS!$D$4:$D$75,PREDICTIONS!$R$4:$R$75,$BX8,PREDICTIONS!$Q$4:$Q$75,DP$3)+SUMIFS(PREDICTIONS!$C$4:$C$75,PREDICTIONS!$Q$4:$Q$75,$BX8,PREDICTIONS!$R$4:$R$75,DP$3)</f>
        <v>0</v>
      </c>
      <c r="DQ8" s="83">
        <f>SUMIFS(PREDICTIONS!$E$4:$E$75,PREDICTIONS!$S$4:$S$75,$BX8,PREDICTIONS!$R$4:$R$75,DQ$3)+SUMIFS(PREDICTIONS!$D$4:$D$75,PREDICTIONS!$R$4:$R$75,$BX8,PREDICTIONS!$S$4:$S$75,DQ$3)</f>
        <v>0</v>
      </c>
      <c r="DR8" s="83">
        <f>SUMIFS(PREDICTIONS!$W$4:$W$75,PREDICTIONS!$O$4:$O$75,$BX8,PREDICTIONS!$N$4:$N$75,DR$3)+SUMIFS(PREDICTIONS!$V$4:$V$75,PREDICTIONS!$N$4:$N$75,$BX8,PREDICTIONS!$O$4:$O$75,DR$3)</f>
        <v>0</v>
      </c>
      <c r="DS8" s="83">
        <f>SUMIFS(PREDICTIONS!$W$4:$W$75,PREDICTIONS!$O$4:$O$75,$BX8,PREDICTIONS!$N$4:$N$75,DS$3)+SUMIFS(PREDICTIONS!$V$4:$V$75,PREDICTIONS!$N$4:$N$75,$BX8,PREDICTIONS!$O$4:$O$75,DS$3)</f>
        <v>0</v>
      </c>
      <c r="DT8" s="83">
        <f>SUMIFS(PREDICTIONS!$W$4:$W$75,PREDICTIONS!$O$4:$O$75,$BX8,PREDICTIONS!$N$4:$N$75,DT$3)+SUMIFS(PREDICTIONS!$V$4:$V$75,PREDICTIONS!$N$4:$N$75,$BX8,PREDICTIONS!$O$4:$O$75,DT$3)</f>
        <v>0</v>
      </c>
      <c r="DU8" s="51"/>
      <c r="DV8" s="51" t="s">
        <v>38</v>
      </c>
      <c r="DW8" s="83">
        <f>SUMIFS(PREDICTIONS!$U$4:$U$75,PREDICTIONS!$O$4:$O$75,$BX8,PREDICTIONS!$N$4:$N$75,DW$3)+SUMIFS(PREDICTIONS!$T$4:$T$75,PREDICTIONS!$N$4:$N$75,$BX8,PREDICTIONS!$O$4:$O$75,DW$3)</f>
        <v>0</v>
      </c>
      <c r="DX8" s="83">
        <f>SUMIFS(PREDICTIONS!$U$4:$U$75,PREDICTIONS!$O$4:$O$75,$BX8,PREDICTIONS!$N$4:$N$75,DX$3)+SUMIFS(PREDICTIONS!$T$4:$T$75,PREDICTIONS!$N$4:$N$75,$BX8,PREDICTIONS!$O$4:$O$75,DX$3)</f>
        <v>0</v>
      </c>
      <c r="DY8" s="83">
        <f>SUMIFS(PREDICTIONS!$U$4:$U$75,PREDICTIONS!$O$4:$O$75,$BX8,PREDICTIONS!$N$4:$N$75,DY$3)+SUMIFS(PREDICTIONS!$T$4:$T$75,PREDICTIONS!$N$4:$N$75,$BX8,PREDICTIONS!$O$4:$O$75,DY$3)</f>
        <v>0</v>
      </c>
      <c r="DZ8" s="83">
        <f>SUMIFS(PREDICTIONS!$U$4:$U$75,PREDICTIONS!$O$4:$O$75,$BX8,PREDICTIONS!$N$4:$N$75,DZ$3)+SUMIFS(PREDICTIONS!$T$4:$T$75,PREDICTIONS!$N$4:$N$75,$BX8,PREDICTIONS!$O$4:$O$75,DZ$3)</f>
        <v>0</v>
      </c>
      <c r="EA8" s="83">
        <f>SUMIFS(PREDICTIONS!$U$4:$U$75,PREDICTIONS!$O$4:$O$75,$BX8,PREDICTIONS!$N$4:$N$75,EA$3)+SUMIFS(PREDICTIONS!$T$4:$T$75,PREDICTIONS!$N$4:$N$75,$BX8,PREDICTIONS!$O$4:$O$75,EA$3)</f>
        <v>0</v>
      </c>
      <c r="EB8" s="83">
        <f>SUMIFS(PREDICTIONS!$U$4:$U$75,PREDICTIONS!$O$4:$O$75,$BX8,PREDICTIONS!$N$4:$N$75,EB$3)+SUMIFS(PREDICTIONS!$T$4:$T$75,PREDICTIONS!$N$4:$N$75,$BX8,PREDICTIONS!$O$4:$O$75,EB$3)</f>
        <v>0</v>
      </c>
      <c r="EC8" s="83">
        <f>SUMIFS(PREDICTIONS!$U$4:$U$75,PREDICTIONS!$O$4:$O$75,$BX8,PREDICTIONS!$N$4:$N$75,EC$3)+SUMIFS(PREDICTIONS!$T$4:$T$75,PREDICTIONS!$N$4:$N$75,$BX8,PREDICTIONS!$O$4:$O$75,EC$3)</f>
        <v>0</v>
      </c>
      <c r="ED8" s="83">
        <f>SUMIFS(PREDICTIONS!$U$4:$U$75,PREDICTIONS!$O$4:$O$75,$BX8,PREDICTIONS!$N$4:$N$75,ED$3)+SUMIFS(PREDICTIONS!$T$4:$T$75,PREDICTIONS!$N$4:$N$75,$BX8,PREDICTIONS!$O$4:$O$75,ED$3)</f>
        <v>0</v>
      </c>
      <c r="EE8" s="83">
        <f>SUMIFS(PREDICTIONS!$U$4:$U$75,PREDICTIONS!$O$4:$O$75,$BX8,PREDICTIONS!$N$4:$N$75,EE$3)+SUMIFS(PREDICTIONS!$T$4:$T$75,PREDICTIONS!$N$4:$N$75,$BX8,PREDICTIONS!$O$4:$O$75,EE$3)</f>
        <v>0</v>
      </c>
      <c r="EF8" s="83">
        <f>SUMIFS(PREDICTIONS!$V$4:$V$75,PREDICTIONS!$P$4:$P$75,$BX8,PREDICTIONS!$O$4:$O$75,EF$3)+SUMIFS(PREDICTIONS!$U$4:$U$75,PREDICTIONS!$O$4:$O$75,$BX8,PREDICTIONS!$P$4:$P$75,EF$3)</f>
        <v>0</v>
      </c>
      <c r="EG8" s="83">
        <f>SUMIFS(PREDICTIONS!$W$4:$W$75,PREDICTIONS!$Q$4:$Q$75,$BX8,PREDICTIONS!$P$4:$P$75,EG$3)+SUMIFS(PREDICTIONS!$V$4:$V$75,PREDICTIONS!$P$4:$P$75,$BX8,PREDICTIONS!$Q$4:$Q$75,EG$3)</f>
        <v>0</v>
      </c>
      <c r="EH8" s="83">
        <f>SUMIFS(PREDICTIONS!$B$4:$B$75,PREDICTIONS!$R$4:$R$75,$BX8,PREDICTIONS!$Q$4:$Q$75,EH$3)+SUMIFS(PREDICTIONS!$W$4:$W$75,PREDICTIONS!$Q$4:$Q$75,$BX8,PREDICTIONS!$R$4:$R$75,EH$3)</f>
        <v>0</v>
      </c>
      <c r="EI8" s="83">
        <f>SUMIFS(PREDICTIONS!$C$4:$C$75,PREDICTIONS!$S$4:$S$75,$BX8,PREDICTIONS!$R$4:$R$75,EI$3)+SUMIFS(PREDICTIONS!$B$4:$B$75,PREDICTIONS!$R$4:$R$75,$BX8,PREDICTIONS!$S$4:$S$75,EI$3)</f>
        <v>0</v>
      </c>
      <c r="EJ8" s="83">
        <f>SUMIFS(PREDICTIONS!$D$4:$D$75,PREDICTIONS!$T$4:$T$75,$BX8,PREDICTIONS!$S$4:$S$75,EJ$3)+SUMIFS(PREDICTIONS!$C$4:$C$75,PREDICTIONS!$S$4:$S$75,$BX8,PREDICTIONS!$T$4:$T$75,EJ$3)</f>
        <v>0</v>
      </c>
      <c r="EK8" s="83">
        <f>SUMIFS(PREDICTIONS!$E$4:$E$75,PREDICTIONS!$U$4:$U$75,$BX8,PREDICTIONS!$T$4:$T$75,EK$3)+SUMIFS(PREDICTIONS!$D$4:$D$75,PREDICTIONS!$T$4:$T$75,$BX8,PREDICTIONS!$U$4:$U$75,EK$3)</f>
        <v>0</v>
      </c>
      <c r="EL8" s="83">
        <f>SUMIFS(PREDICTIONS!$F$4:$F$75,PREDICTIONS!$V$4:$V$75,$BX8,PREDICTIONS!$U$4:$U$75,EL$3)+SUMIFS(PREDICTIONS!$E$4:$E$75,PREDICTIONS!$U$4:$U$75,$BX8,PREDICTIONS!$V$4:$V$75,EL$3)</f>
        <v>0</v>
      </c>
      <c r="EM8" s="83">
        <f>SUMIFS(PREDICTIONS!$G$4:$G$75,PREDICTIONS!$W$4:$W$75,$BX8,PREDICTIONS!$V$4:$V$75,EM$3)+SUMIFS(PREDICTIONS!$F$4:$F$75,PREDICTIONS!$V$4:$V$75,$BX8,PREDICTIONS!$W$4:$W$75,EM$3)</f>
        <v>0</v>
      </c>
      <c r="EN8" s="83">
        <f>SUMIFS(PREDICTIONS!$J$4:$J$75,PREDICTIONS!$B$4:$B$75,$BX8,PREDICTIONS!$W$4:$W$75,EN$3)+SUMIFS(PREDICTIONS!$G$4:$G$75,PREDICTIONS!$W$4:$W$75,$BX8,PREDICTIONS!$B$4:$B$75,EN$3)</f>
        <v>0</v>
      </c>
      <c r="EO8" s="83">
        <f>SUMIFS(PREDICTIONS!$K$4:$K$75,PREDICTIONS!$C$4:$C$75,$BX8,PREDICTIONS!$B$4:$B$75,EO$3)+SUMIFS(PREDICTIONS!$J$4:$J$75,PREDICTIONS!$B$4:$B$75,$BX8,PREDICTIONS!$C$4:$C$75,EO$3)</f>
        <v>0</v>
      </c>
      <c r="EP8" s="83">
        <f>SUMIFS(PREDICTIONS!$L$4:$L$75,PREDICTIONS!$D$4:$D$75,$BX8,PREDICTIONS!$C$4:$C$75,EP$3)+SUMIFS(PREDICTIONS!$K$4:$K$75,PREDICTIONS!$C$4:$C$75,$BX8,PREDICTIONS!$D$4:$D$75,EP$3)</f>
        <v>0</v>
      </c>
      <c r="EQ8" s="83">
        <f>SUMIFS(PREDICTIONS!$N$4:$N$75,PREDICTIONS!$E$4:$E$75,$BX8,PREDICTIONS!$D$4:$D$75,EQ$3)+SUMIFS(PREDICTIONS!$L$4:$L$75,PREDICTIONS!$D$4:$D$75,$BX8,PREDICTIONS!$E$4:$E$75,EQ$3)</f>
        <v>0</v>
      </c>
      <c r="ER8" s="83">
        <f>SUMIFS(PREDICTIONS!$O$4:$O$75,PREDICTIONS!$F$4:$F$75,$BX8,PREDICTIONS!$E$4:$E$75,ER$3)+SUMIFS(PREDICTIONS!$N$4:$N$75,PREDICTIONS!$E$4:$E$75,$BX8,PREDICTIONS!$F$4:$F$75,ER$3)</f>
        <v>0</v>
      </c>
      <c r="ES8" s="83">
        <f>SUMIFS(PREDICTIONS!$P$4:$P$75,PREDICTIONS!$G$4:$G$75,$BX8,PREDICTIONS!$F$4:$F$75,ES$3)+SUMIFS(PREDICTIONS!$O$4:$O$75,PREDICTIONS!$F$4:$F$75,$BX8,PREDICTIONS!$G$4:$G$75,ES$3)</f>
        <v>0</v>
      </c>
      <c r="ET8" s="83">
        <f>SUMIFS(PREDICTIONS!$Q$4:$Q$75,PREDICTIONS!$J$4:$J$75,$BX8,PREDICTIONS!$G$4:$G$75,ET$3)+SUMIFS(PREDICTIONS!$P$4:$P$75,PREDICTIONS!$G$4:$G$75,$BX8,PREDICTIONS!$J$4:$J$75,ET$3)</f>
        <v>0</v>
      </c>
      <c r="EU8" s="83">
        <f>SUMIFS(PREDICTIONS!$R$4:$R$75,PREDICTIONS!$K$4:$K$75,$BX8,PREDICTIONS!$J$4:$J$75,EU$3)+SUMIFS(PREDICTIONS!$Q$4:$Q$75,PREDICTIONS!$J$4:$J$75,$BX8,PREDICTIONS!$K$4:$K$75,EU$3)</f>
        <v>0</v>
      </c>
      <c r="EV8" s="83">
        <f>SUMIFS(PREDICTIONS!$S$4:$S$75,PREDICTIONS!$L$4:$L$75,$BX8,PREDICTIONS!$K$4:$K$75,EV$3)+SUMIFS(PREDICTIONS!$R$4:$R$75,PREDICTIONS!$K$4:$K$75,$BX8,PREDICTIONS!$L$4:$L$75,EV$3)</f>
        <v>0</v>
      </c>
      <c r="EW8" s="83">
        <f>SUMIFS(PREDICTIONS!$T$4:$T$75,PREDICTIONS!$N$4:$N$75,$BX8,PREDICTIONS!$L$4:$L$75,EW$3)+SUMIFS(PREDICTIONS!$S$4:$S$75,PREDICTIONS!$L$4:$L$75,$BX8,PREDICTIONS!$N$4:$N$75,EW$3)</f>
        <v>0</v>
      </c>
      <c r="EX8" s="83">
        <f>SUMIFS(PREDICTIONS!$U$4:$U$75,PREDICTIONS!$O$4:$O$75,$BX8,PREDICTIONS!$N$4:$N$75,EX$3)+SUMIFS(PREDICTIONS!$T$4:$T$75,PREDICTIONS!$N$4:$N$75,$BX8,PREDICTIONS!$O$4:$O$75,EX$3)</f>
        <v>0</v>
      </c>
      <c r="EY8" s="83">
        <f>SUMIFS(PREDICTIONS!$V$4:$V$75,PREDICTIONS!$P$4:$P$75,$BX8,PREDICTIONS!$O$4:$O$75,EY$3)+SUMIFS(PREDICTIONS!$U$4:$U$75,PREDICTIONS!$O$4:$O$75,$BX8,PREDICTIONS!$P$4:$P$75,EY$3)</f>
        <v>0</v>
      </c>
      <c r="EZ8" s="83">
        <f>SUMIFS(PREDICTIONS!$W$4:$W$75,PREDICTIONS!$Q$4:$Q$75,$BX8,PREDICTIONS!$P$4:$P$75,EZ$3)+SUMIFS(PREDICTIONS!$V$4:$V$75,PREDICTIONS!$P$4:$P$75,$BX8,PREDICTIONS!$Q$4:$Q$75,EZ$3)</f>
        <v>0</v>
      </c>
      <c r="FA8" s="83">
        <f>SUMIFS(PREDICTIONS!$B$4:$B$75,PREDICTIONS!$R$4:$R$75,$BX8,PREDICTIONS!$Q$4:$Q$75,FA$3)+SUMIFS(PREDICTIONS!$W$4:$W$75,PREDICTIONS!$Q$4:$Q$75,$BX8,PREDICTIONS!$R$4:$R$75,FA$3)</f>
        <v>0</v>
      </c>
      <c r="FB8" s="83">
        <f>SUMIFS(PREDICTIONS!$C$4:$C$75,PREDICTIONS!$S$4:$S$75,$BX8,PREDICTIONS!$R$4:$R$75,FB$3)+SUMIFS(PREDICTIONS!$B$4:$B$75,PREDICTIONS!$R$4:$R$75,$BX8,PREDICTIONS!$S$4:$S$75,FB$3)</f>
        <v>0</v>
      </c>
      <c r="FC8" s="83">
        <f>SUMIFS(PREDICTIONS!$D$4:$D$75,PREDICTIONS!$T$4:$T$75,$BX8,PREDICTIONS!$S$4:$S$75,FC$3)+SUMIFS(PREDICTIONS!$C$4:$C$75,PREDICTIONS!$S$4:$S$75,$BX8,PREDICTIONS!$T$4:$T$75,FC$3)</f>
        <v>0</v>
      </c>
      <c r="FD8" s="83">
        <f>SUMIFS(PREDICTIONS!$E$4:$E$75,PREDICTIONS!$U$4:$U$75,$BX8,PREDICTIONS!$T$4:$T$75,FD$3)+SUMIFS(PREDICTIONS!$D$4:$D$75,PREDICTIONS!$T$4:$T$75,$BX8,PREDICTIONS!$U$4:$U$75,FD$3)</f>
        <v>0</v>
      </c>
      <c r="FE8" s="83">
        <f>SUMIFS(PREDICTIONS!$F$4:$F$75,PREDICTIONS!$V$4:$V$75,$BX8,PREDICTIONS!$U$4:$U$75,FE$3)+SUMIFS(PREDICTIONS!$E$4:$E$75,PREDICTIONS!$U$4:$U$75,$BX8,PREDICTIONS!$V$4:$V$75,FE$3)</f>
        <v>0</v>
      </c>
      <c r="FF8" s="83">
        <f>SUMIFS(PREDICTIONS!$G$4:$G$75,PREDICTIONS!$W$4:$W$75,$BX8,PREDICTIONS!$V$4:$V$75,FF$3)+SUMIFS(PREDICTIONS!$F$4:$F$75,PREDICTIONS!$V$4:$V$75,$BX8,PREDICTIONS!$W$4:$W$75,FF$3)</f>
        <v>0</v>
      </c>
      <c r="FG8" s="83">
        <f>SUMIFS(PREDICTIONS!$U$4:$U$75,PREDICTIONS!$O$4:$O$75,$BX8,PREDICTIONS!$N$4:$N$75,FG$3)+SUMIFS(PREDICTIONS!$T$4:$T$75,PREDICTIONS!$N$4:$N$75,$BX8,PREDICTIONS!$O$4:$O$75,FG$3)</f>
        <v>0</v>
      </c>
      <c r="FH8" s="83">
        <f>SUMIFS(PREDICTIONS!$U$4:$U$75,PREDICTIONS!$O$4:$O$75,$BX8,PREDICTIONS!$N$4:$N$75,FH$3)+SUMIFS(PREDICTIONS!$T$4:$T$75,PREDICTIONS!$N$4:$N$75,$BX8,PREDICTIONS!$O$4:$O$75,FH$3)</f>
        <v>0</v>
      </c>
      <c r="FI8" s="83">
        <f>SUMIFS(PREDICTIONS!$U$4:$U$75,PREDICTIONS!$O$4:$O$75,$BX8,PREDICTIONS!$N$4:$N$75,FI$3)+SUMIFS(PREDICTIONS!$T$4:$T$75,PREDICTIONS!$N$4:$N$75,$BX8,PREDICTIONS!$O$4:$O$75,FI$3)</f>
        <v>0</v>
      </c>
      <c r="FJ8" s="83">
        <f>SUMIFS(PREDICTIONS!$U$4:$U$75,PREDICTIONS!$O$4:$O$75,$BX8,PREDICTIONS!$N$4:$N$75,FJ$3)+SUMIFS(PREDICTIONS!$T$4:$T$75,PREDICTIONS!$N$4:$N$75,$BX8,PREDICTIONS!$O$4:$O$75,FJ$3)</f>
        <v>0</v>
      </c>
      <c r="FK8" s="83">
        <f>SUMIFS(PREDICTIONS!$U$4:$U$75,PREDICTIONS!$O$4:$O$75,$BX8,PREDICTIONS!$N$4:$N$75,FK$3)+SUMIFS(PREDICTIONS!$T$4:$T$75,PREDICTIONS!$N$4:$N$75,$BX8,PREDICTIONS!$O$4:$O$75,FK$3)</f>
        <v>0</v>
      </c>
      <c r="FL8" s="83">
        <f>SUMIFS(PREDICTIONS!$U$4:$U$75,PREDICTIONS!$O$4:$O$75,$BX8,PREDICTIONS!$N$4:$N$75,FL$3)+SUMIFS(PREDICTIONS!$T$4:$T$75,PREDICTIONS!$N$4:$N$75,$BX8,PREDICTIONS!$O$4:$O$75,FL$3)</f>
        <v>0</v>
      </c>
      <c r="FM8" s="83">
        <f>SUMIFS(PREDICTIONS!$U$4:$U$75,PREDICTIONS!$O$4:$O$75,$BX8,PREDICTIONS!$N$4:$N$75,FM$3)+SUMIFS(PREDICTIONS!$T$4:$T$75,PREDICTIONS!$N$4:$N$75,$BX8,PREDICTIONS!$O$4:$O$75,FM$3)</f>
        <v>0</v>
      </c>
      <c r="FN8" s="83">
        <f>SUMIFS(PREDICTIONS!$U$4:$U$75,PREDICTIONS!$O$4:$O$75,$BX8,PREDICTIONS!$N$4:$N$75,FN$3)+SUMIFS(PREDICTIONS!$T$4:$T$75,PREDICTIONS!$N$4:$N$75,$BX8,PREDICTIONS!$O$4:$O$75,FN$3)</f>
        <v>0</v>
      </c>
      <c r="FO8" s="83">
        <f>SUMIFS(PREDICTIONS!$U$4:$U$75,PREDICTIONS!$O$4:$O$75,$BX8,PREDICTIONS!$N$4:$N$75,FO$3)+SUMIFS(PREDICTIONS!$T$4:$T$75,PREDICTIONS!$N$4:$N$75,$BX8,PREDICTIONS!$O$4:$O$75,FO$3)</f>
        <v>0</v>
      </c>
      <c r="FP8" s="83">
        <f>SUMIFS(PREDICTIONS!$U$4:$U$75,PREDICTIONS!$O$4:$O$75,$BX8,PREDICTIONS!$N$4:$N$75,FP$3)+SUMIFS(PREDICTIONS!$T$4:$T$75,PREDICTIONS!$N$4:$N$75,$BX8,PREDICTIONS!$O$4:$O$75,FP$3)</f>
        <v>0</v>
      </c>
      <c r="FQ8" s="83">
        <f>SUMIFS(PREDICTIONS!$U$4:$U$75,PREDICTIONS!$O$4:$O$75,$BX8,PREDICTIONS!$N$4:$N$75,FQ$3)+SUMIFS(PREDICTIONS!$T$4:$T$75,PREDICTIONS!$N$4:$N$75,$BX8,PREDICTIONS!$O$4:$O$75,FQ$3)</f>
        <v>0</v>
      </c>
      <c r="FR8" s="83">
        <f>SUMIFS(PREDICTIONS!$U$4:$U$75,PREDICTIONS!$O$4:$O$75,$BX8,PREDICTIONS!$N$4:$N$75,FR$3)+SUMIFS(PREDICTIONS!$T$4:$T$75,PREDICTIONS!$N$4:$N$75,$BX8,PREDICTIONS!$O$4:$O$75,FR$3)</f>
        <v>0</v>
      </c>
      <c r="FS8" s="51"/>
      <c r="FT8" s="51" t="s">
        <v>38</v>
      </c>
      <c r="FU8" s="83">
        <f>SUMIFS(PREDICTIONS!$S$4:$S$75,PREDICTIONS!$O$4:$O$75,$BX8,PREDICTIONS!$N$4:$N$75,FU$3)+SUMIFS(PREDICTIONS!$R$4:$R$75,PREDICTIONS!$N$4:$N$75,$BX8,PREDICTIONS!$O$4:$O$75,FU$3)</f>
        <v>0</v>
      </c>
      <c r="FV8" s="83">
        <f>SUMIFS(PREDICTIONS!$S$4:$S$75,PREDICTIONS!$O$4:$O$75,$BX8,PREDICTIONS!$N$4:$N$75,FV$3)+SUMIFS(PREDICTIONS!$R$4:$R$75,PREDICTIONS!$N$4:$N$75,$BX8,PREDICTIONS!$O$4:$O$75,FV$3)</f>
        <v>0</v>
      </c>
      <c r="FW8" s="83">
        <f>SUMIFS(PREDICTIONS!$S$4:$S$75,PREDICTIONS!$O$4:$O$75,$BX8,PREDICTIONS!$N$4:$N$75,FW$3)+SUMIFS(PREDICTIONS!$R$4:$R$75,PREDICTIONS!$N$4:$N$75,$BX8,PREDICTIONS!$O$4:$O$75,FW$3)</f>
        <v>0</v>
      </c>
      <c r="FX8" s="83">
        <f>SUMIFS(PREDICTIONS!$S$4:$S$75,PREDICTIONS!$O$4:$O$75,$BX8,PREDICTIONS!$N$4:$N$75,FX$3)+SUMIFS(PREDICTIONS!$R$4:$R$75,PREDICTIONS!$N$4:$N$75,$BX8,PREDICTIONS!$O$4:$O$75,FX$3)</f>
        <v>0</v>
      </c>
      <c r="FY8" s="83">
        <f>SUMIFS(PREDICTIONS!$S$4:$S$75,PREDICTIONS!$O$4:$O$75,$BX8,PREDICTIONS!$N$4:$N$75,FY$3)+SUMIFS(PREDICTIONS!$R$4:$R$75,PREDICTIONS!$N$4:$N$75,$BX8,PREDICTIONS!$O$4:$O$75,FY$3)</f>
        <v>0</v>
      </c>
      <c r="FZ8" s="83">
        <f>SUMIFS(PREDICTIONS!$S$4:$S$75,PREDICTIONS!$O$4:$O$75,$BX8,PREDICTIONS!$N$4:$N$75,FZ$3)+SUMIFS(PREDICTIONS!$R$4:$R$75,PREDICTIONS!$N$4:$N$75,$BX8,PREDICTIONS!$O$4:$O$75,FZ$3)</f>
        <v>0</v>
      </c>
      <c r="GA8" s="83">
        <f>SUMIFS(PREDICTIONS!$T$4:$T$75,PREDICTIONS!$P$4:$P$75,$BX8,PREDICTIONS!$O$4:$O$75,GA$3)+SUMIFS(PREDICTIONS!$S$4:$S$75,PREDICTIONS!$O$4:$O$75,$BX8,PREDICTIONS!$P$4:$P$75,GA$3)</f>
        <v>0</v>
      </c>
      <c r="GB8" s="83">
        <f>SUMIFS(PREDICTIONS!$U$4:$U$75,PREDICTIONS!$Q$4:$Q$75,$BX8,PREDICTIONS!$P$4:$P$75,GB$3)+SUMIFS(PREDICTIONS!$T$4:$T$75,PREDICTIONS!$P$4:$P$75,$BX8,PREDICTIONS!$Q$4:$Q$75,GB$3)</f>
        <v>0</v>
      </c>
      <c r="GC8" s="83">
        <f>SUMIFS(PREDICTIONS!$V$4:$V$75,PREDICTIONS!$R$4:$R$75,$BX8,PREDICTIONS!$Q$4:$Q$75,GC$3)+SUMIFS(PREDICTIONS!$U$4:$U$75,PREDICTIONS!$Q$4:$Q$75,$BX8,PREDICTIONS!$R$4:$R$75,GC$3)</f>
        <v>0</v>
      </c>
      <c r="GD8" s="83">
        <f>SUMIFS(PREDICTIONS!$W$4:$W$75,PREDICTIONS!$S$4:$S$75,$BX8,PREDICTIONS!$R$4:$R$75,GD$3)+SUMIFS(PREDICTIONS!$V$4:$V$75,PREDICTIONS!$R$4:$R$75,$BX8,PREDICTIONS!$S$4:$S$75,GD$3)</f>
        <v>0</v>
      </c>
      <c r="GE8" s="83">
        <f>SUMIFS(PREDICTIONS!$B$4:$B$75,PREDICTIONS!$T$4:$T$75,$BX8,PREDICTIONS!$S$4:$S$75,GE$3)+SUMIFS(PREDICTIONS!$W$4:$W$75,PREDICTIONS!$S$4:$S$75,$BX8,PREDICTIONS!$T$4:$T$75,GE$3)</f>
        <v>0</v>
      </c>
      <c r="GF8" s="83">
        <f>SUMIFS(PREDICTIONS!$C$4:$C$75,PREDICTIONS!$U$4:$U$75,$BX8,PREDICTIONS!$T$4:$T$75,GF$3)+SUMIFS(PREDICTIONS!$B$4:$B$75,PREDICTIONS!$T$4:$T$75,$BX8,PREDICTIONS!$U$4:$U$75,GF$3)</f>
        <v>0</v>
      </c>
      <c r="GG8" s="83">
        <f>SUMIFS(PREDICTIONS!$D$4:$D$75,PREDICTIONS!$V$4:$V$75,$BX8,PREDICTIONS!$U$4:$U$75,GG$3)+SUMIFS(PREDICTIONS!$C$4:$C$75,PREDICTIONS!$U$4:$U$75,$BX8,PREDICTIONS!$V$4:$V$75,GG$3)</f>
        <v>0</v>
      </c>
      <c r="GH8" s="83">
        <f>SUMIFS(PREDICTIONS!$E$4:$E$75,PREDICTIONS!$W$4:$W$75,$BX8,PREDICTIONS!$V$4:$V$75,GH$3)+SUMIFS(PREDICTIONS!$D$4:$D$75,PREDICTIONS!$V$4:$V$75,$BX8,PREDICTIONS!$W$4:$W$75,GH$3)</f>
        <v>0</v>
      </c>
      <c r="GI8" s="83">
        <f>SUMIFS(PREDICTIONS!$F$4:$F$75,PREDICTIONS!$B$4:$B$75,$BX8,PREDICTIONS!$W$4:$W$75,GI$3)+SUMIFS(PREDICTIONS!$E$4:$E$75,PREDICTIONS!$W$4:$W$75,$BX8,PREDICTIONS!$B$4:$B$75,GI$3)</f>
        <v>0</v>
      </c>
      <c r="GJ8" s="83">
        <f>SUMIFS(PREDICTIONS!$G$4:$G$75,PREDICTIONS!$C$4:$C$75,$BX8,PREDICTIONS!$B$4:$B$75,GJ$3)+SUMIFS(PREDICTIONS!$F$4:$F$75,PREDICTIONS!$B$4:$B$75,$BX8,PREDICTIONS!$C$4:$C$75,GJ$3)</f>
        <v>0</v>
      </c>
      <c r="GK8" s="83">
        <f>SUMIFS(PREDICTIONS!$J$4:$J$75,PREDICTIONS!$D$4:$D$75,$BX8,PREDICTIONS!$C$4:$C$75,GK$3)+SUMIFS(PREDICTIONS!$G$4:$G$75,PREDICTIONS!$C$4:$C$75,$BX8,PREDICTIONS!$D$4:$D$75,GK$3)</f>
        <v>0</v>
      </c>
      <c r="GL8" s="83">
        <f>SUMIFS(PREDICTIONS!$K$4:$K$75,PREDICTIONS!$E$4:$E$75,$BX8,PREDICTIONS!$D$4:$D$75,GL$3)+SUMIFS(PREDICTIONS!$J$4:$J$75,PREDICTIONS!$D$4:$D$75,$BX8,PREDICTIONS!$E$4:$E$75,GL$3)</f>
        <v>0</v>
      </c>
      <c r="GM8" s="83">
        <f>SUMIFS(PREDICTIONS!$L$4:$L$75,PREDICTIONS!$F$4:$F$75,$BX8,PREDICTIONS!$E$4:$E$75,GM$3)+SUMIFS(PREDICTIONS!$K$4:$K$75,PREDICTIONS!$E$4:$E$75,$BX8,PREDICTIONS!$F$4:$F$75,GM$3)</f>
        <v>0</v>
      </c>
      <c r="GN8" s="83">
        <f>SUMIFS(PREDICTIONS!$N$4:$N$75,PREDICTIONS!$G$4:$G$75,$BX8,PREDICTIONS!$F$4:$F$75,GN$3)+SUMIFS(PREDICTIONS!$L$4:$L$75,PREDICTIONS!$F$4:$F$75,$BX8,PREDICTIONS!$G$4:$G$75,GN$3)</f>
        <v>0</v>
      </c>
      <c r="GO8" s="83">
        <f>SUMIFS(PREDICTIONS!$O$4:$O$75,PREDICTIONS!$J$4:$J$75,$BX8,PREDICTIONS!$G$4:$G$75,GO$3)+SUMIFS(PREDICTIONS!$N$4:$N$75,PREDICTIONS!$G$4:$G$75,$BX8,PREDICTIONS!$J$4:$J$75,GO$3)</f>
        <v>0</v>
      </c>
      <c r="GP8" s="83">
        <f>SUMIFS(PREDICTIONS!$P$4:$P$75,PREDICTIONS!$K$4:$K$75,$BX8,PREDICTIONS!$J$4:$J$75,GP$3)+SUMIFS(PREDICTIONS!$O$4:$O$75,PREDICTIONS!$J$4:$J$75,$BX8,PREDICTIONS!$K$4:$K$75,GP$3)</f>
        <v>0</v>
      </c>
      <c r="GQ8" s="83">
        <f>SUMIFS(PREDICTIONS!$Q$4:$Q$75,PREDICTIONS!$L$4:$L$75,$BX8,PREDICTIONS!$K$4:$K$75,GQ$3)+SUMIFS(PREDICTIONS!$P$4:$P$75,PREDICTIONS!$K$4:$K$75,$BX8,PREDICTIONS!$L$4:$L$75,GQ$3)</f>
        <v>0</v>
      </c>
      <c r="GR8" s="83">
        <f>SUMIFS(PREDICTIONS!$R$4:$R$75,PREDICTIONS!$N$4:$N$75,$BX8,PREDICTIONS!$L$4:$L$75,GR$3)+SUMIFS(PREDICTIONS!$Q$4:$Q$75,PREDICTIONS!$L$4:$L$75,$BX8,PREDICTIONS!$N$4:$N$75,GR$3)</f>
        <v>0</v>
      </c>
      <c r="GS8" s="83">
        <f>SUMIFS(PREDICTIONS!$S$4:$S$75,PREDICTIONS!$O$4:$O$75,$BX8,PREDICTIONS!$N$4:$N$75,GS$3)+SUMIFS(PREDICTIONS!$R$4:$R$75,PREDICTIONS!$N$4:$N$75,$BX8,PREDICTIONS!$O$4:$O$75,GS$3)</f>
        <v>0</v>
      </c>
      <c r="GT8" s="83">
        <f>SUMIFS(PREDICTIONS!$T$4:$T$75,PREDICTIONS!$P$4:$P$75,$BX8,PREDICTIONS!$O$4:$O$75,GT$3)+SUMIFS(PREDICTIONS!$S$4:$S$75,PREDICTIONS!$O$4:$O$75,$BX8,PREDICTIONS!$P$4:$P$75,GT$3)</f>
        <v>0</v>
      </c>
      <c r="GU8" s="83">
        <f>SUMIFS(PREDICTIONS!$U$4:$U$75,PREDICTIONS!$Q$4:$Q$75,$BX8,PREDICTIONS!$P$4:$P$75,GU$3)+SUMIFS(PREDICTIONS!$T$4:$T$75,PREDICTIONS!$P$4:$P$75,$BX8,PREDICTIONS!$Q$4:$Q$75,GU$3)</f>
        <v>0</v>
      </c>
      <c r="GV8" s="83">
        <f>SUMIFS(PREDICTIONS!$V$4:$V$75,PREDICTIONS!$R$4:$R$75,$BX8,PREDICTIONS!$Q$4:$Q$75,GV$3)+SUMIFS(PREDICTIONS!$U$4:$U$75,PREDICTIONS!$Q$4:$Q$75,$BX8,PREDICTIONS!$R$4:$R$75,GV$3)</f>
        <v>0</v>
      </c>
      <c r="GW8" s="83">
        <f>SUMIFS(PREDICTIONS!$W$4:$W$75,PREDICTIONS!$S$4:$S$75,$BX8,PREDICTIONS!$R$4:$R$75,GW$3)+SUMIFS(PREDICTIONS!$V$4:$V$75,PREDICTIONS!$R$4:$R$75,$BX8,PREDICTIONS!$S$4:$S$75,GW$3)</f>
        <v>0</v>
      </c>
      <c r="GX8" s="83">
        <f>SUMIFS(PREDICTIONS!$B$4:$B$75,PREDICTIONS!$T$4:$T$75,$BX8,PREDICTIONS!$S$4:$S$75,GX$3)+SUMIFS(PREDICTIONS!$W$4:$W$75,PREDICTIONS!$S$4:$S$75,$BX8,PREDICTIONS!$T$4:$T$75,GX$3)</f>
        <v>0</v>
      </c>
      <c r="GY8" s="83">
        <f>SUMIFS(PREDICTIONS!$C$4:$C$75,PREDICTIONS!$U$4:$U$75,$BX8,PREDICTIONS!$T$4:$T$75,GY$3)+SUMIFS(PREDICTIONS!$B$4:$B$75,PREDICTIONS!$T$4:$T$75,$BX8,PREDICTIONS!$U$4:$U$75,GY$3)</f>
        <v>0</v>
      </c>
      <c r="GZ8" s="83">
        <f>SUMIFS(PREDICTIONS!$S$4:$S$75,PREDICTIONS!$O$4:$O$75,$BX8,PREDICTIONS!$N$4:$N$75,GZ$3)+SUMIFS(PREDICTIONS!$R$4:$R$75,PREDICTIONS!$N$4:$N$75,$BX8,PREDICTIONS!$O$4:$O$75,GZ$3)</f>
        <v>0</v>
      </c>
      <c r="HA8" s="83">
        <f>SUMIFS(PREDICTIONS!$S$4:$S$75,PREDICTIONS!$O$4:$O$75,$BX8,PREDICTIONS!$N$4:$N$75,HA$3)+SUMIFS(PREDICTIONS!$R$4:$R$75,PREDICTIONS!$N$4:$N$75,$BX8,PREDICTIONS!$O$4:$O$75,HA$3)</f>
        <v>0</v>
      </c>
      <c r="HB8" s="83">
        <f>SUMIFS(PREDICTIONS!$S$4:$S$75,PREDICTIONS!$O$4:$O$75,$BX8,PREDICTIONS!$N$4:$N$75,HB$3)+SUMIFS(PREDICTIONS!$R$4:$R$75,PREDICTIONS!$N$4:$N$75,$BX8,PREDICTIONS!$O$4:$O$75,HB$3)</f>
        <v>0</v>
      </c>
      <c r="HC8" s="83">
        <f>SUMIFS(PREDICTIONS!$S$4:$S$75,PREDICTIONS!$O$4:$O$75,$BX8,PREDICTIONS!$N$4:$N$75,HC$3)+SUMIFS(PREDICTIONS!$R$4:$R$75,PREDICTIONS!$N$4:$N$75,$BX8,PREDICTIONS!$O$4:$O$75,HC$3)</f>
        <v>0</v>
      </c>
      <c r="HD8" s="83">
        <f>SUMIFS(PREDICTIONS!$S$4:$S$75,PREDICTIONS!$O$4:$O$75,$BX8,PREDICTIONS!$N$4:$N$75,HD$3)+SUMIFS(PREDICTIONS!$R$4:$R$75,PREDICTIONS!$N$4:$N$75,$BX8,PREDICTIONS!$O$4:$O$75,HD$3)</f>
        <v>0</v>
      </c>
      <c r="HE8" s="83">
        <f>SUMIFS(PREDICTIONS!$S$4:$S$75,PREDICTIONS!$O$4:$O$75,$BX8,PREDICTIONS!$N$4:$N$75,HE$3)+SUMIFS(PREDICTIONS!$R$4:$R$75,PREDICTIONS!$N$4:$N$75,$BX8,PREDICTIONS!$O$4:$O$75,HE$3)</f>
        <v>0</v>
      </c>
      <c r="HF8" s="83">
        <f>SUMIFS(PREDICTIONS!$S$4:$S$75,PREDICTIONS!$O$4:$O$75,$BX8,PREDICTIONS!$N$4:$N$75,HF$3)+SUMIFS(PREDICTIONS!$R$4:$R$75,PREDICTIONS!$N$4:$N$75,$BX8,PREDICTIONS!$O$4:$O$75,HF$3)</f>
        <v>0</v>
      </c>
      <c r="HG8" s="83">
        <f>SUMIFS(PREDICTIONS!$S$4:$S$75,PREDICTIONS!$O$4:$O$75,$BX8,PREDICTIONS!$N$4:$N$75,HG$3)+SUMIFS(PREDICTIONS!$R$4:$R$75,PREDICTIONS!$N$4:$N$75,$BX8,PREDICTIONS!$O$4:$O$75,HG$3)</f>
        <v>0</v>
      </c>
      <c r="HH8" s="83">
        <f>SUMIFS(PREDICTIONS!$S$4:$S$75,PREDICTIONS!$O$4:$O$75,$BX8,PREDICTIONS!$N$4:$N$75,HH$3)+SUMIFS(PREDICTIONS!$R$4:$R$75,PREDICTIONS!$N$4:$N$75,$BX8,PREDICTIONS!$O$4:$O$75,HH$3)</f>
        <v>0</v>
      </c>
      <c r="HI8" s="83">
        <f>SUMIFS(PREDICTIONS!$S$4:$S$75,PREDICTIONS!$O$4:$O$75,$BX8,PREDICTIONS!$N$4:$N$75,HI$3)+SUMIFS(PREDICTIONS!$R$4:$R$75,PREDICTIONS!$N$4:$N$75,$BX8,PREDICTIONS!$O$4:$O$75,HI$3)</f>
        <v>0</v>
      </c>
      <c r="HJ8" s="83">
        <f>SUMIFS(PREDICTIONS!$S$4:$S$75,PREDICTIONS!$O$4:$O$75,$BX8,PREDICTIONS!$N$4:$N$75,HJ$3)+SUMIFS(PREDICTIONS!$R$4:$R$75,PREDICTIONS!$N$4:$N$75,$BX8,PREDICTIONS!$O$4:$O$75,HJ$3)</f>
        <v>0</v>
      </c>
      <c r="HK8" s="83">
        <f>SUMIFS(PREDICTIONS!$S$4:$S$75,PREDICTIONS!$O$4:$O$75,$BX8,PREDICTIONS!$N$4:$N$75,HK$3)+SUMIFS(PREDICTIONS!$R$4:$R$75,PREDICTIONS!$N$4:$N$75,$BX8,PREDICTIONS!$O$4:$O$75,HK$3)</f>
        <v>0</v>
      </c>
      <c r="HL8" s="83">
        <f>SUMIFS(PREDICTIONS!$S$4:$S$75,PREDICTIONS!$O$4:$O$75,$BX8,PREDICTIONS!$N$4:$N$75,HL$3)+SUMIFS(PREDICTIONS!$R$4:$R$75,PREDICTIONS!$N$4:$N$75,$BX8,PREDICTIONS!$O$4:$O$75,HL$3)</f>
        <v>0</v>
      </c>
      <c r="HM8" s="83">
        <f>SUMIFS(PREDICTIONS!$S$4:$S$75,PREDICTIONS!$O$4:$O$75,$BX8,PREDICTIONS!$N$4:$N$75,HM$3)+SUMIFS(PREDICTIONS!$R$4:$R$75,PREDICTIONS!$N$4:$N$75,$BX8,PREDICTIONS!$O$4:$O$75,HM$3)</f>
        <v>0</v>
      </c>
      <c r="HN8" s="83">
        <f>SUMIFS(PREDICTIONS!$S$4:$S$75,PREDICTIONS!$O$4:$O$75,$BX8,PREDICTIONS!$N$4:$N$75,HN$3)+SUMIFS(PREDICTIONS!$R$4:$R$75,PREDICTIONS!$N$4:$N$75,$BX8,PREDICTIONS!$O$4:$O$75,HN$3)</f>
        <v>0</v>
      </c>
      <c r="HO8" s="83">
        <f>SUMIFS(PREDICTIONS!$S$4:$S$75,PREDICTIONS!$O$4:$O$75,$BX8,PREDICTIONS!$N$4:$N$75,HO$3)+SUMIFS(PREDICTIONS!$R$4:$R$75,PREDICTIONS!$N$4:$N$75,$BX8,PREDICTIONS!$O$4:$O$75,HO$3)</f>
        <v>0</v>
      </c>
      <c r="HP8" s="83">
        <f>SUMIFS(PREDICTIONS!$S$4:$S$75,PREDICTIONS!$O$4:$O$75,$BX8,PREDICTIONS!$N$4:$N$75,HP$3)+SUMIFS(PREDICTIONS!$R$4:$R$75,PREDICTIONS!$N$4:$N$75,$BX8,PREDICTIONS!$O$4:$O$75,HP$3)</f>
        <v>0</v>
      </c>
      <c r="HQ8" s="51"/>
      <c r="HR8" s="71"/>
      <c r="HS8" s="71"/>
      <c r="HT8" s="71"/>
      <c r="HU8" s="71"/>
      <c r="HV8" s="71"/>
      <c r="HW8" s="71"/>
      <c r="HX8" s="71"/>
      <c r="HY8" s="71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1"/>
      <c r="IN8" s="71"/>
      <c r="IP8" s="71"/>
      <c r="IQ8" s="71"/>
      <c r="IR8" s="71"/>
      <c r="IS8" s="71"/>
      <c r="IT8" s="71"/>
      <c r="IU8" s="71"/>
      <c r="IV8" s="71"/>
      <c r="IW8" s="71"/>
      <c r="IX8" s="71"/>
      <c r="IY8" s="71"/>
      <c r="IZ8" s="71"/>
      <c r="JA8" s="71"/>
      <c r="JB8" s="71"/>
      <c r="JC8" s="71"/>
      <c r="JD8" s="71"/>
      <c r="JE8" s="71"/>
      <c r="JF8" s="71"/>
      <c r="JG8" s="71"/>
      <c r="JH8" s="71"/>
      <c r="JI8" s="71"/>
      <c r="JJ8" s="71"/>
      <c r="JK8" s="71"/>
      <c r="JL8" s="71"/>
      <c r="JM8" s="71"/>
      <c r="JN8" s="71"/>
      <c r="JO8" s="71"/>
      <c r="JP8" s="71"/>
      <c r="JQ8" s="71"/>
      <c r="JR8" s="71"/>
      <c r="JS8" s="71"/>
      <c r="JT8" s="71"/>
      <c r="JU8" s="71"/>
      <c r="JV8" s="71"/>
      <c r="JW8" s="71"/>
      <c r="JX8" s="71"/>
      <c r="JY8" s="71"/>
      <c r="JZ8" s="71"/>
      <c r="KA8" s="71"/>
      <c r="KB8" s="71"/>
      <c r="KC8" s="71"/>
      <c r="KD8" s="71"/>
      <c r="KE8" s="71"/>
      <c r="KF8" s="71"/>
      <c r="KG8" s="71"/>
      <c r="KH8" s="71"/>
      <c r="KI8" s="71"/>
      <c r="KJ8" s="71"/>
      <c r="KK8" s="71"/>
      <c r="KL8" s="71"/>
      <c r="KM8" s="71"/>
      <c r="KN8" s="71"/>
      <c r="KO8" s="71"/>
    </row>
    <row r="9" spans="1:301" s="78" customFormat="1" ht="30" customHeight="1" x14ac:dyDescent="0.25">
      <c r="A9" s="194"/>
      <c r="B9" s="72">
        <f>ACTUALS!B9</f>
        <v>6</v>
      </c>
      <c r="C9" s="73" t="str">
        <f>ACTUALS!C9</f>
        <v>B</v>
      </c>
      <c r="D9" s="74">
        <f>ACTUALS!D9</f>
        <v>46186</v>
      </c>
      <c r="E9" s="73" t="str">
        <f>ACTUALS!E9</f>
        <v>Levi's Stadium (Santa Clara)</v>
      </c>
      <c r="F9" s="180">
        <f>ACTUALS!F9</f>
        <v>0.625</v>
      </c>
      <c r="G9" s="75">
        <f t="shared" si="2"/>
        <v>46186.625</v>
      </c>
      <c r="H9" s="254" t="str">
        <f>ACTUALS!H9</f>
        <v>Qatar - Switzerland</v>
      </c>
      <c r="I9" s="149"/>
      <c r="J9" s="150"/>
      <c r="K9" s="151"/>
      <c r="L9" s="73" t="str">
        <f t="shared" si="3"/>
        <v/>
      </c>
      <c r="M9" s="76" t="s">
        <v>729</v>
      </c>
      <c r="N9" s="77" t="str">
        <f t="shared" si="0"/>
        <v>Qatar</v>
      </c>
      <c r="O9" s="78" t="str">
        <f t="shared" si="1"/>
        <v>Switzerland</v>
      </c>
      <c r="P9" s="78" t="str">
        <f>IF(L9="","",IF(PREDICTIONS!$R9&gt;PREDICTIONS!$S9,PREDICTIONS!$N9,IF(PREDICTIONS!$S9&gt;PREDICTIONS!$R9,PREDICTIONS!$O9,"")))</f>
        <v/>
      </c>
      <c r="Q9" s="78" t="str">
        <f>IF(PREDICTIONS!$P9=PREDICTIONS!$N9,PREDICTIONS!$O9,IF(PREDICTIONS!$P9=PREDICTIONS!$O9,PREDICTIONS!$N9,""))</f>
        <v/>
      </c>
      <c r="R9" s="79">
        <f t="shared" si="4"/>
        <v>0</v>
      </c>
      <c r="S9" s="78">
        <f t="shared" si="5"/>
        <v>0</v>
      </c>
      <c r="T9" s="78">
        <f>IF(OR(PREDICTIONS!$R9="",PREDICTIONS!$S9=""),"",PREDICTIONS!$R9-PREDICTIONS!$S9)</f>
        <v>0</v>
      </c>
      <c r="U9" s="78">
        <f>IF(OR(PREDICTIONS!$R9="",PREDICTIONS!$S9=""),"",PREDICTIONS!$S9-PREDICTIONS!$R9)</f>
        <v>0</v>
      </c>
      <c r="V9" s="78" t="str">
        <f>IF(PREDICTIONS!$K9="","",IF(PREDICTIONS!$L9="Draw",1,IF(PREDICTIONS!$L9=PREDICTIONS!$N9,3,0)))</f>
        <v/>
      </c>
      <c r="W9" s="78" t="str">
        <f>IF(PREDICTIONS!$K9="","",IF(PREDICTIONS!$L9="Draw",1,IF(PREDICTIONS!$L9=PREDICTIONS!$O9,3,0)))</f>
        <v/>
      </c>
      <c r="AB9" s="209" t="str">
        <f>IF(OR(ACTUALS!L9="",L9=""),"",IF((R9+S9)=(ACTUALS!R9+ACTUALS!S9),pointtotalgoals,0))</f>
        <v/>
      </c>
      <c r="AC9" s="78" t="str">
        <f>IF(L9="","",IF(L9=ACTUALS!L9,pointcorrectresult,0))</f>
        <v/>
      </c>
      <c r="AD9" s="78" t="str">
        <f>IF(L9="","",IF(I9=ACTUALS!I9,pointcorrectscore,0))</f>
        <v/>
      </c>
      <c r="AE9" s="210">
        <f t="shared" si="6"/>
        <v>0</v>
      </c>
      <c r="AG9" s="78" t="s">
        <v>116</v>
      </c>
      <c r="AK9" s="78" t="s">
        <v>1</v>
      </c>
      <c r="AL9" s="90">
        <v>4</v>
      </c>
      <c r="AM9" s="90" t="str">
        <f ca="1">IFERROR(INDEX(BE:BE,MATCH("4"&amp;AK9,BO:BO,0),1),"")</f>
        <v>Mexico</v>
      </c>
      <c r="AN9" s="90" t="str">
        <f ca="1">IF(AM9="","",VLOOKUP(AM9,BE:BJ,2,FALSE)&amp;"-"&amp;VLOOKUP(AM9,BE:BJ,3,FALSE)&amp;"-"&amp;VLOOKUP(AM9,BE:BJ,4,FALSE))</f>
        <v>0-0-0</v>
      </c>
      <c r="AO9" s="90">
        <f ca="1">IF(AM9="","",VLOOKUP(AM9,BE:BL,8,FALSE))</f>
        <v>0</v>
      </c>
      <c r="AP9" s="90">
        <f ca="1">IF(AM9="","",VLOOKUP(AM9,BE:BO,5,FALSE))</f>
        <v>0</v>
      </c>
      <c r="AQ9" s="282" t="str">
        <f>IF(L75="","",IF(AM9=ACTUALS!AJ9,$AQ$2,0))</f>
        <v/>
      </c>
      <c r="AR9" s="283"/>
      <c r="AS9" s="51"/>
      <c r="AT9" s="71"/>
      <c r="AU9" s="197"/>
      <c r="AV9" s="197" t="s">
        <v>87</v>
      </c>
      <c r="AW9" s="51"/>
      <c r="AX9" s="71"/>
      <c r="AY9" s="71"/>
      <c r="AZ9" s="71"/>
      <c r="BA9" s="51"/>
      <c r="BB9" s="51"/>
      <c r="BC9" s="51"/>
      <c r="BD9" s="51" t="s">
        <v>5</v>
      </c>
      <c r="BE9" s="51" t="s">
        <v>49</v>
      </c>
      <c r="BF9" s="51">
        <f>COUNTIF(PREDICTIONS!$P$4:$P$75,BE9)</f>
        <v>0</v>
      </c>
      <c r="BG9" s="51">
        <f>COUNTIFS(PREDICTIONS!$O$4:$O$75,BE9,PREDICTIONS!$L$4:$L$75,"Draw")+COUNTIFS(PREDICTIONS!$N$4:$N$75,BE9,PREDICTIONS!$L$4:$L$75,"Draw")</f>
        <v>0</v>
      </c>
      <c r="BH9" s="51">
        <f>COUNTIF(PREDICTIONS!$Q$4:$Q$75,BE9)</f>
        <v>0</v>
      </c>
      <c r="BI9" s="51">
        <f>BG9+(3*BF9)</f>
        <v>0</v>
      </c>
      <c r="BJ9" s="51">
        <f>SUMIFS(PREDICTIONS!$R$4:$R$75,PREDICTIONS!$N$4:$N$75,BE9)+SUMIFS(PREDICTIONS!$S$4:$S$75,PREDICTIONS!$O$4:$O$75,BE9)</f>
        <v>0</v>
      </c>
      <c r="BK9" s="51">
        <f>SUMIFS(PREDICTIONS!$S$4:$S$75,PREDICTIONS!$N$4:$N$75,BE9)+SUMIFS(PREDICTIONS!$R$4:$R$75,PREDICTIONS!$O$4:$O$75,BE9)</f>
        <v>0</v>
      </c>
      <c r="BL9" s="51">
        <f>BJ9-BK9</f>
        <v>0</v>
      </c>
      <c r="BM9" s="51">
        <f ca="1">RANK(BV9,BV9:BV12,1)</f>
        <v>4</v>
      </c>
      <c r="BN9" s="51" t="str">
        <f>IFERROR(VLOOKUP(BE9,AU:AV,2,FALSE),"")</f>
        <v/>
      </c>
      <c r="BO9" s="51" t="str">
        <f ca="1">IF(BN9="",BM9&amp;BD9,BN9&amp;BD9)</f>
        <v>4B</v>
      </c>
      <c r="BP9" s="51">
        <f>RANK(BI9,BI9:BI12)+(RANK(BL9,BL9:BL12)/10)+(RANK(BJ9,BJ9:BJ12)/100)</f>
        <v>1.1100000000000001</v>
      </c>
      <c r="BQ9" s="51">
        <f>RANK(BP9,BP9:BP12,1)</f>
        <v>1</v>
      </c>
      <c r="BR9" s="51" cm="1">
        <f t="array" aca="1" ref="BR9" ca="1">SUMPRODUCT((OFFSET($BY$3:$DT$3,MATCH($BE9,$BX$4:$BX$51,0),0))*((IF($BQ11=$BQ9,$BY$3:$DT$3=$BE11,0))+(IF($BQ12=$BQ9,$BY$3:$DT$3=$BE12,0))+(IF($BQ10=$BQ9,$BY$3:$DT$3=$BE10,0))))</f>
        <v>0</v>
      </c>
      <c r="BS9" s="51" cm="1">
        <f t="array" aca="1" ref="BS9" ca="1">SUMPRODUCT((OFFSET($DW$3:$FR$3,MATCH($BE9,$DV$4:$DV$51,0),0))*((IF($BQ11=$BQ9,$DW$3:$FR$3=$BE11,0))+(IF($BQ12=$BQ9,$DW$3:$FR$3=$BE12,0))+(IF($BQ10=$BQ9,$DW$3:$FR$3=$BE10,0))))</f>
        <v>0</v>
      </c>
      <c r="BT9" s="51" cm="1">
        <f t="array" aca="1" ref="BT9" ca="1">SUMPRODUCT((OFFSET($FU$3:$HP$3,MATCH($BE9,$FT$4:$FT$51,0),0))*((IF($BQ11=$BQ9,$FU$3:$HP$3=$BE11,0))+(IF($BQ12=$BQ9,$FU$3:$HP$3=$BE12,0))+(IF($BQ10=$BQ9,$FU$3:$HP$3=$BE10,0))))</f>
        <v>0</v>
      </c>
      <c r="BU9" s="51">
        <f ca="1">(BR9/1000)+(BS9/10000)+(BT9/100000)+(ROW(BT12)/10000000)</f>
        <v>1.1999999999999999E-6</v>
      </c>
      <c r="BV9" s="51">
        <f ca="1">+BP9-BU9</f>
        <v>1.1099988000000001</v>
      </c>
      <c r="BW9" s="51"/>
      <c r="BX9" s="51" t="s">
        <v>39</v>
      </c>
      <c r="BY9" s="83">
        <f>SUMIFS(PREDICTIONS!$W$4:$W$75,PREDICTIONS!$O$4:$O$75,$BX9,PREDICTIONS!$N$4:$N$75,BY$3)+SUMIFS(PREDICTIONS!$V$4:$V$75,PREDICTIONS!$N$4:$N$75,$BX9,PREDICTIONS!$O$4:$O$75,BY$3)</f>
        <v>0</v>
      </c>
      <c r="BZ9" s="83">
        <f>SUMIFS(PREDICTIONS!$W$4:$W$75,PREDICTIONS!$O$4:$O$75,$BX9,PREDICTIONS!$N$4:$N$75,BZ$3)+SUMIFS(PREDICTIONS!$V$4:$V$75,PREDICTIONS!$N$4:$N$75,$BX9,PREDICTIONS!$O$4:$O$75,BZ$3)</f>
        <v>0</v>
      </c>
      <c r="CA9" s="83">
        <f>SUMIFS(PREDICTIONS!$W$4:$W$75,PREDICTIONS!$O$4:$O$75,$BX9,PREDICTIONS!$N$4:$N$75,CA$3)+SUMIFS(PREDICTIONS!$V$4:$V$75,PREDICTIONS!$N$4:$N$75,$BX9,PREDICTIONS!$O$4:$O$75,CA$3)</f>
        <v>0</v>
      </c>
      <c r="CB9" s="83">
        <f>SUMIFS(PREDICTIONS!$W$4:$W$75,PREDICTIONS!$O$4:$O$75,$BX9,PREDICTIONS!$N$4:$N$75,CB$3)+SUMIFS(PREDICTIONS!$V$4:$V$75,PREDICTIONS!$N$4:$N$75,$BX9,PREDICTIONS!$O$4:$O$75,CB$3)</f>
        <v>0</v>
      </c>
      <c r="CC9" s="83">
        <f>SUMIFS(PREDICTIONS!$W$4:$W$75,PREDICTIONS!$O$4:$O$75,$BX9,PREDICTIONS!$N$4:$N$75,CC$3)+SUMIFS(PREDICTIONS!$V$4:$V$75,PREDICTIONS!$N$4:$N$75,$BX9,PREDICTIONS!$O$4:$O$75,CC$3)</f>
        <v>0</v>
      </c>
      <c r="CD9" s="83">
        <f>SUMIFS(PREDICTIONS!$W$4:$W$75,PREDICTIONS!$O$4:$O$75,$BX9,PREDICTIONS!$N$4:$N$75,CD$3)+SUMIFS(PREDICTIONS!$V$4:$V$75,PREDICTIONS!$N$4:$N$75,$BX9,PREDICTIONS!$O$4:$O$75,CD$3)</f>
        <v>0</v>
      </c>
      <c r="CE9" s="83">
        <f>SUMIFS(PREDICTIONS!$W$4:$W$75,PREDICTIONS!$O$4:$O$75,$BX9,PREDICTIONS!$N$4:$N$75,CE$3)+SUMIFS(PREDICTIONS!$V$4:$V$75,PREDICTIONS!$N$4:$N$75,$BX9,PREDICTIONS!$O$4:$O$75,CE$3)</f>
        <v>0</v>
      </c>
      <c r="CF9" s="83">
        <f>SUMIFS(PREDICTIONS!$W$4:$W$75,PREDICTIONS!$O$4:$O$75,$BX9,PREDICTIONS!$N$4:$N$75,CF$3)+SUMIFS(PREDICTIONS!$V$4:$V$75,PREDICTIONS!$N$4:$N$75,$BX9,PREDICTIONS!$O$4:$O$75,CF$3)</f>
        <v>0</v>
      </c>
      <c r="CG9" s="83">
        <f>SUMIFS(PREDICTIONS!$W$4:$W$75,PREDICTIONS!$O$4:$O$75,$BX9,PREDICTIONS!$N$4:$N$75,CG$3)+SUMIFS(PREDICTIONS!$V$4:$V$75,PREDICTIONS!$N$4:$N$75,$BX9,PREDICTIONS!$O$4:$O$75,CG$3)</f>
        <v>0</v>
      </c>
      <c r="CH9" s="83">
        <f>SUMIFS(PREDICTIONS!$W$4:$W$75,PREDICTIONS!$O$4:$O$75,$BX9,PREDICTIONS!$N$4:$N$75,CH$3)+SUMIFS(PREDICTIONS!$V$4:$V$75,PREDICTIONS!$N$4:$N$75,$BX9,PREDICTIONS!$O$4:$O$75,CH$3)</f>
        <v>0</v>
      </c>
      <c r="CI9" s="83">
        <f>SUMIFS(PREDICTIONS!$W$4:$W$75,PREDICTIONS!$O$4:$O$75,$BX9,PREDICTIONS!$N$4:$N$75,CI$3)+SUMIFS(PREDICTIONS!$V$4:$V$75,PREDICTIONS!$N$4:$N$75,$BX9,PREDICTIONS!$O$4:$O$75,CI$3)</f>
        <v>0</v>
      </c>
      <c r="CJ9" s="83">
        <f>SUMIFS(PREDICTIONS!$W$4:$W$75,PREDICTIONS!$O$4:$O$75,$BX9,PREDICTIONS!$N$4:$N$75,CJ$3)+SUMIFS(PREDICTIONS!$V$4:$V$75,PREDICTIONS!$N$4:$N$75,$BX9,PREDICTIONS!$O$4:$O$75,CJ$3)</f>
        <v>0</v>
      </c>
      <c r="CK9" s="83">
        <f>SUMIFS(PREDICTIONS!$W$4:$W$75,PREDICTIONS!$O$4:$O$75,$BX9,PREDICTIONS!$N$4:$N$75,CK$3)+SUMIFS(PREDICTIONS!$V$4:$V$75,PREDICTIONS!$N$4:$N$75,$BX9,PREDICTIONS!$O$4:$O$75,CK$3)</f>
        <v>0</v>
      </c>
      <c r="CL9" s="83">
        <f>SUMIFS(PREDICTIONS!$W$4:$W$75,PREDICTIONS!$O$4:$O$75,$BX9,PREDICTIONS!$N$4:$N$75,CL$3)+SUMIFS(PREDICTIONS!$V$4:$V$75,PREDICTIONS!$N$4:$N$75,$BX9,PREDICTIONS!$O$4:$O$75,CL$3)</f>
        <v>0</v>
      </c>
      <c r="CM9" s="83">
        <f>SUMIFS(PREDICTIONS!$W$4:$W$75,PREDICTIONS!$O$4:$O$75,$BX9,PREDICTIONS!$N$4:$N$75,CM$3)+SUMIFS(PREDICTIONS!$V$4:$V$75,PREDICTIONS!$N$4:$N$75,$BX9,PREDICTIONS!$O$4:$O$75,CM$3)</f>
        <v>0</v>
      </c>
      <c r="CN9" s="83">
        <f>SUMIFS(PREDICTIONS!$W$4:$W$75,PREDICTIONS!$O$4:$O$75,$BX9,PREDICTIONS!$N$4:$N$75,CN$3)+SUMIFS(PREDICTIONS!$V$4:$V$75,PREDICTIONS!$N$4:$N$75,$BX9,PREDICTIONS!$O$4:$O$75,CN$3)</f>
        <v>0</v>
      </c>
      <c r="CO9" s="83">
        <f>SUMIFS(PREDICTIONS!$W$4:$W$75,PREDICTIONS!$O$4:$O$75,$BX9,PREDICTIONS!$N$4:$N$75,CO$3)+SUMIFS(PREDICTIONS!$V$4:$V$75,PREDICTIONS!$N$4:$N$75,$BX9,PREDICTIONS!$O$4:$O$75,CO$3)</f>
        <v>0</v>
      </c>
      <c r="CP9" s="83">
        <f>SUMIFS(PREDICTIONS!$W$4:$W$75,PREDICTIONS!$O$4:$O$75,$BX9,PREDICTIONS!$N$4:$N$75,CP$3)+SUMIFS(PREDICTIONS!$V$4:$V$75,PREDICTIONS!$N$4:$N$75,$BX9,PREDICTIONS!$O$4:$O$75,CP$3)</f>
        <v>0</v>
      </c>
      <c r="CQ9" s="83">
        <f>SUMIFS(PREDICTIONS!$W$4:$W$75,PREDICTIONS!$O$4:$O$75,$BX9,PREDICTIONS!$N$4:$N$75,CQ$3)+SUMIFS(PREDICTIONS!$V$4:$V$75,PREDICTIONS!$N$4:$N$75,$BX9,PREDICTIONS!$O$4:$O$75,CQ$3)</f>
        <v>0</v>
      </c>
      <c r="CR9" s="83">
        <f>SUMIFS(PREDICTIONS!$W$4:$W$75,PREDICTIONS!$O$4:$O$75,$BX9,PREDICTIONS!$N$4:$N$75,CR$3)+SUMIFS(PREDICTIONS!$V$4:$V$75,PREDICTIONS!$N$4:$N$75,$BX9,PREDICTIONS!$O$4:$O$75,CR$3)</f>
        <v>0</v>
      </c>
      <c r="CS9" s="83">
        <f>SUMIFS(PREDICTIONS!$W$4:$W$75,PREDICTIONS!$O$4:$O$75,$BX9,PREDICTIONS!$N$4:$N$75,CS$3)+SUMIFS(PREDICTIONS!$V$4:$V$75,PREDICTIONS!$N$4:$N$75,$BX9,PREDICTIONS!$O$4:$O$75,CS$3)</f>
        <v>0</v>
      </c>
      <c r="CT9" s="83">
        <f>SUMIFS(PREDICTIONS!$W$4:$W$75,PREDICTIONS!$O$4:$O$75,$BX9,PREDICTIONS!$N$4:$N$75,CT$3)+SUMIFS(PREDICTIONS!$V$4:$V$75,PREDICTIONS!$N$4:$N$75,$BX9,PREDICTIONS!$O$4:$O$75,CT$3)</f>
        <v>0</v>
      </c>
      <c r="CU9" s="83">
        <f>SUMIFS(PREDICTIONS!$B$4:$B$75,PREDICTIONS!$P$4:$P$75,$BX9,PREDICTIONS!$O$4:$O$75,CU$3)+SUMIFS(PREDICTIONS!$W$4:$W$75,PREDICTIONS!$O$4:$O$75,$BX9,PREDICTIONS!$P$4:$P$75,CU$3)</f>
        <v>0</v>
      </c>
      <c r="CV9" s="83">
        <f>SUMIFS(PREDICTIONS!$C$4:$C$75,PREDICTIONS!$Q$4:$Q$75,$BX9,PREDICTIONS!$P$4:$P$75,CV$3)+SUMIFS(PREDICTIONS!$B$4:$B$75,PREDICTIONS!$P$4:$P$75,$BX9,PREDICTIONS!$Q$4:$Q$75,CV$3)</f>
        <v>0</v>
      </c>
      <c r="CW9" s="83">
        <f>SUMIFS(PREDICTIONS!$D$4:$D$75,PREDICTIONS!$R$4:$R$75,$BX9,PREDICTIONS!$Q$4:$Q$75,CW$3)+SUMIFS(PREDICTIONS!$C$4:$C$75,PREDICTIONS!$Q$4:$Q$75,$BX9,PREDICTIONS!$R$4:$R$75,CW$3)</f>
        <v>0</v>
      </c>
      <c r="CX9" s="83">
        <f>SUMIFS(PREDICTIONS!$E$4:$E$75,PREDICTIONS!$S$4:$S$75,$BX9,PREDICTIONS!$R$4:$R$75,CX$3)+SUMIFS(PREDICTIONS!$D$4:$D$75,PREDICTIONS!$R$4:$R$75,$BX9,PREDICTIONS!$S$4:$S$75,CX$3)</f>
        <v>0</v>
      </c>
      <c r="CY9" s="83">
        <f>SUMIFS(PREDICTIONS!$F$4:$F$75,PREDICTIONS!$T$4:$T$75,$BX9,PREDICTIONS!$S$4:$S$75,CY$3)+SUMIFS(PREDICTIONS!$E$4:$E$75,PREDICTIONS!$S$4:$S$75,$BX9,PREDICTIONS!$T$4:$T$75,CY$3)</f>
        <v>0</v>
      </c>
      <c r="CZ9" s="83">
        <f>SUMIFS(PREDICTIONS!$G$4:$G$75,PREDICTIONS!$U$4:$U$75,$BX9,PREDICTIONS!$T$4:$T$75,CZ$3)+SUMIFS(PREDICTIONS!$F$4:$F$75,PREDICTIONS!$T$4:$T$75,$BX9,PREDICTIONS!$U$4:$U$75,CZ$3)</f>
        <v>0</v>
      </c>
      <c r="DA9" s="83">
        <f>SUMIFS(PREDICTIONS!$J$4:$J$75,PREDICTIONS!$V$4:$V$75,$BX9,PREDICTIONS!$U$4:$U$75,DA$3)+SUMIFS(PREDICTIONS!$G$4:$G$75,PREDICTIONS!$U$4:$U$75,$BX9,PREDICTIONS!$V$4:$V$75,DA$3)</f>
        <v>0</v>
      </c>
      <c r="DB9" s="83">
        <f>SUMIFS(PREDICTIONS!$K$4:$K$75,PREDICTIONS!$W$4:$W$75,$BX9,PREDICTIONS!$V$4:$V$75,DB$3)+SUMIFS(PREDICTIONS!$J$4:$J$75,PREDICTIONS!$V$4:$V$75,$BX9,PREDICTIONS!$W$4:$W$75,DB$3)</f>
        <v>0</v>
      </c>
      <c r="DC9" s="83">
        <f>SUMIFS(PREDICTIONS!$L$4:$L$75,PREDICTIONS!$B$4:$B$75,$BX9,PREDICTIONS!$W$4:$W$75,DC$3)+SUMIFS(PREDICTIONS!$K$4:$K$75,PREDICTIONS!$W$4:$W$75,$BX9,PREDICTIONS!$B$4:$B$75,DC$3)</f>
        <v>0</v>
      </c>
      <c r="DD9" s="83">
        <f>SUMIFS(PREDICTIONS!$N$4:$N$75,PREDICTIONS!$C$4:$C$75,$BX9,PREDICTIONS!$B$4:$B$75,DD$3)+SUMIFS(PREDICTIONS!$L$4:$L$75,PREDICTIONS!$B$4:$B$75,$BX9,PREDICTIONS!$C$4:$C$75,DD$3)</f>
        <v>0</v>
      </c>
      <c r="DE9" s="83">
        <f>SUMIFS(PREDICTIONS!$O$4:$O$75,PREDICTIONS!$D$4:$D$75,$BX9,PREDICTIONS!$C$4:$C$75,DE$3)+SUMIFS(PREDICTIONS!$N$4:$N$75,PREDICTIONS!$C$4:$C$75,$BX9,PREDICTIONS!$D$4:$D$75,DE$3)</f>
        <v>0</v>
      </c>
      <c r="DF9" s="83">
        <f>SUMIFS(PREDICTIONS!$P$4:$P$75,PREDICTIONS!$E$4:$E$75,$BX9,PREDICTIONS!$D$4:$D$75,DF$3)+SUMIFS(PREDICTIONS!$O$4:$O$75,PREDICTIONS!$D$4:$D$75,$BX9,PREDICTIONS!$E$4:$E$75,DF$3)</f>
        <v>0</v>
      </c>
      <c r="DG9" s="83">
        <f>SUMIFS(PREDICTIONS!$Q$4:$Q$75,PREDICTIONS!$F$4:$F$75,$BX9,PREDICTIONS!$E$4:$E$75,DG$3)+SUMIFS(PREDICTIONS!$P$4:$P$75,PREDICTIONS!$E$4:$E$75,$BX9,PREDICTIONS!$F$4:$F$75,DG$3)</f>
        <v>0</v>
      </c>
      <c r="DH9" s="83">
        <f>SUMIFS(PREDICTIONS!$R$4:$R$75,PREDICTIONS!$G$4:$G$75,$BX9,PREDICTIONS!$F$4:$F$75,DH$3)+SUMIFS(PREDICTIONS!$Q$4:$Q$75,PREDICTIONS!$F$4:$F$75,$BX9,PREDICTIONS!$G$4:$G$75,DH$3)</f>
        <v>0</v>
      </c>
      <c r="DI9" s="83">
        <f>SUMIFS(PREDICTIONS!$S$4:$S$75,PREDICTIONS!$J$4:$J$75,$BX9,PREDICTIONS!$G$4:$G$75,DI$3)+SUMIFS(PREDICTIONS!$R$4:$R$75,PREDICTIONS!$G$4:$G$75,$BX9,PREDICTIONS!$J$4:$J$75,DI$3)</f>
        <v>0</v>
      </c>
      <c r="DJ9" s="83">
        <f>SUMIFS(PREDICTIONS!$T$4:$T$75,PREDICTIONS!$K$4:$K$75,$BX9,PREDICTIONS!$J$4:$J$75,DJ$3)+SUMIFS(PREDICTIONS!$S$4:$S$75,PREDICTIONS!$J$4:$J$75,$BX9,PREDICTIONS!$K$4:$K$75,DJ$3)</f>
        <v>0</v>
      </c>
      <c r="DK9" s="83">
        <f>SUMIFS(PREDICTIONS!$U$4:$U$75,PREDICTIONS!$L$4:$L$75,$BX9,PREDICTIONS!$K$4:$K$75,DK$3)+SUMIFS(PREDICTIONS!$T$4:$T$75,PREDICTIONS!$K$4:$K$75,$BX9,PREDICTIONS!$L$4:$L$75,DK$3)</f>
        <v>0</v>
      </c>
      <c r="DL9" s="83">
        <f>SUMIFS(PREDICTIONS!$V$4:$V$75,PREDICTIONS!$N$4:$N$75,$BX9,PREDICTIONS!$L$4:$L$75,DL$3)+SUMIFS(PREDICTIONS!$U$4:$U$75,PREDICTIONS!$L$4:$L$75,$BX9,PREDICTIONS!$N$4:$N$75,DL$3)</f>
        <v>0</v>
      </c>
      <c r="DM9" s="83">
        <f>SUMIFS(PREDICTIONS!$W$4:$W$75,PREDICTIONS!$O$4:$O$75,$BX9,PREDICTIONS!$N$4:$N$75,DM$3)+SUMIFS(PREDICTIONS!$V$4:$V$75,PREDICTIONS!$N$4:$N$75,$BX9,PREDICTIONS!$O$4:$O$75,DM$3)</f>
        <v>0</v>
      </c>
      <c r="DN9" s="83">
        <f>SUMIFS(PREDICTIONS!$B$4:$B$75,PREDICTIONS!$P$4:$P$75,$BX9,PREDICTIONS!$O$4:$O$75,DN$3)+SUMIFS(PREDICTIONS!$W$4:$W$75,PREDICTIONS!$O$4:$O$75,$BX9,PREDICTIONS!$P$4:$P$75,DN$3)</f>
        <v>0</v>
      </c>
      <c r="DO9" s="83">
        <f>SUMIFS(PREDICTIONS!$C$4:$C$75,PREDICTIONS!$Q$4:$Q$75,$BX9,PREDICTIONS!$P$4:$P$75,DO$3)+SUMIFS(PREDICTIONS!$B$4:$B$75,PREDICTIONS!$P$4:$P$75,$BX9,PREDICTIONS!$Q$4:$Q$75,DO$3)</f>
        <v>0</v>
      </c>
      <c r="DP9" s="83">
        <f>SUMIFS(PREDICTIONS!$D$4:$D$75,PREDICTIONS!$R$4:$R$75,$BX9,PREDICTIONS!$Q$4:$Q$75,DP$3)+SUMIFS(PREDICTIONS!$C$4:$C$75,PREDICTIONS!$Q$4:$Q$75,$BX9,PREDICTIONS!$R$4:$R$75,DP$3)</f>
        <v>0</v>
      </c>
      <c r="DQ9" s="83">
        <f>SUMIFS(PREDICTIONS!$E$4:$E$75,PREDICTIONS!$S$4:$S$75,$BX9,PREDICTIONS!$R$4:$R$75,DQ$3)+SUMIFS(PREDICTIONS!$D$4:$D$75,PREDICTIONS!$R$4:$R$75,$BX9,PREDICTIONS!$S$4:$S$75,DQ$3)</f>
        <v>0</v>
      </c>
      <c r="DR9" s="83">
        <f>SUMIFS(PREDICTIONS!$W$4:$W$75,PREDICTIONS!$O$4:$O$75,$BX9,PREDICTIONS!$N$4:$N$75,DR$3)+SUMIFS(PREDICTIONS!$V$4:$V$75,PREDICTIONS!$N$4:$N$75,$BX9,PREDICTIONS!$O$4:$O$75,DR$3)</f>
        <v>0</v>
      </c>
      <c r="DS9" s="83">
        <f>SUMIFS(PREDICTIONS!$W$4:$W$75,PREDICTIONS!$O$4:$O$75,$BX9,PREDICTIONS!$N$4:$N$75,DS$3)+SUMIFS(PREDICTIONS!$V$4:$V$75,PREDICTIONS!$N$4:$N$75,$BX9,PREDICTIONS!$O$4:$O$75,DS$3)</f>
        <v>0</v>
      </c>
      <c r="DT9" s="83">
        <f>SUMIFS(PREDICTIONS!$W$4:$W$75,PREDICTIONS!$O$4:$O$75,$BX9,PREDICTIONS!$N$4:$N$75,DT$3)+SUMIFS(PREDICTIONS!$V$4:$V$75,PREDICTIONS!$N$4:$N$75,$BX9,PREDICTIONS!$O$4:$O$75,DT$3)</f>
        <v>0</v>
      </c>
      <c r="DU9" s="51"/>
      <c r="DV9" s="51" t="s">
        <v>39</v>
      </c>
      <c r="DW9" s="83">
        <f>SUMIFS(PREDICTIONS!$U$4:$U$75,PREDICTIONS!$O$4:$O$75,$BX9,PREDICTIONS!$N$4:$N$75,DW$3)+SUMIFS(PREDICTIONS!$T$4:$T$75,PREDICTIONS!$N$4:$N$75,$BX9,PREDICTIONS!$O$4:$O$75,DW$3)</f>
        <v>0</v>
      </c>
      <c r="DX9" s="83">
        <f>SUMIFS(PREDICTIONS!$U$4:$U$75,PREDICTIONS!$O$4:$O$75,$BX9,PREDICTIONS!$N$4:$N$75,DX$3)+SUMIFS(PREDICTIONS!$T$4:$T$75,PREDICTIONS!$N$4:$N$75,$BX9,PREDICTIONS!$O$4:$O$75,DX$3)</f>
        <v>0</v>
      </c>
      <c r="DY9" s="83">
        <f>SUMIFS(PREDICTIONS!$U$4:$U$75,PREDICTIONS!$O$4:$O$75,$BX9,PREDICTIONS!$N$4:$N$75,DY$3)+SUMIFS(PREDICTIONS!$T$4:$T$75,PREDICTIONS!$N$4:$N$75,$BX9,PREDICTIONS!$O$4:$O$75,DY$3)</f>
        <v>0</v>
      </c>
      <c r="DZ9" s="83">
        <f>SUMIFS(PREDICTIONS!$U$4:$U$75,PREDICTIONS!$O$4:$O$75,$BX9,PREDICTIONS!$N$4:$N$75,DZ$3)+SUMIFS(PREDICTIONS!$T$4:$T$75,PREDICTIONS!$N$4:$N$75,$BX9,PREDICTIONS!$O$4:$O$75,DZ$3)</f>
        <v>0</v>
      </c>
      <c r="EA9" s="83">
        <f>SUMIFS(PREDICTIONS!$U$4:$U$75,PREDICTIONS!$O$4:$O$75,$BX9,PREDICTIONS!$N$4:$N$75,EA$3)+SUMIFS(PREDICTIONS!$T$4:$T$75,PREDICTIONS!$N$4:$N$75,$BX9,PREDICTIONS!$O$4:$O$75,EA$3)</f>
        <v>0</v>
      </c>
      <c r="EB9" s="83">
        <f>SUMIFS(PREDICTIONS!$U$4:$U$75,PREDICTIONS!$O$4:$O$75,$BX9,PREDICTIONS!$N$4:$N$75,EB$3)+SUMIFS(PREDICTIONS!$T$4:$T$75,PREDICTIONS!$N$4:$N$75,$BX9,PREDICTIONS!$O$4:$O$75,EB$3)</f>
        <v>0</v>
      </c>
      <c r="EC9" s="83">
        <f>SUMIFS(PREDICTIONS!$U$4:$U$75,PREDICTIONS!$O$4:$O$75,$BX9,PREDICTIONS!$N$4:$N$75,EC$3)+SUMIFS(PREDICTIONS!$T$4:$T$75,PREDICTIONS!$N$4:$N$75,$BX9,PREDICTIONS!$O$4:$O$75,EC$3)</f>
        <v>0</v>
      </c>
      <c r="ED9" s="83">
        <f>SUMIFS(PREDICTIONS!$U$4:$U$75,PREDICTIONS!$O$4:$O$75,$BX9,PREDICTIONS!$N$4:$N$75,ED$3)+SUMIFS(PREDICTIONS!$T$4:$T$75,PREDICTIONS!$N$4:$N$75,$BX9,PREDICTIONS!$O$4:$O$75,ED$3)</f>
        <v>0</v>
      </c>
      <c r="EE9" s="83">
        <f>SUMIFS(PREDICTIONS!$U$4:$U$75,PREDICTIONS!$O$4:$O$75,$BX9,PREDICTIONS!$N$4:$N$75,EE$3)+SUMIFS(PREDICTIONS!$T$4:$T$75,PREDICTIONS!$N$4:$N$75,$BX9,PREDICTIONS!$O$4:$O$75,EE$3)</f>
        <v>0</v>
      </c>
      <c r="EF9" s="83">
        <f>SUMIFS(PREDICTIONS!$V$4:$V$75,PREDICTIONS!$P$4:$P$75,$BX9,PREDICTIONS!$O$4:$O$75,EF$3)+SUMIFS(PREDICTIONS!$U$4:$U$75,PREDICTIONS!$O$4:$O$75,$BX9,PREDICTIONS!$P$4:$P$75,EF$3)</f>
        <v>0</v>
      </c>
      <c r="EG9" s="83">
        <f>SUMIFS(PREDICTIONS!$W$4:$W$75,PREDICTIONS!$Q$4:$Q$75,$BX9,PREDICTIONS!$P$4:$P$75,EG$3)+SUMIFS(PREDICTIONS!$V$4:$V$75,PREDICTIONS!$P$4:$P$75,$BX9,PREDICTIONS!$Q$4:$Q$75,EG$3)</f>
        <v>0</v>
      </c>
      <c r="EH9" s="83">
        <f>SUMIFS(PREDICTIONS!$B$4:$B$75,PREDICTIONS!$R$4:$R$75,$BX9,PREDICTIONS!$Q$4:$Q$75,EH$3)+SUMIFS(PREDICTIONS!$W$4:$W$75,PREDICTIONS!$Q$4:$Q$75,$BX9,PREDICTIONS!$R$4:$R$75,EH$3)</f>
        <v>0</v>
      </c>
      <c r="EI9" s="83">
        <f>SUMIFS(PREDICTIONS!$C$4:$C$75,PREDICTIONS!$S$4:$S$75,$BX9,PREDICTIONS!$R$4:$R$75,EI$3)+SUMIFS(PREDICTIONS!$B$4:$B$75,PREDICTIONS!$R$4:$R$75,$BX9,PREDICTIONS!$S$4:$S$75,EI$3)</f>
        <v>0</v>
      </c>
      <c r="EJ9" s="83">
        <f>SUMIFS(PREDICTIONS!$D$4:$D$75,PREDICTIONS!$T$4:$T$75,$BX9,PREDICTIONS!$S$4:$S$75,EJ$3)+SUMIFS(PREDICTIONS!$C$4:$C$75,PREDICTIONS!$S$4:$S$75,$BX9,PREDICTIONS!$T$4:$T$75,EJ$3)</f>
        <v>0</v>
      </c>
      <c r="EK9" s="83">
        <f>SUMIFS(PREDICTIONS!$E$4:$E$75,PREDICTIONS!$U$4:$U$75,$BX9,PREDICTIONS!$T$4:$T$75,EK$3)+SUMIFS(PREDICTIONS!$D$4:$D$75,PREDICTIONS!$T$4:$T$75,$BX9,PREDICTIONS!$U$4:$U$75,EK$3)</f>
        <v>0</v>
      </c>
      <c r="EL9" s="83">
        <f>SUMIFS(PREDICTIONS!$F$4:$F$75,PREDICTIONS!$V$4:$V$75,$BX9,PREDICTIONS!$U$4:$U$75,EL$3)+SUMIFS(PREDICTIONS!$E$4:$E$75,PREDICTIONS!$U$4:$U$75,$BX9,PREDICTIONS!$V$4:$V$75,EL$3)</f>
        <v>0</v>
      </c>
      <c r="EM9" s="83">
        <f>SUMIFS(PREDICTIONS!$G$4:$G$75,PREDICTIONS!$W$4:$W$75,$BX9,PREDICTIONS!$V$4:$V$75,EM$3)+SUMIFS(PREDICTIONS!$F$4:$F$75,PREDICTIONS!$V$4:$V$75,$BX9,PREDICTIONS!$W$4:$W$75,EM$3)</f>
        <v>0</v>
      </c>
      <c r="EN9" s="83">
        <f>SUMIFS(PREDICTIONS!$J$4:$J$75,PREDICTIONS!$B$4:$B$75,$BX9,PREDICTIONS!$W$4:$W$75,EN$3)+SUMIFS(PREDICTIONS!$G$4:$G$75,PREDICTIONS!$W$4:$W$75,$BX9,PREDICTIONS!$B$4:$B$75,EN$3)</f>
        <v>0</v>
      </c>
      <c r="EO9" s="83">
        <f>SUMIFS(PREDICTIONS!$K$4:$K$75,PREDICTIONS!$C$4:$C$75,$BX9,PREDICTIONS!$B$4:$B$75,EO$3)+SUMIFS(PREDICTIONS!$J$4:$J$75,PREDICTIONS!$B$4:$B$75,$BX9,PREDICTIONS!$C$4:$C$75,EO$3)</f>
        <v>0</v>
      </c>
      <c r="EP9" s="83">
        <f>SUMIFS(PREDICTIONS!$L$4:$L$75,PREDICTIONS!$D$4:$D$75,$BX9,PREDICTIONS!$C$4:$C$75,EP$3)+SUMIFS(PREDICTIONS!$K$4:$K$75,PREDICTIONS!$C$4:$C$75,$BX9,PREDICTIONS!$D$4:$D$75,EP$3)</f>
        <v>0</v>
      </c>
      <c r="EQ9" s="83">
        <f>SUMIFS(PREDICTIONS!$N$4:$N$75,PREDICTIONS!$E$4:$E$75,$BX9,PREDICTIONS!$D$4:$D$75,EQ$3)+SUMIFS(PREDICTIONS!$L$4:$L$75,PREDICTIONS!$D$4:$D$75,$BX9,PREDICTIONS!$E$4:$E$75,EQ$3)</f>
        <v>0</v>
      </c>
      <c r="ER9" s="83">
        <f>SUMIFS(PREDICTIONS!$O$4:$O$75,PREDICTIONS!$F$4:$F$75,$BX9,PREDICTIONS!$E$4:$E$75,ER$3)+SUMIFS(PREDICTIONS!$N$4:$N$75,PREDICTIONS!$E$4:$E$75,$BX9,PREDICTIONS!$F$4:$F$75,ER$3)</f>
        <v>0</v>
      </c>
      <c r="ES9" s="83">
        <f>SUMIFS(PREDICTIONS!$P$4:$P$75,PREDICTIONS!$G$4:$G$75,$BX9,PREDICTIONS!$F$4:$F$75,ES$3)+SUMIFS(PREDICTIONS!$O$4:$O$75,PREDICTIONS!$F$4:$F$75,$BX9,PREDICTIONS!$G$4:$G$75,ES$3)</f>
        <v>0</v>
      </c>
      <c r="ET9" s="83">
        <f>SUMIFS(PREDICTIONS!$Q$4:$Q$75,PREDICTIONS!$J$4:$J$75,$BX9,PREDICTIONS!$G$4:$G$75,ET$3)+SUMIFS(PREDICTIONS!$P$4:$P$75,PREDICTIONS!$G$4:$G$75,$BX9,PREDICTIONS!$J$4:$J$75,ET$3)</f>
        <v>0</v>
      </c>
      <c r="EU9" s="83">
        <f>SUMIFS(PREDICTIONS!$R$4:$R$75,PREDICTIONS!$K$4:$K$75,$BX9,PREDICTIONS!$J$4:$J$75,EU$3)+SUMIFS(PREDICTIONS!$Q$4:$Q$75,PREDICTIONS!$J$4:$J$75,$BX9,PREDICTIONS!$K$4:$K$75,EU$3)</f>
        <v>0</v>
      </c>
      <c r="EV9" s="83">
        <f>SUMIFS(PREDICTIONS!$S$4:$S$75,PREDICTIONS!$L$4:$L$75,$BX9,PREDICTIONS!$K$4:$K$75,EV$3)+SUMIFS(PREDICTIONS!$R$4:$R$75,PREDICTIONS!$K$4:$K$75,$BX9,PREDICTIONS!$L$4:$L$75,EV$3)</f>
        <v>0</v>
      </c>
      <c r="EW9" s="83">
        <f>SUMIFS(PREDICTIONS!$T$4:$T$75,PREDICTIONS!$N$4:$N$75,$BX9,PREDICTIONS!$L$4:$L$75,EW$3)+SUMIFS(PREDICTIONS!$S$4:$S$75,PREDICTIONS!$L$4:$L$75,$BX9,PREDICTIONS!$N$4:$N$75,EW$3)</f>
        <v>0</v>
      </c>
      <c r="EX9" s="83">
        <f>SUMIFS(PREDICTIONS!$U$4:$U$75,PREDICTIONS!$O$4:$O$75,$BX9,PREDICTIONS!$N$4:$N$75,EX$3)+SUMIFS(PREDICTIONS!$T$4:$T$75,PREDICTIONS!$N$4:$N$75,$BX9,PREDICTIONS!$O$4:$O$75,EX$3)</f>
        <v>0</v>
      </c>
      <c r="EY9" s="83">
        <f>SUMIFS(PREDICTIONS!$V$4:$V$75,PREDICTIONS!$P$4:$P$75,$BX9,PREDICTIONS!$O$4:$O$75,EY$3)+SUMIFS(PREDICTIONS!$U$4:$U$75,PREDICTIONS!$O$4:$O$75,$BX9,PREDICTIONS!$P$4:$P$75,EY$3)</f>
        <v>0</v>
      </c>
      <c r="EZ9" s="83">
        <f>SUMIFS(PREDICTIONS!$W$4:$W$75,PREDICTIONS!$Q$4:$Q$75,$BX9,PREDICTIONS!$P$4:$P$75,EZ$3)+SUMIFS(PREDICTIONS!$V$4:$V$75,PREDICTIONS!$P$4:$P$75,$BX9,PREDICTIONS!$Q$4:$Q$75,EZ$3)</f>
        <v>0</v>
      </c>
      <c r="FA9" s="83">
        <f>SUMIFS(PREDICTIONS!$B$4:$B$75,PREDICTIONS!$R$4:$R$75,$BX9,PREDICTIONS!$Q$4:$Q$75,FA$3)+SUMIFS(PREDICTIONS!$W$4:$W$75,PREDICTIONS!$Q$4:$Q$75,$BX9,PREDICTIONS!$R$4:$R$75,FA$3)</f>
        <v>0</v>
      </c>
      <c r="FB9" s="83">
        <f>SUMIFS(PREDICTIONS!$C$4:$C$75,PREDICTIONS!$S$4:$S$75,$BX9,PREDICTIONS!$R$4:$R$75,FB$3)+SUMIFS(PREDICTIONS!$B$4:$B$75,PREDICTIONS!$R$4:$R$75,$BX9,PREDICTIONS!$S$4:$S$75,FB$3)</f>
        <v>0</v>
      </c>
      <c r="FC9" s="83">
        <f>SUMIFS(PREDICTIONS!$D$4:$D$75,PREDICTIONS!$T$4:$T$75,$BX9,PREDICTIONS!$S$4:$S$75,FC$3)+SUMIFS(PREDICTIONS!$C$4:$C$75,PREDICTIONS!$S$4:$S$75,$BX9,PREDICTIONS!$T$4:$T$75,FC$3)</f>
        <v>0</v>
      </c>
      <c r="FD9" s="83">
        <f>SUMIFS(PREDICTIONS!$E$4:$E$75,PREDICTIONS!$U$4:$U$75,$BX9,PREDICTIONS!$T$4:$T$75,FD$3)+SUMIFS(PREDICTIONS!$D$4:$D$75,PREDICTIONS!$T$4:$T$75,$BX9,PREDICTIONS!$U$4:$U$75,FD$3)</f>
        <v>0</v>
      </c>
      <c r="FE9" s="83">
        <f>SUMIFS(PREDICTIONS!$F$4:$F$75,PREDICTIONS!$V$4:$V$75,$BX9,PREDICTIONS!$U$4:$U$75,FE$3)+SUMIFS(PREDICTIONS!$E$4:$E$75,PREDICTIONS!$U$4:$U$75,$BX9,PREDICTIONS!$V$4:$V$75,FE$3)</f>
        <v>0</v>
      </c>
      <c r="FF9" s="83">
        <f>SUMIFS(PREDICTIONS!$G$4:$G$75,PREDICTIONS!$W$4:$W$75,$BX9,PREDICTIONS!$V$4:$V$75,FF$3)+SUMIFS(PREDICTIONS!$F$4:$F$75,PREDICTIONS!$V$4:$V$75,$BX9,PREDICTIONS!$W$4:$W$75,FF$3)</f>
        <v>0</v>
      </c>
      <c r="FG9" s="83">
        <f>SUMIFS(PREDICTIONS!$U$4:$U$75,PREDICTIONS!$O$4:$O$75,$BX9,PREDICTIONS!$N$4:$N$75,FG$3)+SUMIFS(PREDICTIONS!$T$4:$T$75,PREDICTIONS!$N$4:$N$75,$BX9,PREDICTIONS!$O$4:$O$75,FG$3)</f>
        <v>0</v>
      </c>
      <c r="FH9" s="83">
        <f>SUMIFS(PREDICTIONS!$U$4:$U$75,PREDICTIONS!$O$4:$O$75,$BX9,PREDICTIONS!$N$4:$N$75,FH$3)+SUMIFS(PREDICTIONS!$T$4:$T$75,PREDICTIONS!$N$4:$N$75,$BX9,PREDICTIONS!$O$4:$O$75,FH$3)</f>
        <v>0</v>
      </c>
      <c r="FI9" s="83">
        <f>SUMIFS(PREDICTIONS!$U$4:$U$75,PREDICTIONS!$O$4:$O$75,$BX9,PREDICTIONS!$N$4:$N$75,FI$3)+SUMIFS(PREDICTIONS!$T$4:$T$75,PREDICTIONS!$N$4:$N$75,$BX9,PREDICTIONS!$O$4:$O$75,FI$3)</f>
        <v>0</v>
      </c>
      <c r="FJ9" s="83">
        <f>SUMIFS(PREDICTIONS!$U$4:$U$75,PREDICTIONS!$O$4:$O$75,$BX9,PREDICTIONS!$N$4:$N$75,FJ$3)+SUMIFS(PREDICTIONS!$T$4:$T$75,PREDICTIONS!$N$4:$N$75,$BX9,PREDICTIONS!$O$4:$O$75,FJ$3)</f>
        <v>0</v>
      </c>
      <c r="FK9" s="83">
        <f>SUMIFS(PREDICTIONS!$U$4:$U$75,PREDICTIONS!$O$4:$O$75,$BX9,PREDICTIONS!$N$4:$N$75,FK$3)+SUMIFS(PREDICTIONS!$T$4:$T$75,PREDICTIONS!$N$4:$N$75,$BX9,PREDICTIONS!$O$4:$O$75,FK$3)</f>
        <v>0</v>
      </c>
      <c r="FL9" s="83">
        <f>SUMIFS(PREDICTIONS!$U$4:$U$75,PREDICTIONS!$O$4:$O$75,$BX9,PREDICTIONS!$N$4:$N$75,FL$3)+SUMIFS(PREDICTIONS!$T$4:$T$75,PREDICTIONS!$N$4:$N$75,$BX9,PREDICTIONS!$O$4:$O$75,FL$3)</f>
        <v>0</v>
      </c>
      <c r="FM9" s="83">
        <f>SUMIFS(PREDICTIONS!$U$4:$U$75,PREDICTIONS!$O$4:$O$75,$BX9,PREDICTIONS!$N$4:$N$75,FM$3)+SUMIFS(PREDICTIONS!$T$4:$T$75,PREDICTIONS!$N$4:$N$75,$BX9,PREDICTIONS!$O$4:$O$75,FM$3)</f>
        <v>0</v>
      </c>
      <c r="FN9" s="83">
        <f>SUMIFS(PREDICTIONS!$U$4:$U$75,PREDICTIONS!$O$4:$O$75,$BX9,PREDICTIONS!$N$4:$N$75,FN$3)+SUMIFS(PREDICTIONS!$T$4:$T$75,PREDICTIONS!$N$4:$N$75,$BX9,PREDICTIONS!$O$4:$O$75,FN$3)</f>
        <v>0</v>
      </c>
      <c r="FO9" s="83">
        <f>SUMIFS(PREDICTIONS!$U$4:$U$75,PREDICTIONS!$O$4:$O$75,$BX9,PREDICTIONS!$N$4:$N$75,FO$3)+SUMIFS(PREDICTIONS!$T$4:$T$75,PREDICTIONS!$N$4:$N$75,$BX9,PREDICTIONS!$O$4:$O$75,FO$3)</f>
        <v>0</v>
      </c>
      <c r="FP9" s="83">
        <f>SUMIFS(PREDICTIONS!$U$4:$U$75,PREDICTIONS!$O$4:$O$75,$BX9,PREDICTIONS!$N$4:$N$75,FP$3)+SUMIFS(PREDICTIONS!$T$4:$T$75,PREDICTIONS!$N$4:$N$75,$BX9,PREDICTIONS!$O$4:$O$75,FP$3)</f>
        <v>0</v>
      </c>
      <c r="FQ9" s="83">
        <f>SUMIFS(PREDICTIONS!$U$4:$U$75,PREDICTIONS!$O$4:$O$75,$BX9,PREDICTIONS!$N$4:$N$75,FQ$3)+SUMIFS(PREDICTIONS!$T$4:$T$75,PREDICTIONS!$N$4:$N$75,$BX9,PREDICTIONS!$O$4:$O$75,FQ$3)</f>
        <v>0</v>
      </c>
      <c r="FR9" s="83">
        <f>SUMIFS(PREDICTIONS!$U$4:$U$75,PREDICTIONS!$O$4:$O$75,$BX9,PREDICTIONS!$N$4:$N$75,FR$3)+SUMIFS(PREDICTIONS!$T$4:$T$75,PREDICTIONS!$N$4:$N$75,$BX9,PREDICTIONS!$O$4:$O$75,FR$3)</f>
        <v>0</v>
      </c>
      <c r="FS9" s="51"/>
      <c r="FT9" s="51" t="s">
        <v>39</v>
      </c>
      <c r="FU9" s="83">
        <f>SUMIFS(PREDICTIONS!$S$4:$S$75,PREDICTIONS!$O$4:$O$75,$BX9,PREDICTIONS!$N$4:$N$75,FU$3)+SUMIFS(PREDICTIONS!$R$4:$R$75,PREDICTIONS!$N$4:$N$75,$BX9,PREDICTIONS!$O$4:$O$75,FU$3)</f>
        <v>0</v>
      </c>
      <c r="FV9" s="83">
        <f>SUMIFS(PREDICTIONS!$S$4:$S$75,PREDICTIONS!$O$4:$O$75,$BX9,PREDICTIONS!$N$4:$N$75,FV$3)+SUMIFS(PREDICTIONS!$R$4:$R$75,PREDICTIONS!$N$4:$N$75,$BX9,PREDICTIONS!$O$4:$O$75,FV$3)</f>
        <v>0</v>
      </c>
      <c r="FW9" s="83">
        <f>SUMIFS(PREDICTIONS!$S$4:$S$75,PREDICTIONS!$O$4:$O$75,$BX9,PREDICTIONS!$N$4:$N$75,FW$3)+SUMIFS(PREDICTIONS!$R$4:$R$75,PREDICTIONS!$N$4:$N$75,$BX9,PREDICTIONS!$O$4:$O$75,FW$3)</f>
        <v>0</v>
      </c>
      <c r="FX9" s="83">
        <f>SUMIFS(PREDICTIONS!$S$4:$S$75,PREDICTIONS!$O$4:$O$75,$BX9,PREDICTIONS!$N$4:$N$75,FX$3)+SUMIFS(PREDICTIONS!$R$4:$R$75,PREDICTIONS!$N$4:$N$75,$BX9,PREDICTIONS!$O$4:$O$75,FX$3)</f>
        <v>0</v>
      </c>
      <c r="FY9" s="83">
        <f>SUMIFS(PREDICTIONS!$S$4:$S$75,PREDICTIONS!$O$4:$O$75,$BX9,PREDICTIONS!$N$4:$N$75,FY$3)+SUMIFS(PREDICTIONS!$R$4:$R$75,PREDICTIONS!$N$4:$N$75,$BX9,PREDICTIONS!$O$4:$O$75,FY$3)</f>
        <v>0</v>
      </c>
      <c r="FZ9" s="83">
        <f>SUMIFS(PREDICTIONS!$S$4:$S$75,PREDICTIONS!$O$4:$O$75,$BX9,PREDICTIONS!$N$4:$N$75,FZ$3)+SUMIFS(PREDICTIONS!$R$4:$R$75,PREDICTIONS!$N$4:$N$75,$BX9,PREDICTIONS!$O$4:$O$75,FZ$3)</f>
        <v>0</v>
      </c>
      <c r="GA9" s="83">
        <f>SUMIFS(PREDICTIONS!$T$4:$T$75,PREDICTIONS!$P$4:$P$75,$BX9,PREDICTIONS!$O$4:$O$75,GA$3)+SUMIFS(PREDICTIONS!$S$4:$S$75,PREDICTIONS!$O$4:$O$75,$BX9,PREDICTIONS!$P$4:$P$75,GA$3)</f>
        <v>0</v>
      </c>
      <c r="GB9" s="83">
        <f>SUMIFS(PREDICTIONS!$U$4:$U$75,PREDICTIONS!$Q$4:$Q$75,$BX9,PREDICTIONS!$P$4:$P$75,GB$3)+SUMIFS(PREDICTIONS!$T$4:$T$75,PREDICTIONS!$P$4:$P$75,$BX9,PREDICTIONS!$Q$4:$Q$75,GB$3)</f>
        <v>0</v>
      </c>
      <c r="GC9" s="83">
        <f>SUMIFS(PREDICTIONS!$V$4:$V$75,PREDICTIONS!$R$4:$R$75,$BX9,PREDICTIONS!$Q$4:$Q$75,GC$3)+SUMIFS(PREDICTIONS!$U$4:$U$75,PREDICTIONS!$Q$4:$Q$75,$BX9,PREDICTIONS!$R$4:$R$75,GC$3)</f>
        <v>0</v>
      </c>
      <c r="GD9" s="83">
        <f>SUMIFS(PREDICTIONS!$W$4:$W$75,PREDICTIONS!$S$4:$S$75,$BX9,PREDICTIONS!$R$4:$R$75,GD$3)+SUMIFS(PREDICTIONS!$V$4:$V$75,PREDICTIONS!$R$4:$R$75,$BX9,PREDICTIONS!$S$4:$S$75,GD$3)</f>
        <v>0</v>
      </c>
      <c r="GE9" s="83">
        <f>SUMIFS(PREDICTIONS!$B$4:$B$75,PREDICTIONS!$T$4:$T$75,$BX9,PREDICTIONS!$S$4:$S$75,GE$3)+SUMIFS(PREDICTIONS!$W$4:$W$75,PREDICTIONS!$S$4:$S$75,$BX9,PREDICTIONS!$T$4:$T$75,GE$3)</f>
        <v>0</v>
      </c>
      <c r="GF9" s="83">
        <f>SUMIFS(PREDICTIONS!$C$4:$C$75,PREDICTIONS!$U$4:$U$75,$BX9,PREDICTIONS!$T$4:$T$75,GF$3)+SUMIFS(PREDICTIONS!$B$4:$B$75,PREDICTIONS!$T$4:$T$75,$BX9,PREDICTIONS!$U$4:$U$75,GF$3)</f>
        <v>0</v>
      </c>
      <c r="GG9" s="83">
        <f>SUMIFS(PREDICTIONS!$D$4:$D$75,PREDICTIONS!$V$4:$V$75,$BX9,PREDICTIONS!$U$4:$U$75,GG$3)+SUMIFS(PREDICTIONS!$C$4:$C$75,PREDICTIONS!$U$4:$U$75,$BX9,PREDICTIONS!$V$4:$V$75,GG$3)</f>
        <v>0</v>
      </c>
      <c r="GH9" s="83">
        <f>SUMIFS(PREDICTIONS!$E$4:$E$75,PREDICTIONS!$W$4:$W$75,$BX9,PREDICTIONS!$V$4:$V$75,GH$3)+SUMIFS(PREDICTIONS!$D$4:$D$75,PREDICTIONS!$V$4:$V$75,$BX9,PREDICTIONS!$W$4:$W$75,GH$3)</f>
        <v>0</v>
      </c>
      <c r="GI9" s="83">
        <f>SUMIFS(PREDICTIONS!$F$4:$F$75,PREDICTIONS!$B$4:$B$75,$BX9,PREDICTIONS!$W$4:$W$75,GI$3)+SUMIFS(PREDICTIONS!$E$4:$E$75,PREDICTIONS!$W$4:$W$75,$BX9,PREDICTIONS!$B$4:$B$75,GI$3)</f>
        <v>0</v>
      </c>
      <c r="GJ9" s="83">
        <f>SUMIFS(PREDICTIONS!$G$4:$G$75,PREDICTIONS!$C$4:$C$75,$BX9,PREDICTIONS!$B$4:$B$75,GJ$3)+SUMIFS(PREDICTIONS!$F$4:$F$75,PREDICTIONS!$B$4:$B$75,$BX9,PREDICTIONS!$C$4:$C$75,GJ$3)</f>
        <v>0</v>
      </c>
      <c r="GK9" s="83">
        <f>SUMIFS(PREDICTIONS!$J$4:$J$75,PREDICTIONS!$D$4:$D$75,$BX9,PREDICTIONS!$C$4:$C$75,GK$3)+SUMIFS(PREDICTIONS!$G$4:$G$75,PREDICTIONS!$C$4:$C$75,$BX9,PREDICTIONS!$D$4:$D$75,GK$3)</f>
        <v>0</v>
      </c>
      <c r="GL9" s="83">
        <f>SUMIFS(PREDICTIONS!$K$4:$K$75,PREDICTIONS!$E$4:$E$75,$BX9,PREDICTIONS!$D$4:$D$75,GL$3)+SUMIFS(PREDICTIONS!$J$4:$J$75,PREDICTIONS!$D$4:$D$75,$BX9,PREDICTIONS!$E$4:$E$75,GL$3)</f>
        <v>0</v>
      </c>
      <c r="GM9" s="83">
        <f>SUMIFS(PREDICTIONS!$L$4:$L$75,PREDICTIONS!$F$4:$F$75,$BX9,PREDICTIONS!$E$4:$E$75,GM$3)+SUMIFS(PREDICTIONS!$K$4:$K$75,PREDICTIONS!$E$4:$E$75,$BX9,PREDICTIONS!$F$4:$F$75,GM$3)</f>
        <v>0</v>
      </c>
      <c r="GN9" s="83">
        <f>SUMIFS(PREDICTIONS!$N$4:$N$75,PREDICTIONS!$G$4:$G$75,$BX9,PREDICTIONS!$F$4:$F$75,GN$3)+SUMIFS(PREDICTIONS!$L$4:$L$75,PREDICTIONS!$F$4:$F$75,$BX9,PREDICTIONS!$G$4:$G$75,GN$3)</f>
        <v>0</v>
      </c>
      <c r="GO9" s="83">
        <f>SUMIFS(PREDICTIONS!$O$4:$O$75,PREDICTIONS!$J$4:$J$75,$BX9,PREDICTIONS!$G$4:$G$75,GO$3)+SUMIFS(PREDICTIONS!$N$4:$N$75,PREDICTIONS!$G$4:$G$75,$BX9,PREDICTIONS!$J$4:$J$75,GO$3)</f>
        <v>0</v>
      </c>
      <c r="GP9" s="83">
        <f>SUMIFS(PREDICTIONS!$P$4:$P$75,PREDICTIONS!$K$4:$K$75,$BX9,PREDICTIONS!$J$4:$J$75,GP$3)+SUMIFS(PREDICTIONS!$O$4:$O$75,PREDICTIONS!$J$4:$J$75,$BX9,PREDICTIONS!$K$4:$K$75,GP$3)</f>
        <v>0</v>
      </c>
      <c r="GQ9" s="83">
        <f>SUMIFS(PREDICTIONS!$Q$4:$Q$75,PREDICTIONS!$L$4:$L$75,$BX9,PREDICTIONS!$K$4:$K$75,GQ$3)+SUMIFS(PREDICTIONS!$P$4:$P$75,PREDICTIONS!$K$4:$K$75,$BX9,PREDICTIONS!$L$4:$L$75,GQ$3)</f>
        <v>0</v>
      </c>
      <c r="GR9" s="83">
        <f>SUMIFS(PREDICTIONS!$R$4:$R$75,PREDICTIONS!$N$4:$N$75,$BX9,PREDICTIONS!$L$4:$L$75,GR$3)+SUMIFS(PREDICTIONS!$Q$4:$Q$75,PREDICTIONS!$L$4:$L$75,$BX9,PREDICTIONS!$N$4:$N$75,GR$3)</f>
        <v>0</v>
      </c>
      <c r="GS9" s="83">
        <f>SUMIFS(PREDICTIONS!$S$4:$S$75,PREDICTIONS!$O$4:$O$75,$BX9,PREDICTIONS!$N$4:$N$75,GS$3)+SUMIFS(PREDICTIONS!$R$4:$R$75,PREDICTIONS!$N$4:$N$75,$BX9,PREDICTIONS!$O$4:$O$75,GS$3)</f>
        <v>0</v>
      </c>
      <c r="GT9" s="83">
        <f>SUMIFS(PREDICTIONS!$T$4:$T$75,PREDICTIONS!$P$4:$P$75,$BX9,PREDICTIONS!$O$4:$O$75,GT$3)+SUMIFS(PREDICTIONS!$S$4:$S$75,PREDICTIONS!$O$4:$O$75,$BX9,PREDICTIONS!$P$4:$P$75,GT$3)</f>
        <v>0</v>
      </c>
      <c r="GU9" s="83">
        <f>SUMIFS(PREDICTIONS!$U$4:$U$75,PREDICTIONS!$Q$4:$Q$75,$BX9,PREDICTIONS!$P$4:$P$75,GU$3)+SUMIFS(PREDICTIONS!$T$4:$T$75,PREDICTIONS!$P$4:$P$75,$BX9,PREDICTIONS!$Q$4:$Q$75,GU$3)</f>
        <v>0</v>
      </c>
      <c r="GV9" s="83">
        <f>SUMIFS(PREDICTIONS!$V$4:$V$75,PREDICTIONS!$R$4:$R$75,$BX9,PREDICTIONS!$Q$4:$Q$75,GV$3)+SUMIFS(PREDICTIONS!$U$4:$U$75,PREDICTIONS!$Q$4:$Q$75,$BX9,PREDICTIONS!$R$4:$R$75,GV$3)</f>
        <v>0</v>
      </c>
      <c r="GW9" s="83">
        <f>SUMIFS(PREDICTIONS!$W$4:$W$75,PREDICTIONS!$S$4:$S$75,$BX9,PREDICTIONS!$R$4:$R$75,GW$3)+SUMIFS(PREDICTIONS!$V$4:$V$75,PREDICTIONS!$R$4:$R$75,$BX9,PREDICTIONS!$S$4:$S$75,GW$3)</f>
        <v>0</v>
      </c>
      <c r="GX9" s="83">
        <f>SUMIFS(PREDICTIONS!$B$4:$B$75,PREDICTIONS!$T$4:$T$75,$BX9,PREDICTIONS!$S$4:$S$75,GX$3)+SUMIFS(PREDICTIONS!$W$4:$W$75,PREDICTIONS!$S$4:$S$75,$BX9,PREDICTIONS!$T$4:$T$75,GX$3)</f>
        <v>0</v>
      </c>
      <c r="GY9" s="83">
        <f>SUMIFS(PREDICTIONS!$C$4:$C$75,PREDICTIONS!$U$4:$U$75,$BX9,PREDICTIONS!$T$4:$T$75,GY$3)+SUMIFS(PREDICTIONS!$B$4:$B$75,PREDICTIONS!$T$4:$T$75,$BX9,PREDICTIONS!$U$4:$U$75,GY$3)</f>
        <v>0</v>
      </c>
      <c r="GZ9" s="83">
        <f>SUMIFS(PREDICTIONS!$S$4:$S$75,PREDICTIONS!$O$4:$O$75,$BX9,PREDICTIONS!$N$4:$N$75,GZ$3)+SUMIFS(PREDICTIONS!$R$4:$R$75,PREDICTIONS!$N$4:$N$75,$BX9,PREDICTIONS!$O$4:$O$75,GZ$3)</f>
        <v>0</v>
      </c>
      <c r="HA9" s="83">
        <f>SUMIFS(PREDICTIONS!$S$4:$S$75,PREDICTIONS!$O$4:$O$75,$BX9,PREDICTIONS!$N$4:$N$75,HA$3)+SUMIFS(PREDICTIONS!$R$4:$R$75,PREDICTIONS!$N$4:$N$75,$BX9,PREDICTIONS!$O$4:$O$75,HA$3)</f>
        <v>0</v>
      </c>
      <c r="HB9" s="83">
        <f>SUMIFS(PREDICTIONS!$S$4:$S$75,PREDICTIONS!$O$4:$O$75,$BX9,PREDICTIONS!$N$4:$N$75,HB$3)+SUMIFS(PREDICTIONS!$R$4:$R$75,PREDICTIONS!$N$4:$N$75,$BX9,PREDICTIONS!$O$4:$O$75,HB$3)</f>
        <v>0</v>
      </c>
      <c r="HC9" s="83">
        <f>SUMIFS(PREDICTIONS!$S$4:$S$75,PREDICTIONS!$O$4:$O$75,$BX9,PREDICTIONS!$N$4:$N$75,HC$3)+SUMIFS(PREDICTIONS!$R$4:$R$75,PREDICTIONS!$N$4:$N$75,$BX9,PREDICTIONS!$O$4:$O$75,HC$3)</f>
        <v>0</v>
      </c>
      <c r="HD9" s="83">
        <f>SUMIFS(PREDICTIONS!$S$4:$S$75,PREDICTIONS!$O$4:$O$75,$BX9,PREDICTIONS!$N$4:$N$75,HD$3)+SUMIFS(PREDICTIONS!$R$4:$R$75,PREDICTIONS!$N$4:$N$75,$BX9,PREDICTIONS!$O$4:$O$75,HD$3)</f>
        <v>0</v>
      </c>
      <c r="HE9" s="83">
        <f>SUMIFS(PREDICTIONS!$S$4:$S$75,PREDICTIONS!$O$4:$O$75,$BX9,PREDICTIONS!$N$4:$N$75,HE$3)+SUMIFS(PREDICTIONS!$R$4:$R$75,PREDICTIONS!$N$4:$N$75,$BX9,PREDICTIONS!$O$4:$O$75,HE$3)</f>
        <v>0</v>
      </c>
      <c r="HF9" s="83">
        <f>SUMIFS(PREDICTIONS!$S$4:$S$75,PREDICTIONS!$O$4:$O$75,$BX9,PREDICTIONS!$N$4:$N$75,HF$3)+SUMIFS(PREDICTIONS!$R$4:$R$75,PREDICTIONS!$N$4:$N$75,$BX9,PREDICTIONS!$O$4:$O$75,HF$3)</f>
        <v>0</v>
      </c>
      <c r="HG9" s="83">
        <f>SUMIFS(PREDICTIONS!$S$4:$S$75,PREDICTIONS!$O$4:$O$75,$BX9,PREDICTIONS!$N$4:$N$75,HG$3)+SUMIFS(PREDICTIONS!$R$4:$R$75,PREDICTIONS!$N$4:$N$75,$BX9,PREDICTIONS!$O$4:$O$75,HG$3)</f>
        <v>0</v>
      </c>
      <c r="HH9" s="83">
        <f>SUMIFS(PREDICTIONS!$S$4:$S$75,PREDICTIONS!$O$4:$O$75,$BX9,PREDICTIONS!$N$4:$N$75,HH$3)+SUMIFS(PREDICTIONS!$R$4:$R$75,PREDICTIONS!$N$4:$N$75,$BX9,PREDICTIONS!$O$4:$O$75,HH$3)</f>
        <v>0</v>
      </c>
      <c r="HI9" s="83">
        <f>SUMIFS(PREDICTIONS!$S$4:$S$75,PREDICTIONS!$O$4:$O$75,$BX9,PREDICTIONS!$N$4:$N$75,HI$3)+SUMIFS(PREDICTIONS!$R$4:$R$75,PREDICTIONS!$N$4:$N$75,$BX9,PREDICTIONS!$O$4:$O$75,HI$3)</f>
        <v>0</v>
      </c>
      <c r="HJ9" s="83">
        <f>SUMIFS(PREDICTIONS!$S$4:$S$75,PREDICTIONS!$O$4:$O$75,$BX9,PREDICTIONS!$N$4:$N$75,HJ$3)+SUMIFS(PREDICTIONS!$R$4:$R$75,PREDICTIONS!$N$4:$N$75,$BX9,PREDICTIONS!$O$4:$O$75,HJ$3)</f>
        <v>0</v>
      </c>
      <c r="HK9" s="83">
        <f>SUMIFS(PREDICTIONS!$S$4:$S$75,PREDICTIONS!$O$4:$O$75,$BX9,PREDICTIONS!$N$4:$N$75,HK$3)+SUMIFS(PREDICTIONS!$R$4:$R$75,PREDICTIONS!$N$4:$N$75,$BX9,PREDICTIONS!$O$4:$O$75,HK$3)</f>
        <v>0</v>
      </c>
      <c r="HL9" s="83">
        <f>SUMIFS(PREDICTIONS!$S$4:$S$75,PREDICTIONS!$O$4:$O$75,$BX9,PREDICTIONS!$N$4:$N$75,HL$3)+SUMIFS(PREDICTIONS!$R$4:$R$75,PREDICTIONS!$N$4:$N$75,$BX9,PREDICTIONS!$O$4:$O$75,HL$3)</f>
        <v>0</v>
      </c>
      <c r="HM9" s="83">
        <f>SUMIFS(PREDICTIONS!$S$4:$S$75,PREDICTIONS!$O$4:$O$75,$BX9,PREDICTIONS!$N$4:$N$75,HM$3)+SUMIFS(PREDICTIONS!$R$4:$R$75,PREDICTIONS!$N$4:$N$75,$BX9,PREDICTIONS!$O$4:$O$75,HM$3)</f>
        <v>0</v>
      </c>
      <c r="HN9" s="83">
        <f>SUMIFS(PREDICTIONS!$S$4:$S$75,PREDICTIONS!$O$4:$O$75,$BX9,PREDICTIONS!$N$4:$N$75,HN$3)+SUMIFS(PREDICTIONS!$R$4:$R$75,PREDICTIONS!$N$4:$N$75,$BX9,PREDICTIONS!$O$4:$O$75,HN$3)</f>
        <v>0</v>
      </c>
      <c r="HO9" s="83">
        <f>SUMIFS(PREDICTIONS!$S$4:$S$75,PREDICTIONS!$O$4:$O$75,$BX9,PREDICTIONS!$N$4:$N$75,HO$3)+SUMIFS(PREDICTIONS!$R$4:$R$75,PREDICTIONS!$N$4:$N$75,$BX9,PREDICTIONS!$O$4:$O$75,HO$3)</f>
        <v>0</v>
      </c>
      <c r="HP9" s="83">
        <f>SUMIFS(PREDICTIONS!$S$4:$S$75,PREDICTIONS!$O$4:$O$75,$BX9,PREDICTIONS!$N$4:$N$75,HP$3)+SUMIFS(PREDICTIONS!$R$4:$R$75,PREDICTIONS!$N$4:$N$75,$BX9,PREDICTIONS!$O$4:$O$75,HP$3)</f>
        <v>0</v>
      </c>
      <c r="HQ9" s="51"/>
      <c r="HR9" s="71"/>
      <c r="HS9" s="71"/>
      <c r="HT9" s="71"/>
      <c r="HU9" s="71"/>
      <c r="HV9" s="71"/>
      <c r="HW9" s="71"/>
      <c r="HX9" s="71"/>
      <c r="HY9" s="71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1"/>
      <c r="IN9" s="71"/>
      <c r="IP9" s="71"/>
      <c r="IQ9" s="71"/>
      <c r="IR9" s="71"/>
      <c r="IS9" s="71"/>
      <c r="IT9" s="71"/>
      <c r="IU9" s="71"/>
      <c r="IV9" s="71"/>
      <c r="IW9" s="71"/>
      <c r="IX9" s="71"/>
      <c r="IY9" s="71"/>
      <c r="IZ9" s="71"/>
      <c r="JA9" s="71"/>
      <c r="JB9" s="71"/>
      <c r="JC9" s="71"/>
      <c r="JD9" s="71"/>
      <c r="JE9" s="71"/>
      <c r="JF9" s="71"/>
      <c r="JG9" s="71"/>
      <c r="JH9" s="71"/>
      <c r="JI9" s="71"/>
      <c r="JJ9" s="71"/>
      <c r="JK9" s="71"/>
      <c r="JL9" s="71"/>
      <c r="JM9" s="71"/>
      <c r="JN9" s="71"/>
      <c r="JO9" s="71"/>
      <c r="JP9" s="71"/>
      <c r="JQ9" s="71"/>
      <c r="JR9" s="71"/>
      <c r="JS9" s="71"/>
      <c r="JT9" s="71"/>
      <c r="JU9" s="71"/>
      <c r="JV9" s="71"/>
      <c r="JW9" s="71"/>
      <c r="JX9" s="71"/>
      <c r="JY9" s="71"/>
      <c r="JZ9" s="71"/>
      <c r="KA9" s="71"/>
      <c r="KB9" s="71"/>
      <c r="KC9" s="71"/>
      <c r="KD9" s="71"/>
      <c r="KE9" s="71"/>
      <c r="KF9" s="71"/>
      <c r="KG9" s="71"/>
      <c r="KH9" s="71"/>
      <c r="KI9" s="71"/>
      <c r="KJ9" s="71"/>
      <c r="KK9" s="71"/>
      <c r="KL9" s="71"/>
      <c r="KM9" s="71"/>
      <c r="KN9" s="71"/>
      <c r="KO9" s="71"/>
    </row>
    <row r="10" spans="1:301" s="78" customFormat="1" ht="30" customHeight="1" x14ac:dyDescent="0.25">
      <c r="A10" s="195"/>
      <c r="B10" s="72">
        <f>ACTUALS!B10</f>
        <v>7</v>
      </c>
      <c r="C10" s="73" t="str">
        <f>ACTUALS!C10</f>
        <v>C</v>
      </c>
      <c r="D10" s="74">
        <f>ACTUALS!D10</f>
        <v>46186</v>
      </c>
      <c r="E10" s="73" t="str">
        <f>ACTUALS!E10</f>
        <v>MetLife Stadium (East Rutherford)</v>
      </c>
      <c r="F10" s="180">
        <f>ACTUALS!F10</f>
        <v>0.75</v>
      </c>
      <c r="G10" s="75">
        <f t="shared" si="2"/>
        <v>46186.75</v>
      </c>
      <c r="H10" s="254" t="str">
        <f>ACTUALS!H10</f>
        <v>Brazil - Morocco</v>
      </c>
      <c r="I10" s="149"/>
      <c r="J10" s="150"/>
      <c r="K10" s="151"/>
      <c r="L10" s="73" t="str">
        <f t="shared" si="3"/>
        <v/>
      </c>
      <c r="M10" s="76" t="s">
        <v>719</v>
      </c>
      <c r="N10" s="77" t="str">
        <f t="shared" si="0"/>
        <v>Brazil</v>
      </c>
      <c r="O10" s="78" t="str">
        <f t="shared" si="1"/>
        <v>Morocco</v>
      </c>
      <c r="P10" s="78" t="str">
        <f>IF(L10="","",IF(PREDICTIONS!$R10&gt;PREDICTIONS!$S10,PREDICTIONS!$N10,IF(PREDICTIONS!$S10&gt;PREDICTIONS!$R10,PREDICTIONS!$O10,"")))</f>
        <v/>
      </c>
      <c r="Q10" s="78" t="str">
        <f>IF(PREDICTIONS!$P10=PREDICTIONS!$N10,PREDICTIONS!$O10,IF(PREDICTIONS!$P10=PREDICTIONS!$O10,PREDICTIONS!$N10,""))</f>
        <v/>
      </c>
      <c r="R10" s="79">
        <f t="shared" si="4"/>
        <v>0</v>
      </c>
      <c r="S10" s="78">
        <f t="shared" si="5"/>
        <v>0</v>
      </c>
      <c r="T10" s="78">
        <f>IF(OR(PREDICTIONS!$R10="",PREDICTIONS!$S10=""),"",PREDICTIONS!$R10-PREDICTIONS!$S10)</f>
        <v>0</v>
      </c>
      <c r="U10" s="78">
        <f>IF(OR(PREDICTIONS!$R10="",PREDICTIONS!$S10=""),"",PREDICTIONS!$S10-PREDICTIONS!$R10)</f>
        <v>0</v>
      </c>
      <c r="V10" s="78" t="str">
        <f>IF(PREDICTIONS!$K10="","",IF(PREDICTIONS!$L10="Draw",1,IF(PREDICTIONS!$L10=PREDICTIONS!$N10,3,0)))</f>
        <v/>
      </c>
      <c r="W10" s="78" t="str">
        <f>IF(PREDICTIONS!$K10="","",IF(PREDICTIONS!$L10="Draw",1,IF(PREDICTIONS!$L10=PREDICTIONS!$O10,3,0)))</f>
        <v/>
      </c>
      <c r="AB10" s="209" t="str">
        <f>IF(OR(ACTUALS!L10="",L10=""),"",IF((R10+S10)=(ACTUALS!R10+ACTUALS!S10),pointtotalgoals,0))</f>
        <v/>
      </c>
      <c r="AC10" s="78" t="str">
        <f>IF(L10="","",IF(L10=ACTUALS!L10,pointcorrectresult,0))</f>
        <v/>
      </c>
      <c r="AD10" s="78" t="str">
        <f>IF(L10="","",IF(I10=ACTUALS!I10,pointcorrectscore,0))</f>
        <v/>
      </c>
      <c r="AE10" s="210">
        <f t="shared" si="6"/>
        <v>0</v>
      </c>
      <c r="AG10" s="78" t="s">
        <v>117</v>
      </c>
      <c r="AL10" s="71"/>
      <c r="AM10" s="71"/>
      <c r="AN10" s="71"/>
      <c r="AO10" s="71"/>
      <c r="AP10" s="71"/>
      <c r="AQ10" s="71"/>
      <c r="AR10" s="71"/>
      <c r="AS10" s="51"/>
      <c r="AT10" s="51"/>
      <c r="AU10" s="197"/>
      <c r="AV10" s="197"/>
      <c r="AW10" s="51"/>
      <c r="AX10" s="51"/>
      <c r="AY10" s="51"/>
      <c r="AZ10" s="51"/>
      <c r="BA10" s="51"/>
      <c r="BB10" s="51"/>
      <c r="BC10" s="51"/>
      <c r="BD10" s="51" t="s">
        <v>5</v>
      </c>
      <c r="BE10" s="51" t="s">
        <v>9</v>
      </c>
      <c r="BF10" s="51">
        <f>COUNTIF(PREDICTIONS!$P$4:$P$75,BE10)</f>
        <v>0</v>
      </c>
      <c r="BG10" s="51">
        <f>COUNTIFS(PREDICTIONS!$O$4:$O$75,BE10,PREDICTIONS!$L$4:$L$75,"Draw")+COUNTIFS(PREDICTIONS!$N$4:$N$75,BE10,PREDICTIONS!$L$4:$L$75,"Draw")</f>
        <v>0</v>
      </c>
      <c r="BH10" s="51">
        <f>COUNTIF(PREDICTIONS!$Q$4:$Q$75,BE10)</f>
        <v>0</v>
      </c>
      <c r="BI10" s="51">
        <f>BG10+(3*BF10)</f>
        <v>0</v>
      </c>
      <c r="BJ10" s="51">
        <f>SUMIFS(PREDICTIONS!$R$4:$R$75,PREDICTIONS!$N$4:$N$75,BE10)+SUMIFS(PREDICTIONS!$S$4:$S$75,PREDICTIONS!$O$4:$O$75,BE10)</f>
        <v>0</v>
      </c>
      <c r="BK10" s="51">
        <f>SUMIFS(PREDICTIONS!$S$4:$S$75,PREDICTIONS!$N$4:$N$75,BE10)+SUMIFS(PREDICTIONS!$R$4:$R$75,PREDICTIONS!$O$4:$O$75,BE10)</f>
        <v>0</v>
      </c>
      <c r="BL10" s="51">
        <f>BJ10-BK10</f>
        <v>0</v>
      </c>
      <c r="BM10" s="51">
        <f ca="1">RANK(BV10,BV9:BV12,1)</f>
        <v>3</v>
      </c>
      <c r="BN10" s="51" t="str">
        <f>IFERROR(VLOOKUP(BE10,AU:AV,2,FALSE),"")</f>
        <v/>
      </c>
      <c r="BO10" s="51" t="str">
        <f ca="1">IF(BN10="",BM10&amp;BD10,BN10&amp;BD10)</f>
        <v>3B</v>
      </c>
      <c r="BP10" s="51">
        <f>RANK(BI10,BI9:BI12)+(RANK(BL10,BL9:BL12)/10)+(RANK(BJ10,BJ9:BJ12)/100)</f>
        <v>1.1100000000000001</v>
      </c>
      <c r="BQ10" s="51">
        <f>RANK(BP10,BP9:BP12,1)</f>
        <v>1</v>
      </c>
      <c r="BR10" s="51" cm="1">
        <f t="array" aca="1" ref="BR10" ca="1">SUMPRODUCT((OFFSET($BY$3:$DT$3,MATCH($BE10,$BX$4:$BX$51,0),0))*((IF($BQ12=$BQ10,$BY$3:$DT$3=$BE12,0))+(IF($BQ9=$BQ10,$BY$3:$DT$3=$BE9,0))+(IF($BQ11=$BQ10,$BY$3:$DT$3=$BE11,0))))</f>
        <v>0</v>
      </c>
      <c r="BS10" s="51" cm="1">
        <f t="array" aca="1" ref="BS10" ca="1">SUMPRODUCT((OFFSET($DW$3:$FR$3,MATCH($BE10,$DV$4:$DV$51,0),0))*((IF($BQ12=$BQ10,$DW$3:$FR$3=$BE12,0))+(IF($BQ9=$BQ10,$DW$3:$FR$3=$BE9,0))+(IF($BQ11=$BQ10,$DW$3:$FR$3=$BE11,0))))</f>
        <v>0</v>
      </c>
      <c r="BT10" s="51" cm="1">
        <f t="array" aca="1" ref="BT10" ca="1">SUMPRODUCT((OFFSET($FU$3:$HP$3,MATCH($BE10,$FT$4:$FT$51,0),0))*((IF($BQ12=$BQ10,$FU$3:$HP$3=$BE12,0))+(IF($BQ9=$BQ10,$FU$3:$HP$3=$BE9,0))+(IF($BQ11=$BQ10,$FU$3:$HP$3=$BE11,0))))</f>
        <v>0</v>
      </c>
      <c r="BU10" s="51">
        <f ca="1">(BR10/1000)+(BS10/10000)+(BT10/100000)+(ROW(BT13)/10000000)</f>
        <v>1.3E-6</v>
      </c>
      <c r="BV10" s="51">
        <f ca="1">+BP10-BU10</f>
        <v>1.1099987</v>
      </c>
      <c r="BW10" s="51"/>
      <c r="BX10" s="51" t="s">
        <v>770</v>
      </c>
      <c r="BY10" s="83">
        <f>SUMIFS(PREDICTIONS!$W$4:$W$75,PREDICTIONS!$O$4:$O$75,$BX10,PREDICTIONS!$N$4:$N$75,BY$3)+SUMIFS(PREDICTIONS!$V$4:$V$75,PREDICTIONS!$N$4:$N$75,$BX10,PREDICTIONS!$O$4:$O$75,BY$3)</f>
        <v>0</v>
      </c>
      <c r="BZ10" s="83">
        <f>SUMIFS(PREDICTIONS!$W$4:$W$75,PREDICTIONS!$O$4:$O$75,$BX10,PREDICTIONS!$N$4:$N$75,BZ$3)+SUMIFS(PREDICTIONS!$V$4:$V$75,PREDICTIONS!$N$4:$N$75,$BX10,PREDICTIONS!$O$4:$O$75,BZ$3)</f>
        <v>0</v>
      </c>
      <c r="CA10" s="83">
        <f>SUMIFS(PREDICTIONS!$W$4:$W$75,PREDICTIONS!$O$4:$O$75,$BX10,PREDICTIONS!$N$4:$N$75,CA$3)+SUMIFS(PREDICTIONS!$V$4:$V$75,PREDICTIONS!$N$4:$N$75,$BX10,PREDICTIONS!$O$4:$O$75,CA$3)</f>
        <v>0</v>
      </c>
      <c r="CB10" s="83">
        <f>SUMIFS(PREDICTIONS!$W$4:$W$75,PREDICTIONS!$O$4:$O$75,$BX10,PREDICTIONS!$N$4:$N$75,CB$3)+SUMIFS(PREDICTIONS!$V$4:$V$75,PREDICTIONS!$N$4:$N$75,$BX10,PREDICTIONS!$O$4:$O$75,CB$3)</f>
        <v>0</v>
      </c>
      <c r="CC10" s="83">
        <f>SUMIFS(PREDICTIONS!$W$4:$W$75,PREDICTIONS!$O$4:$O$75,$BX10,PREDICTIONS!$N$4:$N$75,CC$3)+SUMIFS(PREDICTIONS!$V$4:$V$75,PREDICTIONS!$N$4:$N$75,$BX10,PREDICTIONS!$O$4:$O$75,CC$3)</f>
        <v>0</v>
      </c>
      <c r="CD10" s="83">
        <f>SUMIFS(PREDICTIONS!$W$4:$W$75,PREDICTIONS!$O$4:$O$75,$BX10,PREDICTIONS!$N$4:$N$75,CD$3)+SUMIFS(PREDICTIONS!$V$4:$V$75,PREDICTIONS!$N$4:$N$75,$BX10,PREDICTIONS!$O$4:$O$75,CD$3)</f>
        <v>0</v>
      </c>
      <c r="CE10" s="83">
        <f>SUMIFS(PREDICTIONS!$W$4:$W$75,PREDICTIONS!$O$4:$O$75,$BX10,PREDICTIONS!$N$4:$N$75,CE$3)+SUMIFS(PREDICTIONS!$V$4:$V$75,PREDICTIONS!$N$4:$N$75,$BX10,PREDICTIONS!$O$4:$O$75,CE$3)</f>
        <v>0</v>
      </c>
      <c r="CF10" s="83">
        <f>SUMIFS(PREDICTIONS!$W$4:$W$75,PREDICTIONS!$O$4:$O$75,$BX10,PREDICTIONS!$N$4:$N$75,CF$3)+SUMIFS(PREDICTIONS!$V$4:$V$75,PREDICTIONS!$N$4:$N$75,$BX10,PREDICTIONS!$O$4:$O$75,CF$3)</f>
        <v>0</v>
      </c>
      <c r="CG10" s="83">
        <f>SUMIFS(PREDICTIONS!$W$4:$W$75,PREDICTIONS!$O$4:$O$75,$BX10,PREDICTIONS!$N$4:$N$75,CG$3)+SUMIFS(PREDICTIONS!$V$4:$V$75,PREDICTIONS!$N$4:$N$75,$BX10,PREDICTIONS!$O$4:$O$75,CG$3)</f>
        <v>0</v>
      </c>
      <c r="CH10" s="83">
        <f>SUMIFS(PREDICTIONS!$W$4:$W$75,PREDICTIONS!$O$4:$O$75,$BX10,PREDICTIONS!$N$4:$N$75,CH$3)+SUMIFS(PREDICTIONS!$V$4:$V$75,PREDICTIONS!$N$4:$N$75,$BX10,PREDICTIONS!$O$4:$O$75,CH$3)</f>
        <v>0</v>
      </c>
      <c r="CI10" s="83">
        <f>SUMIFS(PREDICTIONS!$W$4:$W$75,PREDICTIONS!$O$4:$O$75,$BX10,PREDICTIONS!$N$4:$N$75,CI$3)+SUMIFS(PREDICTIONS!$V$4:$V$75,PREDICTIONS!$N$4:$N$75,$BX10,PREDICTIONS!$O$4:$O$75,CI$3)</f>
        <v>0</v>
      </c>
      <c r="CJ10" s="83">
        <f>SUMIFS(PREDICTIONS!$W$4:$W$75,PREDICTIONS!$O$4:$O$75,$BX10,PREDICTIONS!$N$4:$N$75,CJ$3)+SUMIFS(PREDICTIONS!$V$4:$V$75,PREDICTIONS!$N$4:$N$75,$BX10,PREDICTIONS!$O$4:$O$75,CJ$3)</f>
        <v>0</v>
      </c>
      <c r="CK10" s="83">
        <f>SUMIFS(PREDICTIONS!$W$4:$W$75,PREDICTIONS!$O$4:$O$75,$BX10,PREDICTIONS!$N$4:$N$75,CK$3)+SUMIFS(PREDICTIONS!$V$4:$V$75,PREDICTIONS!$N$4:$N$75,$BX10,PREDICTIONS!$O$4:$O$75,CK$3)</f>
        <v>0</v>
      </c>
      <c r="CL10" s="83">
        <f>SUMIFS(PREDICTIONS!$W$4:$W$75,PREDICTIONS!$O$4:$O$75,$BX10,PREDICTIONS!$N$4:$N$75,CL$3)+SUMIFS(PREDICTIONS!$V$4:$V$75,PREDICTIONS!$N$4:$N$75,$BX10,PREDICTIONS!$O$4:$O$75,CL$3)</f>
        <v>0</v>
      </c>
      <c r="CM10" s="83">
        <f>SUMIFS(PREDICTIONS!$W$4:$W$75,PREDICTIONS!$O$4:$O$75,$BX10,PREDICTIONS!$N$4:$N$75,CM$3)+SUMIFS(PREDICTIONS!$V$4:$V$75,PREDICTIONS!$N$4:$N$75,$BX10,PREDICTIONS!$O$4:$O$75,CM$3)</f>
        <v>0</v>
      </c>
      <c r="CN10" s="83">
        <f>SUMIFS(PREDICTIONS!$W$4:$W$75,PREDICTIONS!$O$4:$O$75,$BX10,PREDICTIONS!$N$4:$N$75,CN$3)+SUMIFS(PREDICTIONS!$V$4:$V$75,PREDICTIONS!$N$4:$N$75,$BX10,PREDICTIONS!$O$4:$O$75,CN$3)</f>
        <v>0</v>
      </c>
      <c r="CO10" s="83">
        <f>SUMIFS(PREDICTIONS!$W$4:$W$75,PREDICTIONS!$O$4:$O$75,$BX10,PREDICTIONS!$N$4:$N$75,CO$3)+SUMIFS(PREDICTIONS!$V$4:$V$75,PREDICTIONS!$N$4:$N$75,$BX10,PREDICTIONS!$O$4:$O$75,CO$3)</f>
        <v>0</v>
      </c>
      <c r="CP10" s="83">
        <f>SUMIFS(PREDICTIONS!$W$4:$W$75,PREDICTIONS!$O$4:$O$75,$BX10,PREDICTIONS!$N$4:$N$75,CP$3)+SUMIFS(PREDICTIONS!$V$4:$V$75,PREDICTIONS!$N$4:$N$75,$BX10,PREDICTIONS!$O$4:$O$75,CP$3)</f>
        <v>0</v>
      </c>
      <c r="CQ10" s="83">
        <f>SUMIFS(PREDICTIONS!$W$4:$W$75,PREDICTIONS!$O$4:$O$75,$BX10,PREDICTIONS!$N$4:$N$75,CQ$3)+SUMIFS(PREDICTIONS!$V$4:$V$75,PREDICTIONS!$N$4:$N$75,$BX10,PREDICTIONS!$O$4:$O$75,CQ$3)</f>
        <v>0</v>
      </c>
      <c r="CR10" s="83">
        <f>SUMIFS(PREDICTIONS!$W$4:$W$75,PREDICTIONS!$O$4:$O$75,$BX10,PREDICTIONS!$N$4:$N$75,CR$3)+SUMIFS(PREDICTIONS!$V$4:$V$75,PREDICTIONS!$N$4:$N$75,$BX10,PREDICTIONS!$O$4:$O$75,CR$3)</f>
        <v>0</v>
      </c>
      <c r="CS10" s="83">
        <f>SUMIFS(PREDICTIONS!$W$4:$W$75,PREDICTIONS!$O$4:$O$75,$BX10,PREDICTIONS!$N$4:$N$75,CS$3)+SUMIFS(PREDICTIONS!$V$4:$V$75,PREDICTIONS!$N$4:$N$75,$BX10,PREDICTIONS!$O$4:$O$75,CS$3)</f>
        <v>0</v>
      </c>
      <c r="CT10" s="83">
        <f>SUMIFS(PREDICTIONS!$W$4:$W$75,PREDICTIONS!$O$4:$O$75,$BX10,PREDICTIONS!$N$4:$N$75,CT$3)+SUMIFS(PREDICTIONS!$V$4:$V$75,PREDICTIONS!$N$4:$N$75,$BX10,PREDICTIONS!$O$4:$O$75,CT$3)</f>
        <v>0</v>
      </c>
      <c r="CU10" s="83">
        <f>SUMIFS(PREDICTIONS!$B$4:$B$75,PREDICTIONS!$P$4:$P$75,$BX10,PREDICTIONS!$O$4:$O$75,CU$3)+SUMIFS(PREDICTIONS!$W$4:$W$75,PREDICTIONS!$O$4:$O$75,$BX10,PREDICTIONS!$P$4:$P$75,CU$3)</f>
        <v>0</v>
      </c>
      <c r="CV10" s="83">
        <f>SUMIFS(PREDICTIONS!$C$4:$C$75,PREDICTIONS!$Q$4:$Q$75,$BX10,PREDICTIONS!$P$4:$P$75,CV$3)+SUMIFS(PREDICTIONS!$B$4:$B$75,PREDICTIONS!$P$4:$P$75,$BX10,PREDICTIONS!$Q$4:$Q$75,CV$3)</f>
        <v>0</v>
      </c>
      <c r="CW10" s="83">
        <f>SUMIFS(PREDICTIONS!$D$4:$D$75,PREDICTIONS!$R$4:$R$75,$BX10,PREDICTIONS!$Q$4:$Q$75,CW$3)+SUMIFS(PREDICTIONS!$C$4:$C$75,PREDICTIONS!$Q$4:$Q$75,$BX10,PREDICTIONS!$R$4:$R$75,CW$3)</f>
        <v>0</v>
      </c>
      <c r="CX10" s="83">
        <f>SUMIFS(PREDICTIONS!$E$4:$E$75,PREDICTIONS!$S$4:$S$75,$BX10,PREDICTIONS!$R$4:$R$75,CX$3)+SUMIFS(PREDICTIONS!$D$4:$D$75,PREDICTIONS!$R$4:$R$75,$BX10,PREDICTIONS!$S$4:$S$75,CX$3)</f>
        <v>0</v>
      </c>
      <c r="CY10" s="83">
        <f>SUMIFS(PREDICTIONS!$F$4:$F$75,PREDICTIONS!$T$4:$T$75,$BX10,PREDICTIONS!$S$4:$S$75,CY$3)+SUMIFS(PREDICTIONS!$E$4:$E$75,PREDICTIONS!$S$4:$S$75,$BX10,PREDICTIONS!$T$4:$T$75,CY$3)</f>
        <v>0</v>
      </c>
      <c r="CZ10" s="83">
        <f>SUMIFS(PREDICTIONS!$G$4:$G$75,PREDICTIONS!$U$4:$U$75,$BX10,PREDICTIONS!$T$4:$T$75,CZ$3)+SUMIFS(PREDICTIONS!$F$4:$F$75,PREDICTIONS!$T$4:$T$75,$BX10,PREDICTIONS!$U$4:$U$75,CZ$3)</f>
        <v>0</v>
      </c>
      <c r="DA10" s="83">
        <f>SUMIFS(PREDICTIONS!$J$4:$J$75,PREDICTIONS!$V$4:$V$75,$BX10,PREDICTIONS!$U$4:$U$75,DA$3)+SUMIFS(PREDICTIONS!$G$4:$G$75,PREDICTIONS!$U$4:$U$75,$BX10,PREDICTIONS!$V$4:$V$75,DA$3)</f>
        <v>0</v>
      </c>
      <c r="DB10" s="83">
        <f>SUMIFS(PREDICTIONS!$K$4:$K$75,PREDICTIONS!$W$4:$W$75,$BX10,PREDICTIONS!$V$4:$V$75,DB$3)+SUMIFS(PREDICTIONS!$J$4:$J$75,PREDICTIONS!$V$4:$V$75,$BX10,PREDICTIONS!$W$4:$W$75,DB$3)</f>
        <v>0</v>
      </c>
      <c r="DC10" s="83">
        <f>SUMIFS(PREDICTIONS!$L$4:$L$75,PREDICTIONS!$B$4:$B$75,$BX10,PREDICTIONS!$W$4:$W$75,DC$3)+SUMIFS(PREDICTIONS!$K$4:$K$75,PREDICTIONS!$W$4:$W$75,$BX10,PREDICTIONS!$B$4:$B$75,DC$3)</f>
        <v>0</v>
      </c>
      <c r="DD10" s="83">
        <f>SUMIFS(PREDICTIONS!$N$4:$N$75,PREDICTIONS!$C$4:$C$75,$BX10,PREDICTIONS!$B$4:$B$75,DD$3)+SUMIFS(PREDICTIONS!$L$4:$L$75,PREDICTIONS!$B$4:$B$75,$BX10,PREDICTIONS!$C$4:$C$75,DD$3)</f>
        <v>0</v>
      </c>
      <c r="DE10" s="83">
        <f>SUMIFS(PREDICTIONS!$O$4:$O$75,PREDICTIONS!$D$4:$D$75,$BX10,PREDICTIONS!$C$4:$C$75,DE$3)+SUMIFS(PREDICTIONS!$N$4:$N$75,PREDICTIONS!$C$4:$C$75,$BX10,PREDICTIONS!$D$4:$D$75,DE$3)</f>
        <v>0</v>
      </c>
      <c r="DF10" s="83">
        <f>SUMIFS(PREDICTIONS!$P$4:$P$75,PREDICTIONS!$E$4:$E$75,$BX10,PREDICTIONS!$D$4:$D$75,DF$3)+SUMIFS(PREDICTIONS!$O$4:$O$75,PREDICTIONS!$D$4:$D$75,$BX10,PREDICTIONS!$E$4:$E$75,DF$3)</f>
        <v>0</v>
      </c>
      <c r="DG10" s="83">
        <f>SUMIFS(PREDICTIONS!$Q$4:$Q$75,PREDICTIONS!$F$4:$F$75,$BX10,PREDICTIONS!$E$4:$E$75,DG$3)+SUMIFS(PREDICTIONS!$P$4:$P$75,PREDICTIONS!$E$4:$E$75,$BX10,PREDICTIONS!$F$4:$F$75,DG$3)</f>
        <v>0</v>
      </c>
      <c r="DH10" s="83">
        <f>SUMIFS(PREDICTIONS!$R$4:$R$75,PREDICTIONS!$G$4:$G$75,$BX10,PREDICTIONS!$F$4:$F$75,DH$3)+SUMIFS(PREDICTIONS!$Q$4:$Q$75,PREDICTIONS!$F$4:$F$75,$BX10,PREDICTIONS!$G$4:$G$75,DH$3)</f>
        <v>0</v>
      </c>
      <c r="DI10" s="83">
        <f>SUMIFS(PREDICTIONS!$S$4:$S$75,PREDICTIONS!$J$4:$J$75,$BX10,PREDICTIONS!$G$4:$G$75,DI$3)+SUMIFS(PREDICTIONS!$R$4:$R$75,PREDICTIONS!$G$4:$G$75,$BX10,PREDICTIONS!$J$4:$J$75,DI$3)</f>
        <v>0</v>
      </c>
      <c r="DJ10" s="83">
        <f>SUMIFS(PREDICTIONS!$T$4:$T$75,PREDICTIONS!$K$4:$K$75,$BX10,PREDICTIONS!$J$4:$J$75,DJ$3)+SUMIFS(PREDICTIONS!$S$4:$S$75,PREDICTIONS!$J$4:$J$75,$BX10,PREDICTIONS!$K$4:$K$75,DJ$3)</f>
        <v>0</v>
      </c>
      <c r="DK10" s="83">
        <f>SUMIFS(PREDICTIONS!$U$4:$U$75,PREDICTIONS!$L$4:$L$75,$BX10,PREDICTIONS!$K$4:$K$75,DK$3)+SUMIFS(PREDICTIONS!$T$4:$T$75,PREDICTIONS!$K$4:$K$75,$BX10,PREDICTIONS!$L$4:$L$75,DK$3)</f>
        <v>0</v>
      </c>
      <c r="DL10" s="83">
        <f>SUMIFS(PREDICTIONS!$V$4:$V$75,PREDICTIONS!$N$4:$N$75,$BX10,PREDICTIONS!$L$4:$L$75,DL$3)+SUMIFS(PREDICTIONS!$U$4:$U$75,PREDICTIONS!$L$4:$L$75,$BX10,PREDICTIONS!$N$4:$N$75,DL$3)</f>
        <v>0</v>
      </c>
      <c r="DM10" s="83">
        <f>SUMIFS(PREDICTIONS!$W$4:$W$75,PREDICTIONS!$O$4:$O$75,$BX10,PREDICTIONS!$N$4:$N$75,DM$3)+SUMIFS(PREDICTIONS!$V$4:$V$75,PREDICTIONS!$N$4:$N$75,$BX10,PREDICTIONS!$O$4:$O$75,DM$3)</f>
        <v>0</v>
      </c>
      <c r="DN10" s="83">
        <f>SUMIFS(PREDICTIONS!$B$4:$B$75,PREDICTIONS!$P$4:$P$75,$BX10,PREDICTIONS!$O$4:$O$75,DN$3)+SUMIFS(PREDICTIONS!$W$4:$W$75,PREDICTIONS!$O$4:$O$75,$BX10,PREDICTIONS!$P$4:$P$75,DN$3)</f>
        <v>0</v>
      </c>
      <c r="DO10" s="83">
        <f>SUMIFS(PREDICTIONS!$C$4:$C$75,PREDICTIONS!$Q$4:$Q$75,$BX10,PREDICTIONS!$P$4:$P$75,DO$3)+SUMIFS(PREDICTIONS!$B$4:$B$75,PREDICTIONS!$P$4:$P$75,$BX10,PREDICTIONS!$Q$4:$Q$75,DO$3)</f>
        <v>0</v>
      </c>
      <c r="DP10" s="83">
        <f>SUMIFS(PREDICTIONS!$D$4:$D$75,PREDICTIONS!$R$4:$R$75,$BX10,PREDICTIONS!$Q$4:$Q$75,DP$3)+SUMIFS(PREDICTIONS!$C$4:$C$75,PREDICTIONS!$Q$4:$Q$75,$BX10,PREDICTIONS!$R$4:$R$75,DP$3)</f>
        <v>0</v>
      </c>
      <c r="DQ10" s="83">
        <f>SUMIFS(PREDICTIONS!$E$4:$E$75,PREDICTIONS!$S$4:$S$75,$BX10,PREDICTIONS!$R$4:$R$75,DQ$3)+SUMIFS(PREDICTIONS!$D$4:$D$75,PREDICTIONS!$R$4:$R$75,$BX10,PREDICTIONS!$S$4:$S$75,DQ$3)</f>
        <v>0</v>
      </c>
      <c r="DR10" s="83">
        <f>SUMIFS(PREDICTIONS!$W$4:$W$75,PREDICTIONS!$O$4:$O$75,$BX10,PREDICTIONS!$N$4:$N$75,DR$3)+SUMIFS(PREDICTIONS!$V$4:$V$75,PREDICTIONS!$N$4:$N$75,$BX10,PREDICTIONS!$O$4:$O$75,DR$3)</f>
        <v>0</v>
      </c>
      <c r="DS10" s="83">
        <f>SUMIFS(PREDICTIONS!$W$4:$W$75,PREDICTIONS!$O$4:$O$75,$BX10,PREDICTIONS!$N$4:$N$75,DS$3)+SUMIFS(PREDICTIONS!$V$4:$V$75,PREDICTIONS!$N$4:$N$75,$BX10,PREDICTIONS!$O$4:$O$75,DS$3)</f>
        <v>0</v>
      </c>
      <c r="DT10" s="83">
        <f>SUMIFS(PREDICTIONS!$W$4:$W$75,PREDICTIONS!$O$4:$O$75,$BX10,PREDICTIONS!$N$4:$N$75,DT$3)+SUMIFS(PREDICTIONS!$V$4:$V$75,PREDICTIONS!$N$4:$N$75,$BX10,PREDICTIONS!$O$4:$O$75,DT$3)</f>
        <v>0</v>
      </c>
      <c r="DU10" s="51"/>
      <c r="DV10" s="51" t="s">
        <v>770</v>
      </c>
      <c r="DW10" s="83">
        <f>SUMIFS(PREDICTIONS!$U$4:$U$75,PREDICTIONS!$O$4:$O$75,$BX10,PREDICTIONS!$N$4:$N$75,DW$3)+SUMIFS(PREDICTIONS!$T$4:$T$75,PREDICTIONS!$N$4:$N$75,$BX10,PREDICTIONS!$O$4:$O$75,DW$3)</f>
        <v>0</v>
      </c>
      <c r="DX10" s="83">
        <f>SUMIFS(PREDICTIONS!$U$4:$U$75,PREDICTIONS!$O$4:$O$75,$BX10,PREDICTIONS!$N$4:$N$75,DX$3)+SUMIFS(PREDICTIONS!$T$4:$T$75,PREDICTIONS!$N$4:$N$75,$BX10,PREDICTIONS!$O$4:$O$75,DX$3)</f>
        <v>0</v>
      </c>
      <c r="DY10" s="83">
        <f>SUMIFS(PREDICTIONS!$U$4:$U$75,PREDICTIONS!$O$4:$O$75,$BX10,PREDICTIONS!$N$4:$N$75,DY$3)+SUMIFS(PREDICTIONS!$T$4:$T$75,PREDICTIONS!$N$4:$N$75,$BX10,PREDICTIONS!$O$4:$O$75,DY$3)</f>
        <v>0</v>
      </c>
      <c r="DZ10" s="83">
        <f>SUMIFS(PREDICTIONS!$U$4:$U$75,PREDICTIONS!$O$4:$O$75,$BX10,PREDICTIONS!$N$4:$N$75,DZ$3)+SUMIFS(PREDICTIONS!$T$4:$T$75,PREDICTIONS!$N$4:$N$75,$BX10,PREDICTIONS!$O$4:$O$75,DZ$3)</f>
        <v>0</v>
      </c>
      <c r="EA10" s="83">
        <f>SUMIFS(PREDICTIONS!$U$4:$U$75,PREDICTIONS!$O$4:$O$75,$BX10,PREDICTIONS!$N$4:$N$75,EA$3)+SUMIFS(PREDICTIONS!$T$4:$T$75,PREDICTIONS!$N$4:$N$75,$BX10,PREDICTIONS!$O$4:$O$75,EA$3)</f>
        <v>0</v>
      </c>
      <c r="EB10" s="83">
        <f>SUMIFS(PREDICTIONS!$U$4:$U$75,PREDICTIONS!$O$4:$O$75,$BX10,PREDICTIONS!$N$4:$N$75,EB$3)+SUMIFS(PREDICTIONS!$T$4:$T$75,PREDICTIONS!$N$4:$N$75,$BX10,PREDICTIONS!$O$4:$O$75,EB$3)</f>
        <v>0</v>
      </c>
      <c r="EC10" s="83">
        <f>SUMIFS(PREDICTIONS!$U$4:$U$75,PREDICTIONS!$O$4:$O$75,$BX10,PREDICTIONS!$N$4:$N$75,EC$3)+SUMIFS(PREDICTIONS!$T$4:$T$75,PREDICTIONS!$N$4:$N$75,$BX10,PREDICTIONS!$O$4:$O$75,EC$3)</f>
        <v>0</v>
      </c>
      <c r="ED10" s="83">
        <f>SUMIFS(PREDICTIONS!$U$4:$U$75,PREDICTIONS!$O$4:$O$75,$BX10,PREDICTIONS!$N$4:$N$75,ED$3)+SUMIFS(PREDICTIONS!$T$4:$T$75,PREDICTIONS!$N$4:$N$75,$BX10,PREDICTIONS!$O$4:$O$75,ED$3)</f>
        <v>0</v>
      </c>
      <c r="EE10" s="83">
        <f>SUMIFS(PREDICTIONS!$U$4:$U$75,PREDICTIONS!$O$4:$O$75,$BX10,PREDICTIONS!$N$4:$N$75,EE$3)+SUMIFS(PREDICTIONS!$T$4:$T$75,PREDICTIONS!$N$4:$N$75,$BX10,PREDICTIONS!$O$4:$O$75,EE$3)</f>
        <v>0</v>
      </c>
      <c r="EF10" s="83">
        <f>SUMIFS(PREDICTIONS!$V$4:$V$75,PREDICTIONS!$P$4:$P$75,$BX10,PREDICTIONS!$O$4:$O$75,EF$3)+SUMIFS(PREDICTIONS!$U$4:$U$75,PREDICTIONS!$O$4:$O$75,$BX10,PREDICTIONS!$P$4:$P$75,EF$3)</f>
        <v>0</v>
      </c>
      <c r="EG10" s="83">
        <f>SUMIFS(PREDICTIONS!$W$4:$W$75,PREDICTIONS!$Q$4:$Q$75,$BX10,PREDICTIONS!$P$4:$P$75,EG$3)+SUMIFS(PREDICTIONS!$V$4:$V$75,PREDICTIONS!$P$4:$P$75,$BX10,PREDICTIONS!$Q$4:$Q$75,EG$3)</f>
        <v>0</v>
      </c>
      <c r="EH10" s="83">
        <f>SUMIFS(PREDICTIONS!$B$4:$B$75,PREDICTIONS!$R$4:$R$75,$BX10,PREDICTIONS!$Q$4:$Q$75,EH$3)+SUMIFS(PREDICTIONS!$W$4:$W$75,PREDICTIONS!$Q$4:$Q$75,$BX10,PREDICTIONS!$R$4:$R$75,EH$3)</f>
        <v>0</v>
      </c>
      <c r="EI10" s="83">
        <f>SUMIFS(PREDICTIONS!$C$4:$C$75,PREDICTIONS!$S$4:$S$75,$BX10,PREDICTIONS!$R$4:$R$75,EI$3)+SUMIFS(PREDICTIONS!$B$4:$B$75,PREDICTIONS!$R$4:$R$75,$BX10,PREDICTIONS!$S$4:$S$75,EI$3)</f>
        <v>0</v>
      </c>
      <c r="EJ10" s="83">
        <f>SUMIFS(PREDICTIONS!$D$4:$D$75,PREDICTIONS!$T$4:$T$75,$BX10,PREDICTIONS!$S$4:$S$75,EJ$3)+SUMIFS(PREDICTIONS!$C$4:$C$75,PREDICTIONS!$S$4:$S$75,$BX10,PREDICTIONS!$T$4:$T$75,EJ$3)</f>
        <v>0</v>
      </c>
      <c r="EK10" s="83">
        <f>SUMIFS(PREDICTIONS!$E$4:$E$75,PREDICTIONS!$U$4:$U$75,$BX10,PREDICTIONS!$T$4:$T$75,EK$3)+SUMIFS(PREDICTIONS!$D$4:$D$75,PREDICTIONS!$T$4:$T$75,$BX10,PREDICTIONS!$U$4:$U$75,EK$3)</f>
        <v>0</v>
      </c>
      <c r="EL10" s="83">
        <f>SUMIFS(PREDICTIONS!$F$4:$F$75,PREDICTIONS!$V$4:$V$75,$BX10,PREDICTIONS!$U$4:$U$75,EL$3)+SUMIFS(PREDICTIONS!$E$4:$E$75,PREDICTIONS!$U$4:$U$75,$BX10,PREDICTIONS!$V$4:$V$75,EL$3)</f>
        <v>0</v>
      </c>
      <c r="EM10" s="83">
        <f>SUMIFS(PREDICTIONS!$G$4:$G$75,PREDICTIONS!$W$4:$W$75,$BX10,PREDICTIONS!$V$4:$V$75,EM$3)+SUMIFS(PREDICTIONS!$F$4:$F$75,PREDICTIONS!$V$4:$V$75,$BX10,PREDICTIONS!$W$4:$W$75,EM$3)</f>
        <v>0</v>
      </c>
      <c r="EN10" s="83">
        <f>SUMIFS(PREDICTIONS!$J$4:$J$75,PREDICTIONS!$B$4:$B$75,$BX10,PREDICTIONS!$W$4:$W$75,EN$3)+SUMIFS(PREDICTIONS!$G$4:$G$75,PREDICTIONS!$W$4:$W$75,$BX10,PREDICTIONS!$B$4:$B$75,EN$3)</f>
        <v>0</v>
      </c>
      <c r="EO10" s="83">
        <f>SUMIFS(PREDICTIONS!$K$4:$K$75,PREDICTIONS!$C$4:$C$75,$BX10,PREDICTIONS!$B$4:$B$75,EO$3)+SUMIFS(PREDICTIONS!$J$4:$J$75,PREDICTIONS!$B$4:$B$75,$BX10,PREDICTIONS!$C$4:$C$75,EO$3)</f>
        <v>0</v>
      </c>
      <c r="EP10" s="83">
        <f>SUMIFS(PREDICTIONS!$L$4:$L$75,PREDICTIONS!$D$4:$D$75,$BX10,PREDICTIONS!$C$4:$C$75,EP$3)+SUMIFS(PREDICTIONS!$K$4:$K$75,PREDICTIONS!$C$4:$C$75,$BX10,PREDICTIONS!$D$4:$D$75,EP$3)</f>
        <v>0</v>
      </c>
      <c r="EQ10" s="83">
        <f>SUMIFS(PREDICTIONS!$N$4:$N$75,PREDICTIONS!$E$4:$E$75,$BX10,PREDICTIONS!$D$4:$D$75,EQ$3)+SUMIFS(PREDICTIONS!$L$4:$L$75,PREDICTIONS!$D$4:$D$75,$BX10,PREDICTIONS!$E$4:$E$75,EQ$3)</f>
        <v>0</v>
      </c>
      <c r="ER10" s="83">
        <f>SUMIFS(PREDICTIONS!$O$4:$O$75,PREDICTIONS!$F$4:$F$75,$BX10,PREDICTIONS!$E$4:$E$75,ER$3)+SUMIFS(PREDICTIONS!$N$4:$N$75,PREDICTIONS!$E$4:$E$75,$BX10,PREDICTIONS!$F$4:$F$75,ER$3)</f>
        <v>0</v>
      </c>
      <c r="ES10" s="83">
        <f>SUMIFS(PREDICTIONS!$P$4:$P$75,PREDICTIONS!$G$4:$G$75,$BX10,PREDICTIONS!$F$4:$F$75,ES$3)+SUMIFS(PREDICTIONS!$O$4:$O$75,PREDICTIONS!$F$4:$F$75,$BX10,PREDICTIONS!$G$4:$G$75,ES$3)</f>
        <v>0</v>
      </c>
      <c r="ET10" s="83">
        <f>SUMIFS(PREDICTIONS!$Q$4:$Q$75,PREDICTIONS!$J$4:$J$75,$BX10,PREDICTIONS!$G$4:$G$75,ET$3)+SUMIFS(PREDICTIONS!$P$4:$P$75,PREDICTIONS!$G$4:$G$75,$BX10,PREDICTIONS!$J$4:$J$75,ET$3)</f>
        <v>0</v>
      </c>
      <c r="EU10" s="83">
        <f>SUMIFS(PREDICTIONS!$R$4:$R$75,PREDICTIONS!$K$4:$K$75,$BX10,PREDICTIONS!$J$4:$J$75,EU$3)+SUMIFS(PREDICTIONS!$Q$4:$Q$75,PREDICTIONS!$J$4:$J$75,$BX10,PREDICTIONS!$K$4:$K$75,EU$3)</f>
        <v>0</v>
      </c>
      <c r="EV10" s="83">
        <f>SUMIFS(PREDICTIONS!$S$4:$S$75,PREDICTIONS!$L$4:$L$75,$BX10,PREDICTIONS!$K$4:$K$75,EV$3)+SUMIFS(PREDICTIONS!$R$4:$R$75,PREDICTIONS!$K$4:$K$75,$BX10,PREDICTIONS!$L$4:$L$75,EV$3)</f>
        <v>0</v>
      </c>
      <c r="EW10" s="83">
        <f>SUMIFS(PREDICTIONS!$T$4:$T$75,PREDICTIONS!$N$4:$N$75,$BX10,PREDICTIONS!$L$4:$L$75,EW$3)+SUMIFS(PREDICTIONS!$S$4:$S$75,PREDICTIONS!$L$4:$L$75,$BX10,PREDICTIONS!$N$4:$N$75,EW$3)</f>
        <v>0</v>
      </c>
      <c r="EX10" s="83">
        <f>SUMIFS(PREDICTIONS!$U$4:$U$75,PREDICTIONS!$O$4:$O$75,$BX10,PREDICTIONS!$N$4:$N$75,EX$3)+SUMIFS(PREDICTIONS!$T$4:$T$75,PREDICTIONS!$N$4:$N$75,$BX10,PREDICTIONS!$O$4:$O$75,EX$3)</f>
        <v>0</v>
      </c>
      <c r="EY10" s="83">
        <f>SUMIFS(PREDICTIONS!$V$4:$V$75,PREDICTIONS!$P$4:$P$75,$BX10,PREDICTIONS!$O$4:$O$75,EY$3)+SUMIFS(PREDICTIONS!$U$4:$U$75,PREDICTIONS!$O$4:$O$75,$BX10,PREDICTIONS!$P$4:$P$75,EY$3)</f>
        <v>0</v>
      </c>
      <c r="EZ10" s="83">
        <f>SUMIFS(PREDICTIONS!$W$4:$W$75,PREDICTIONS!$Q$4:$Q$75,$BX10,PREDICTIONS!$P$4:$P$75,EZ$3)+SUMIFS(PREDICTIONS!$V$4:$V$75,PREDICTIONS!$P$4:$P$75,$BX10,PREDICTIONS!$Q$4:$Q$75,EZ$3)</f>
        <v>0</v>
      </c>
      <c r="FA10" s="83">
        <f>SUMIFS(PREDICTIONS!$B$4:$B$75,PREDICTIONS!$R$4:$R$75,$BX10,PREDICTIONS!$Q$4:$Q$75,FA$3)+SUMIFS(PREDICTIONS!$W$4:$W$75,PREDICTIONS!$Q$4:$Q$75,$BX10,PREDICTIONS!$R$4:$R$75,FA$3)</f>
        <v>0</v>
      </c>
      <c r="FB10" s="83">
        <f>SUMIFS(PREDICTIONS!$C$4:$C$75,PREDICTIONS!$S$4:$S$75,$BX10,PREDICTIONS!$R$4:$R$75,FB$3)+SUMIFS(PREDICTIONS!$B$4:$B$75,PREDICTIONS!$R$4:$R$75,$BX10,PREDICTIONS!$S$4:$S$75,FB$3)</f>
        <v>0</v>
      </c>
      <c r="FC10" s="83">
        <f>SUMIFS(PREDICTIONS!$D$4:$D$75,PREDICTIONS!$T$4:$T$75,$BX10,PREDICTIONS!$S$4:$S$75,FC$3)+SUMIFS(PREDICTIONS!$C$4:$C$75,PREDICTIONS!$S$4:$S$75,$BX10,PREDICTIONS!$T$4:$T$75,FC$3)</f>
        <v>0</v>
      </c>
      <c r="FD10" s="83">
        <f>SUMIFS(PREDICTIONS!$E$4:$E$75,PREDICTIONS!$U$4:$U$75,$BX10,PREDICTIONS!$T$4:$T$75,FD$3)+SUMIFS(PREDICTIONS!$D$4:$D$75,PREDICTIONS!$T$4:$T$75,$BX10,PREDICTIONS!$U$4:$U$75,FD$3)</f>
        <v>0</v>
      </c>
      <c r="FE10" s="83">
        <f>SUMIFS(PREDICTIONS!$F$4:$F$75,PREDICTIONS!$V$4:$V$75,$BX10,PREDICTIONS!$U$4:$U$75,FE$3)+SUMIFS(PREDICTIONS!$E$4:$E$75,PREDICTIONS!$U$4:$U$75,$BX10,PREDICTIONS!$V$4:$V$75,FE$3)</f>
        <v>0</v>
      </c>
      <c r="FF10" s="83">
        <f>SUMIFS(PREDICTIONS!$G$4:$G$75,PREDICTIONS!$W$4:$W$75,$BX10,PREDICTIONS!$V$4:$V$75,FF$3)+SUMIFS(PREDICTIONS!$F$4:$F$75,PREDICTIONS!$V$4:$V$75,$BX10,PREDICTIONS!$W$4:$W$75,FF$3)</f>
        <v>0</v>
      </c>
      <c r="FG10" s="83">
        <f>SUMIFS(PREDICTIONS!$U$4:$U$75,PREDICTIONS!$O$4:$O$75,$BX10,PREDICTIONS!$N$4:$N$75,FG$3)+SUMIFS(PREDICTIONS!$T$4:$T$75,PREDICTIONS!$N$4:$N$75,$BX10,PREDICTIONS!$O$4:$O$75,FG$3)</f>
        <v>0</v>
      </c>
      <c r="FH10" s="83">
        <f>SUMIFS(PREDICTIONS!$U$4:$U$75,PREDICTIONS!$O$4:$O$75,$BX10,PREDICTIONS!$N$4:$N$75,FH$3)+SUMIFS(PREDICTIONS!$T$4:$T$75,PREDICTIONS!$N$4:$N$75,$BX10,PREDICTIONS!$O$4:$O$75,FH$3)</f>
        <v>0</v>
      </c>
      <c r="FI10" s="83">
        <f>SUMIFS(PREDICTIONS!$U$4:$U$75,PREDICTIONS!$O$4:$O$75,$BX10,PREDICTIONS!$N$4:$N$75,FI$3)+SUMIFS(PREDICTIONS!$T$4:$T$75,PREDICTIONS!$N$4:$N$75,$BX10,PREDICTIONS!$O$4:$O$75,FI$3)</f>
        <v>0</v>
      </c>
      <c r="FJ10" s="83">
        <f>SUMIFS(PREDICTIONS!$U$4:$U$75,PREDICTIONS!$O$4:$O$75,$BX10,PREDICTIONS!$N$4:$N$75,FJ$3)+SUMIFS(PREDICTIONS!$T$4:$T$75,PREDICTIONS!$N$4:$N$75,$BX10,PREDICTIONS!$O$4:$O$75,FJ$3)</f>
        <v>0</v>
      </c>
      <c r="FK10" s="83">
        <f>SUMIFS(PREDICTIONS!$U$4:$U$75,PREDICTIONS!$O$4:$O$75,$BX10,PREDICTIONS!$N$4:$N$75,FK$3)+SUMIFS(PREDICTIONS!$T$4:$T$75,PREDICTIONS!$N$4:$N$75,$BX10,PREDICTIONS!$O$4:$O$75,FK$3)</f>
        <v>0</v>
      </c>
      <c r="FL10" s="83">
        <f>SUMIFS(PREDICTIONS!$U$4:$U$75,PREDICTIONS!$O$4:$O$75,$BX10,PREDICTIONS!$N$4:$N$75,FL$3)+SUMIFS(PREDICTIONS!$T$4:$T$75,PREDICTIONS!$N$4:$N$75,$BX10,PREDICTIONS!$O$4:$O$75,FL$3)</f>
        <v>0</v>
      </c>
      <c r="FM10" s="83">
        <f>SUMIFS(PREDICTIONS!$U$4:$U$75,PREDICTIONS!$O$4:$O$75,$BX10,PREDICTIONS!$N$4:$N$75,FM$3)+SUMIFS(PREDICTIONS!$T$4:$T$75,PREDICTIONS!$N$4:$N$75,$BX10,PREDICTIONS!$O$4:$O$75,FM$3)</f>
        <v>0</v>
      </c>
      <c r="FN10" s="83">
        <f>SUMIFS(PREDICTIONS!$U$4:$U$75,PREDICTIONS!$O$4:$O$75,$BX10,PREDICTIONS!$N$4:$N$75,FN$3)+SUMIFS(PREDICTIONS!$T$4:$T$75,PREDICTIONS!$N$4:$N$75,$BX10,PREDICTIONS!$O$4:$O$75,FN$3)</f>
        <v>0</v>
      </c>
      <c r="FO10" s="83">
        <f>SUMIFS(PREDICTIONS!$U$4:$U$75,PREDICTIONS!$O$4:$O$75,$BX10,PREDICTIONS!$N$4:$N$75,FO$3)+SUMIFS(PREDICTIONS!$T$4:$T$75,PREDICTIONS!$N$4:$N$75,$BX10,PREDICTIONS!$O$4:$O$75,FO$3)</f>
        <v>0</v>
      </c>
      <c r="FP10" s="83">
        <f>SUMIFS(PREDICTIONS!$U$4:$U$75,PREDICTIONS!$O$4:$O$75,$BX10,PREDICTIONS!$N$4:$N$75,FP$3)+SUMIFS(PREDICTIONS!$T$4:$T$75,PREDICTIONS!$N$4:$N$75,$BX10,PREDICTIONS!$O$4:$O$75,FP$3)</f>
        <v>0</v>
      </c>
      <c r="FQ10" s="83">
        <f>SUMIFS(PREDICTIONS!$U$4:$U$75,PREDICTIONS!$O$4:$O$75,$BX10,PREDICTIONS!$N$4:$N$75,FQ$3)+SUMIFS(PREDICTIONS!$T$4:$T$75,PREDICTIONS!$N$4:$N$75,$BX10,PREDICTIONS!$O$4:$O$75,FQ$3)</f>
        <v>0</v>
      </c>
      <c r="FR10" s="83">
        <f>SUMIFS(PREDICTIONS!$U$4:$U$75,PREDICTIONS!$O$4:$O$75,$BX10,PREDICTIONS!$N$4:$N$75,FR$3)+SUMIFS(PREDICTIONS!$T$4:$T$75,PREDICTIONS!$N$4:$N$75,$BX10,PREDICTIONS!$O$4:$O$75,FR$3)</f>
        <v>0</v>
      </c>
      <c r="FS10" s="51"/>
      <c r="FT10" s="51" t="s">
        <v>770</v>
      </c>
      <c r="FU10" s="83">
        <f>SUMIFS(PREDICTIONS!$S$4:$S$75,PREDICTIONS!$O$4:$O$75,$BX10,PREDICTIONS!$N$4:$N$75,FU$3)+SUMIFS(PREDICTIONS!$R$4:$R$75,PREDICTIONS!$N$4:$N$75,$BX10,PREDICTIONS!$O$4:$O$75,FU$3)</f>
        <v>0</v>
      </c>
      <c r="FV10" s="83">
        <f>SUMIFS(PREDICTIONS!$S$4:$S$75,PREDICTIONS!$O$4:$O$75,$BX10,PREDICTIONS!$N$4:$N$75,FV$3)+SUMIFS(PREDICTIONS!$R$4:$R$75,PREDICTIONS!$N$4:$N$75,$BX10,PREDICTIONS!$O$4:$O$75,FV$3)</f>
        <v>0</v>
      </c>
      <c r="FW10" s="83">
        <f>SUMIFS(PREDICTIONS!$S$4:$S$75,PREDICTIONS!$O$4:$O$75,$BX10,PREDICTIONS!$N$4:$N$75,FW$3)+SUMIFS(PREDICTIONS!$R$4:$R$75,PREDICTIONS!$N$4:$N$75,$BX10,PREDICTIONS!$O$4:$O$75,FW$3)</f>
        <v>0</v>
      </c>
      <c r="FX10" s="83">
        <f>SUMIFS(PREDICTIONS!$S$4:$S$75,PREDICTIONS!$O$4:$O$75,$BX10,PREDICTIONS!$N$4:$N$75,FX$3)+SUMIFS(PREDICTIONS!$R$4:$R$75,PREDICTIONS!$N$4:$N$75,$BX10,PREDICTIONS!$O$4:$O$75,FX$3)</f>
        <v>0</v>
      </c>
      <c r="FY10" s="83">
        <f>SUMIFS(PREDICTIONS!$S$4:$S$75,PREDICTIONS!$O$4:$O$75,$BX10,PREDICTIONS!$N$4:$N$75,FY$3)+SUMIFS(PREDICTIONS!$R$4:$R$75,PREDICTIONS!$N$4:$N$75,$BX10,PREDICTIONS!$O$4:$O$75,FY$3)</f>
        <v>0</v>
      </c>
      <c r="FZ10" s="83">
        <f>SUMIFS(PREDICTIONS!$S$4:$S$75,PREDICTIONS!$O$4:$O$75,$BX10,PREDICTIONS!$N$4:$N$75,FZ$3)+SUMIFS(PREDICTIONS!$R$4:$R$75,PREDICTIONS!$N$4:$N$75,$BX10,PREDICTIONS!$O$4:$O$75,FZ$3)</f>
        <v>0</v>
      </c>
      <c r="GA10" s="83">
        <f>SUMIFS(PREDICTIONS!$T$4:$T$75,PREDICTIONS!$P$4:$P$75,$BX10,PREDICTIONS!$O$4:$O$75,GA$3)+SUMIFS(PREDICTIONS!$S$4:$S$75,PREDICTIONS!$O$4:$O$75,$BX10,PREDICTIONS!$P$4:$P$75,GA$3)</f>
        <v>0</v>
      </c>
      <c r="GB10" s="83">
        <f>SUMIFS(PREDICTIONS!$U$4:$U$75,PREDICTIONS!$Q$4:$Q$75,$BX10,PREDICTIONS!$P$4:$P$75,GB$3)+SUMIFS(PREDICTIONS!$T$4:$T$75,PREDICTIONS!$P$4:$P$75,$BX10,PREDICTIONS!$Q$4:$Q$75,GB$3)</f>
        <v>0</v>
      </c>
      <c r="GC10" s="83">
        <f>SUMIFS(PREDICTIONS!$V$4:$V$75,PREDICTIONS!$R$4:$R$75,$BX10,PREDICTIONS!$Q$4:$Q$75,GC$3)+SUMIFS(PREDICTIONS!$U$4:$U$75,PREDICTIONS!$Q$4:$Q$75,$BX10,PREDICTIONS!$R$4:$R$75,GC$3)</f>
        <v>0</v>
      </c>
      <c r="GD10" s="83">
        <f>SUMIFS(PREDICTIONS!$W$4:$W$75,PREDICTIONS!$S$4:$S$75,$BX10,PREDICTIONS!$R$4:$R$75,GD$3)+SUMIFS(PREDICTIONS!$V$4:$V$75,PREDICTIONS!$R$4:$R$75,$BX10,PREDICTIONS!$S$4:$S$75,GD$3)</f>
        <v>0</v>
      </c>
      <c r="GE10" s="83">
        <f>SUMIFS(PREDICTIONS!$B$4:$B$75,PREDICTIONS!$T$4:$T$75,$BX10,PREDICTIONS!$S$4:$S$75,GE$3)+SUMIFS(PREDICTIONS!$W$4:$W$75,PREDICTIONS!$S$4:$S$75,$BX10,PREDICTIONS!$T$4:$T$75,GE$3)</f>
        <v>0</v>
      </c>
      <c r="GF10" s="83">
        <f>SUMIFS(PREDICTIONS!$C$4:$C$75,PREDICTIONS!$U$4:$U$75,$BX10,PREDICTIONS!$T$4:$T$75,GF$3)+SUMIFS(PREDICTIONS!$B$4:$B$75,PREDICTIONS!$T$4:$T$75,$BX10,PREDICTIONS!$U$4:$U$75,GF$3)</f>
        <v>0</v>
      </c>
      <c r="GG10" s="83">
        <f>SUMIFS(PREDICTIONS!$D$4:$D$75,PREDICTIONS!$V$4:$V$75,$BX10,PREDICTIONS!$U$4:$U$75,GG$3)+SUMIFS(PREDICTIONS!$C$4:$C$75,PREDICTIONS!$U$4:$U$75,$BX10,PREDICTIONS!$V$4:$V$75,GG$3)</f>
        <v>0</v>
      </c>
      <c r="GH10" s="83">
        <f>SUMIFS(PREDICTIONS!$E$4:$E$75,PREDICTIONS!$W$4:$W$75,$BX10,PREDICTIONS!$V$4:$V$75,GH$3)+SUMIFS(PREDICTIONS!$D$4:$D$75,PREDICTIONS!$V$4:$V$75,$BX10,PREDICTIONS!$W$4:$W$75,GH$3)</f>
        <v>0</v>
      </c>
      <c r="GI10" s="83">
        <f>SUMIFS(PREDICTIONS!$F$4:$F$75,PREDICTIONS!$B$4:$B$75,$BX10,PREDICTIONS!$W$4:$W$75,GI$3)+SUMIFS(PREDICTIONS!$E$4:$E$75,PREDICTIONS!$W$4:$W$75,$BX10,PREDICTIONS!$B$4:$B$75,GI$3)</f>
        <v>0</v>
      </c>
      <c r="GJ10" s="83">
        <f>SUMIFS(PREDICTIONS!$G$4:$G$75,PREDICTIONS!$C$4:$C$75,$BX10,PREDICTIONS!$B$4:$B$75,GJ$3)+SUMIFS(PREDICTIONS!$F$4:$F$75,PREDICTIONS!$B$4:$B$75,$BX10,PREDICTIONS!$C$4:$C$75,GJ$3)</f>
        <v>0</v>
      </c>
      <c r="GK10" s="83">
        <f>SUMIFS(PREDICTIONS!$J$4:$J$75,PREDICTIONS!$D$4:$D$75,$BX10,PREDICTIONS!$C$4:$C$75,GK$3)+SUMIFS(PREDICTIONS!$G$4:$G$75,PREDICTIONS!$C$4:$C$75,$BX10,PREDICTIONS!$D$4:$D$75,GK$3)</f>
        <v>0</v>
      </c>
      <c r="GL10" s="83">
        <f>SUMIFS(PREDICTIONS!$K$4:$K$75,PREDICTIONS!$E$4:$E$75,$BX10,PREDICTIONS!$D$4:$D$75,GL$3)+SUMIFS(PREDICTIONS!$J$4:$J$75,PREDICTIONS!$D$4:$D$75,$BX10,PREDICTIONS!$E$4:$E$75,GL$3)</f>
        <v>0</v>
      </c>
      <c r="GM10" s="83">
        <f>SUMIFS(PREDICTIONS!$L$4:$L$75,PREDICTIONS!$F$4:$F$75,$BX10,PREDICTIONS!$E$4:$E$75,GM$3)+SUMIFS(PREDICTIONS!$K$4:$K$75,PREDICTIONS!$E$4:$E$75,$BX10,PREDICTIONS!$F$4:$F$75,GM$3)</f>
        <v>0</v>
      </c>
      <c r="GN10" s="83">
        <f>SUMIFS(PREDICTIONS!$N$4:$N$75,PREDICTIONS!$G$4:$G$75,$BX10,PREDICTIONS!$F$4:$F$75,GN$3)+SUMIFS(PREDICTIONS!$L$4:$L$75,PREDICTIONS!$F$4:$F$75,$BX10,PREDICTIONS!$G$4:$G$75,GN$3)</f>
        <v>0</v>
      </c>
      <c r="GO10" s="83">
        <f>SUMIFS(PREDICTIONS!$O$4:$O$75,PREDICTIONS!$J$4:$J$75,$BX10,PREDICTIONS!$G$4:$G$75,GO$3)+SUMIFS(PREDICTIONS!$N$4:$N$75,PREDICTIONS!$G$4:$G$75,$BX10,PREDICTIONS!$J$4:$J$75,GO$3)</f>
        <v>0</v>
      </c>
      <c r="GP10" s="83">
        <f>SUMIFS(PREDICTIONS!$P$4:$P$75,PREDICTIONS!$K$4:$K$75,$BX10,PREDICTIONS!$J$4:$J$75,GP$3)+SUMIFS(PREDICTIONS!$O$4:$O$75,PREDICTIONS!$J$4:$J$75,$BX10,PREDICTIONS!$K$4:$K$75,GP$3)</f>
        <v>0</v>
      </c>
      <c r="GQ10" s="83">
        <f>SUMIFS(PREDICTIONS!$Q$4:$Q$75,PREDICTIONS!$L$4:$L$75,$BX10,PREDICTIONS!$K$4:$K$75,GQ$3)+SUMIFS(PREDICTIONS!$P$4:$P$75,PREDICTIONS!$K$4:$K$75,$BX10,PREDICTIONS!$L$4:$L$75,GQ$3)</f>
        <v>0</v>
      </c>
      <c r="GR10" s="83">
        <f>SUMIFS(PREDICTIONS!$R$4:$R$75,PREDICTIONS!$N$4:$N$75,$BX10,PREDICTIONS!$L$4:$L$75,GR$3)+SUMIFS(PREDICTIONS!$Q$4:$Q$75,PREDICTIONS!$L$4:$L$75,$BX10,PREDICTIONS!$N$4:$N$75,GR$3)</f>
        <v>0</v>
      </c>
      <c r="GS10" s="83">
        <f>SUMIFS(PREDICTIONS!$S$4:$S$75,PREDICTIONS!$O$4:$O$75,$BX10,PREDICTIONS!$N$4:$N$75,GS$3)+SUMIFS(PREDICTIONS!$R$4:$R$75,PREDICTIONS!$N$4:$N$75,$BX10,PREDICTIONS!$O$4:$O$75,GS$3)</f>
        <v>0</v>
      </c>
      <c r="GT10" s="83">
        <f>SUMIFS(PREDICTIONS!$T$4:$T$75,PREDICTIONS!$P$4:$P$75,$BX10,PREDICTIONS!$O$4:$O$75,GT$3)+SUMIFS(PREDICTIONS!$S$4:$S$75,PREDICTIONS!$O$4:$O$75,$BX10,PREDICTIONS!$P$4:$P$75,GT$3)</f>
        <v>0</v>
      </c>
      <c r="GU10" s="83">
        <f>SUMIFS(PREDICTIONS!$U$4:$U$75,PREDICTIONS!$Q$4:$Q$75,$BX10,PREDICTIONS!$P$4:$P$75,GU$3)+SUMIFS(PREDICTIONS!$T$4:$T$75,PREDICTIONS!$P$4:$P$75,$BX10,PREDICTIONS!$Q$4:$Q$75,GU$3)</f>
        <v>0</v>
      </c>
      <c r="GV10" s="83">
        <f>SUMIFS(PREDICTIONS!$V$4:$V$75,PREDICTIONS!$R$4:$R$75,$BX10,PREDICTIONS!$Q$4:$Q$75,GV$3)+SUMIFS(PREDICTIONS!$U$4:$U$75,PREDICTIONS!$Q$4:$Q$75,$BX10,PREDICTIONS!$R$4:$R$75,GV$3)</f>
        <v>0</v>
      </c>
      <c r="GW10" s="83">
        <f>SUMIFS(PREDICTIONS!$W$4:$W$75,PREDICTIONS!$S$4:$S$75,$BX10,PREDICTIONS!$R$4:$R$75,GW$3)+SUMIFS(PREDICTIONS!$V$4:$V$75,PREDICTIONS!$R$4:$R$75,$BX10,PREDICTIONS!$S$4:$S$75,GW$3)</f>
        <v>0</v>
      </c>
      <c r="GX10" s="83">
        <f>SUMIFS(PREDICTIONS!$B$4:$B$75,PREDICTIONS!$T$4:$T$75,$BX10,PREDICTIONS!$S$4:$S$75,GX$3)+SUMIFS(PREDICTIONS!$W$4:$W$75,PREDICTIONS!$S$4:$S$75,$BX10,PREDICTIONS!$T$4:$T$75,GX$3)</f>
        <v>0</v>
      </c>
      <c r="GY10" s="83">
        <f>SUMIFS(PREDICTIONS!$C$4:$C$75,PREDICTIONS!$U$4:$U$75,$BX10,PREDICTIONS!$T$4:$T$75,GY$3)+SUMIFS(PREDICTIONS!$B$4:$B$75,PREDICTIONS!$T$4:$T$75,$BX10,PREDICTIONS!$U$4:$U$75,GY$3)</f>
        <v>0</v>
      </c>
      <c r="GZ10" s="83">
        <f>SUMIFS(PREDICTIONS!$S$4:$S$75,PREDICTIONS!$O$4:$O$75,$BX10,PREDICTIONS!$N$4:$N$75,GZ$3)+SUMIFS(PREDICTIONS!$R$4:$R$75,PREDICTIONS!$N$4:$N$75,$BX10,PREDICTIONS!$O$4:$O$75,GZ$3)</f>
        <v>0</v>
      </c>
      <c r="HA10" s="83">
        <f>SUMIFS(PREDICTIONS!$S$4:$S$75,PREDICTIONS!$O$4:$O$75,$BX10,PREDICTIONS!$N$4:$N$75,HA$3)+SUMIFS(PREDICTIONS!$R$4:$R$75,PREDICTIONS!$N$4:$N$75,$BX10,PREDICTIONS!$O$4:$O$75,HA$3)</f>
        <v>0</v>
      </c>
      <c r="HB10" s="83">
        <f>SUMIFS(PREDICTIONS!$S$4:$S$75,PREDICTIONS!$O$4:$O$75,$BX10,PREDICTIONS!$N$4:$N$75,HB$3)+SUMIFS(PREDICTIONS!$R$4:$R$75,PREDICTIONS!$N$4:$N$75,$BX10,PREDICTIONS!$O$4:$O$75,HB$3)</f>
        <v>0</v>
      </c>
      <c r="HC10" s="83">
        <f>SUMIFS(PREDICTIONS!$S$4:$S$75,PREDICTIONS!$O$4:$O$75,$BX10,PREDICTIONS!$N$4:$N$75,HC$3)+SUMIFS(PREDICTIONS!$R$4:$R$75,PREDICTIONS!$N$4:$N$75,$BX10,PREDICTIONS!$O$4:$O$75,HC$3)</f>
        <v>0</v>
      </c>
      <c r="HD10" s="83">
        <f>SUMIFS(PREDICTIONS!$S$4:$S$75,PREDICTIONS!$O$4:$O$75,$BX10,PREDICTIONS!$N$4:$N$75,HD$3)+SUMIFS(PREDICTIONS!$R$4:$R$75,PREDICTIONS!$N$4:$N$75,$BX10,PREDICTIONS!$O$4:$O$75,HD$3)</f>
        <v>0</v>
      </c>
      <c r="HE10" s="83">
        <f>SUMIFS(PREDICTIONS!$S$4:$S$75,PREDICTIONS!$O$4:$O$75,$BX10,PREDICTIONS!$N$4:$N$75,HE$3)+SUMIFS(PREDICTIONS!$R$4:$R$75,PREDICTIONS!$N$4:$N$75,$BX10,PREDICTIONS!$O$4:$O$75,HE$3)</f>
        <v>0</v>
      </c>
      <c r="HF10" s="83">
        <f>SUMIFS(PREDICTIONS!$S$4:$S$75,PREDICTIONS!$O$4:$O$75,$BX10,PREDICTIONS!$N$4:$N$75,HF$3)+SUMIFS(PREDICTIONS!$R$4:$R$75,PREDICTIONS!$N$4:$N$75,$BX10,PREDICTIONS!$O$4:$O$75,HF$3)</f>
        <v>0</v>
      </c>
      <c r="HG10" s="83">
        <f>SUMIFS(PREDICTIONS!$S$4:$S$75,PREDICTIONS!$O$4:$O$75,$BX10,PREDICTIONS!$N$4:$N$75,HG$3)+SUMIFS(PREDICTIONS!$R$4:$R$75,PREDICTIONS!$N$4:$N$75,$BX10,PREDICTIONS!$O$4:$O$75,HG$3)</f>
        <v>0</v>
      </c>
      <c r="HH10" s="83">
        <f>SUMIFS(PREDICTIONS!$S$4:$S$75,PREDICTIONS!$O$4:$O$75,$BX10,PREDICTIONS!$N$4:$N$75,HH$3)+SUMIFS(PREDICTIONS!$R$4:$R$75,PREDICTIONS!$N$4:$N$75,$BX10,PREDICTIONS!$O$4:$O$75,HH$3)</f>
        <v>0</v>
      </c>
      <c r="HI10" s="83">
        <f>SUMIFS(PREDICTIONS!$S$4:$S$75,PREDICTIONS!$O$4:$O$75,$BX10,PREDICTIONS!$N$4:$N$75,HI$3)+SUMIFS(PREDICTIONS!$R$4:$R$75,PREDICTIONS!$N$4:$N$75,$BX10,PREDICTIONS!$O$4:$O$75,HI$3)</f>
        <v>0</v>
      </c>
      <c r="HJ10" s="83">
        <f>SUMIFS(PREDICTIONS!$S$4:$S$75,PREDICTIONS!$O$4:$O$75,$BX10,PREDICTIONS!$N$4:$N$75,HJ$3)+SUMIFS(PREDICTIONS!$R$4:$R$75,PREDICTIONS!$N$4:$N$75,$BX10,PREDICTIONS!$O$4:$O$75,HJ$3)</f>
        <v>0</v>
      </c>
      <c r="HK10" s="83">
        <f>SUMIFS(PREDICTIONS!$S$4:$S$75,PREDICTIONS!$O$4:$O$75,$BX10,PREDICTIONS!$N$4:$N$75,HK$3)+SUMIFS(PREDICTIONS!$R$4:$R$75,PREDICTIONS!$N$4:$N$75,$BX10,PREDICTIONS!$O$4:$O$75,HK$3)</f>
        <v>0</v>
      </c>
      <c r="HL10" s="83">
        <f>SUMIFS(PREDICTIONS!$S$4:$S$75,PREDICTIONS!$O$4:$O$75,$BX10,PREDICTIONS!$N$4:$N$75,HL$3)+SUMIFS(PREDICTIONS!$R$4:$R$75,PREDICTIONS!$N$4:$N$75,$BX10,PREDICTIONS!$O$4:$O$75,HL$3)</f>
        <v>0</v>
      </c>
      <c r="HM10" s="83">
        <f>SUMIFS(PREDICTIONS!$S$4:$S$75,PREDICTIONS!$O$4:$O$75,$BX10,PREDICTIONS!$N$4:$N$75,HM$3)+SUMIFS(PREDICTIONS!$R$4:$R$75,PREDICTIONS!$N$4:$N$75,$BX10,PREDICTIONS!$O$4:$O$75,HM$3)</f>
        <v>0</v>
      </c>
      <c r="HN10" s="83">
        <f>SUMIFS(PREDICTIONS!$S$4:$S$75,PREDICTIONS!$O$4:$O$75,$BX10,PREDICTIONS!$N$4:$N$75,HN$3)+SUMIFS(PREDICTIONS!$R$4:$R$75,PREDICTIONS!$N$4:$N$75,$BX10,PREDICTIONS!$O$4:$O$75,HN$3)</f>
        <v>0</v>
      </c>
      <c r="HO10" s="83">
        <f>SUMIFS(PREDICTIONS!$S$4:$S$75,PREDICTIONS!$O$4:$O$75,$BX10,PREDICTIONS!$N$4:$N$75,HO$3)+SUMIFS(PREDICTIONS!$R$4:$R$75,PREDICTIONS!$N$4:$N$75,$BX10,PREDICTIONS!$O$4:$O$75,HO$3)</f>
        <v>0</v>
      </c>
      <c r="HP10" s="83">
        <f>SUMIFS(PREDICTIONS!$S$4:$S$75,PREDICTIONS!$O$4:$O$75,$BX10,PREDICTIONS!$N$4:$N$75,HP$3)+SUMIFS(PREDICTIONS!$R$4:$R$75,PREDICTIONS!$N$4:$N$75,$BX10,PREDICTIONS!$O$4:$O$75,HP$3)</f>
        <v>0</v>
      </c>
      <c r="HQ10" s="51"/>
      <c r="HR10" s="71"/>
      <c r="HS10" s="71"/>
      <c r="HT10" s="71"/>
      <c r="HU10" s="71"/>
      <c r="HV10" s="71"/>
      <c r="HW10" s="71"/>
      <c r="HX10" s="71"/>
      <c r="HY10" s="71"/>
      <c r="HZ10" s="71"/>
      <c r="IA10" s="71"/>
      <c r="IB10" s="71"/>
      <c r="IC10" s="71"/>
      <c r="ID10" s="71"/>
      <c r="IE10" s="71"/>
      <c r="IF10" s="71"/>
      <c r="IG10" s="71"/>
      <c r="IH10" s="71"/>
      <c r="II10" s="71"/>
      <c r="IJ10" s="71"/>
      <c r="IK10" s="71"/>
      <c r="IL10" s="71"/>
      <c r="IM10" s="71"/>
      <c r="IN10" s="71"/>
      <c r="IP10" s="71"/>
      <c r="IQ10" s="71"/>
      <c r="IR10" s="71"/>
      <c r="IS10" s="71"/>
      <c r="IT10" s="71"/>
      <c r="IU10" s="71"/>
      <c r="IV10" s="71"/>
      <c r="IW10" s="71"/>
      <c r="IX10" s="71"/>
      <c r="IY10" s="71"/>
      <c r="IZ10" s="71"/>
      <c r="JA10" s="71"/>
      <c r="JB10" s="71"/>
      <c r="JC10" s="71"/>
      <c r="JD10" s="71"/>
      <c r="JE10" s="71"/>
      <c r="JF10" s="71"/>
      <c r="JG10" s="71"/>
      <c r="JH10" s="71"/>
      <c r="JI10" s="71"/>
      <c r="JJ10" s="71"/>
      <c r="JK10" s="71"/>
      <c r="JL10" s="71"/>
      <c r="JM10" s="71"/>
      <c r="JN10" s="71"/>
      <c r="JO10" s="71"/>
      <c r="JP10" s="71"/>
      <c r="JQ10" s="71"/>
      <c r="JR10" s="71"/>
      <c r="JS10" s="71"/>
      <c r="JT10" s="71"/>
      <c r="JU10" s="71"/>
      <c r="JV10" s="71"/>
      <c r="JW10" s="71"/>
      <c r="JX10" s="71"/>
      <c r="JY10" s="71"/>
      <c r="JZ10" s="71"/>
      <c r="KA10" s="71"/>
      <c r="KB10" s="71"/>
      <c r="KC10" s="71"/>
      <c r="KD10" s="71"/>
      <c r="KE10" s="71"/>
      <c r="KF10" s="71"/>
      <c r="KG10" s="71"/>
      <c r="KH10" s="71"/>
      <c r="KI10" s="71"/>
      <c r="KJ10" s="71"/>
      <c r="KK10" s="71"/>
      <c r="KL10" s="71"/>
      <c r="KM10" s="71"/>
      <c r="KN10" s="71"/>
      <c r="KO10" s="71"/>
    </row>
    <row r="11" spans="1:301" s="78" customFormat="1" ht="30" customHeight="1" x14ac:dyDescent="0.25">
      <c r="A11" s="194"/>
      <c r="B11" s="72">
        <f>ACTUALS!B11</f>
        <v>8</v>
      </c>
      <c r="C11" s="73" t="str">
        <f>ACTUALS!C11</f>
        <v>C</v>
      </c>
      <c r="D11" s="74">
        <f>ACTUALS!D11</f>
        <v>46186</v>
      </c>
      <c r="E11" s="73" t="str">
        <f>ACTUALS!E11</f>
        <v>Gillette Stadium (Foxborough)</v>
      </c>
      <c r="F11" s="180">
        <f>ACTUALS!F11</f>
        <v>0.875</v>
      </c>
      <c r="G11" s="75">
        <f t="shared" si="2"/>
        <v>46186.875</v>
      </c>
      <c r="H11" s="254" t="str">
        <f>ACTUALS!H11</f>
        <v>Haiti - Scotland</v>
      </c>
      <c r="I11" s="149"/>
      <c r="J11" s="150"/>
      <c r="K11" s="151"/>
      <c r="L11" s="73" t="str">
        <f t="shared" si="3"/>
        <v/>
      </c>
      <c r="M11" s="76" t="s">
        <v>720</v>
      </c>
      <c r="N11" s="77" t="str">
        <f t="shared" si="0"/>
        <v>Haiti</v>
      </c>
      <c r="O11" s="78" t="str">
        <f t="shared" si="1"/>
        <v>Scotland</v>
      </c>
      <c r="P11" s="78" t="str">
        <f>IF(L11="","",IF(PREDICTIONS!$R11&gt;PREDICTIONS!$S11,PREDICTIONS!$N11,IF(PREDICTIONS!$S11&gt;PREDICTIONS!$R11,PREDICTIONS!$O11,"")))</f>
        <v/>
      </c>
      <c r="Q11" s="78" t="str">
        <f>IF(PREDICTIONS!$P11=PREDICTIONS!$N11,PREDICTIONS!$O11,IF(PREDICTIONS!$P11=PREDICTIONS!$O11,PREDICTIONS!$N11,""))</f>
        <v/>
      </c>
      <c r="R11" s="79">
        <f t="shared" si="4"/>
        <v>0</v>
      </c>
      <c r="S11" s="78">
        <f t="shared" si="5"/>
        <v>0</v>
      </c>
      <c r="T11" s="78">
        <f>IF(OR(PREDICTIONS!$R11="",PREDICTIONS!$S11=""),"",PREDICTIONS!$R11-PREDICTIONS!$S11)</f>
        <v>0</v>
      </c>
      <c r="U11" s="78">
        <f>IF(OR(PREDICTIONS!$R11="",PREDICTIONS!$S11=""),"",PREDICTIONS!$S11-PREDICTIONS!$R11)</f>
        <v>0</v>
      </c>
      <c r="V11" s="78" t="str">
        <f>IF(PREDICTIONS!$K11="","",IF(PREDICTIONS!$L11="Draw",1,IF(PREDICTIONS!$L11=PREDICTIONS!$N11,3,0)))</f>
        <v/>
      </c>
      <c r="W11" s="78" t="str">
        <f>IF(PREDICTIONS!$K11="","",IF(PREDICTIONS!$L11="Draw",1,IF(PREDICTIONS!$L11=PREDICTIONS!$O11,3,0)))</f>
        <v/>
      </c>
      <c r="AB11" s="209" t="str">
        <f>IF(OR(ACTUALS!L11="",L11=""),"",IF((R11+S11)=(ACTUALS!R11+ACTUALS!S11),pointtotalgoals,0))</f>
        <v/>
      </c>
      <c r="AC11" s="78" t="str">
        <f>IF(L11="","",IF(L11=ACTUALS!L11,pointcorrectresult,0))</f>
        <v/>
      </c>
      <c r="AD11" s="78" t="str">
        <f>IF(L11="","",IF(I11=ACTUALS!I11,pointcorrectscore,0))</f>
        <v/>
      </c>
      <c r="AE11" s="210">
        <f t="shared" si="6"/>
        <v>0</v>
      </c>
      <c r="AG11" s="78" t="s">
        <v>118</v>
      </c>
      <c r="AK11" s="81"/>
      <c r="AL11" s="271" t="s">
        <v>69</v>
      </c>
      <c r="AM11" s="272"/>
      <c r="AN11" s="211" t="s">
        <v>63</v>
      </c>
      <c r="AO11" s="212" t="s">
        <v>76</v>
      </c>
      <c r="AP11" s="211" t="s">
        <v>15</v>
      </c>
      <c r="AQ11" s="279" t="s">
        <v>775</v>
      </c>
      <c r="AR11" s="279"/>
      <c r="AS11" s="63"/>
      <c r="AT11" s="51"/>
      <c r="AU11" s="197"/>
      <c r="AV11" s="197"/>
      <c r="AW11" s="51"/>
      <c r="AX11" s="51"/>
      <c r="AY11" s="51"/>
      <c r="AZ11" s="51"/>
      <c r="BA11" s="51"/>
      <c r="BB11" s="51"/>
      <c r="BC11" s="51"/>
      <c r="BD11" s="51" t="s">
        <v>5</v>
      </c>
      <c r="BE11" s="51" t="s">
        <v>42</v>
      </c>
      <c r="BF11" s="51">
        <f>COUNTIF(PREDICTIONS!$P$4:$P$75,BE11)</f>
        <v>0</v>
      </c>
      <c r="BG11" s="51">
        <f>COUNTIFS(PREDICTIONS!$O$4:$O$75,BE11,PREDICTIONS!$L$4:$L$75,"Draw")+COUNTIFS(PREDICTIONS!$N$4:$N$75,BE11,PREDICTIONS!$L$4:$L$75,"Draw")</f>
        <v>0</v>
      </c>
      <c r="BH11" s="51">
        <f>COUNTIF(PREDICTIONS!$Q$4:$Q$75,BE11)</f>
        <v>0</v>
      </c>
      <c r="BI11" s="51">
        <f>BG11+(3*BF11)</f>
        <v>0</v>
      </c>
      <c r="BJ11" s="51">
        <f>SUMIFS(PREDICTIONS!$R$4:$R$75,PREDICTIONS!$N$4:$N$75,BE11)+SUMIFS(PREDICTIONS!$S$4:$S$75,PREDICTIONS!$O$4:$O$75,BE11)</f>
        <v>0</v>
      </c>
      <c r="BK11" s="51">
        <f>SUMIFS(PREDICTIONS!$S$4:$S$75,PREDICTIONS!$N$4:$N$75,BE11)+SUMIFS(PREDICTIONS!$R$4:$R$75,PREDICTIONS!$O$4:$O$75,BE11)</f>
        <v>0</v>
      </c>
      <c r="BL11" s="51">
        <f>BJ11-BK11</f>
        <v>0</v>
      </c>
      <c r="BM11" s="51">
        <f ca="1">RANK(BV11,BV9:BV12,1)</f>
        <v>2</v>
      </c>
      <c r="BN11" s="51" t="str">
        <f>IFERROR(VLOOKUP(BE11,AU:AV,2,FALSE),"")</f>
        <v/>
      </c>
      <c r="BO11" s="51" t="str">
        <f ca="1">IF(BN11="",BM11&amp;BD11,BN11&amp;BD11)</f>
        <v>2B</v>
      </c>
      <c r="BP11" s="51">
        <f>RANK(BI11,BI9:BI12)+(RANK(BL11,BL9:BL12)/10)+(RANK(BJ11,BJ9:BJ12)/100)</f>
        <v>1.1100000000000001</v>
      </c>
      <c r="BQ11" s="51">
        <f>RANK(BP11,BP9:BP12,1)</f>
        <v>1</v>
      </c>
      <c r="BR11" s="51" cm="1">
        <f t="array" aca="1" ref="BR11" ca="1">SUMPRODUCT((OFFSET($BY$3:$DT$3,MATCH($BE11,$BX$4:$BX$51,0),0))*((IF($BQ10=$BQ11,$BY$3:$DT$3=$BE10,0))+(IF($BQ9=$BQ11,$BY$3:$DT$3=$BE9,0))+(IF($BQ12=$BQ11,$BY$3:$DT$3=$BE12,0))))</f>
        <v>0</v>
      </c>
      <c r="BS11" s="51" cm="1">
        <f t="array" aca="1" ref="BS11" ca="1">SUMPRODUCT((OFFSET($DW$3:$FR$3,MATCH($BE11,$DV$4:$DV$51,0),0))*((IF($BQ10=$BQ11,$DW$3:$FR$3=$BE10,0))+(IF($BQ9=$BQ11,$DW$3:$FR$3=$BE9,0))+(IF($BQ12=$BQ11,$DW$3:$FR$3=$BE12,0))))</f>
        <v>0</v>
      </c>
      <c r="BT11" s="51" cm="1">
        <f t="array" aca="1" ref="BT11" ca="1">SUMPRODUCT((OFFSET($FU$3:$HP$3,MATCH($BE11,$FT$4:$FT$51,0),0))*((IF($BQ10=$BQ11,$FU$3:$HP$3=$BE10,0))+(IF($BQ9=$BQ11,$FU$3:$HP$3=$BE9,0))+(IF($BQ12=$BQ11,$FU$3:$HP$3=$BE12,0))))</f>
        <v>0</v>
      </c>
      <c r="BU11" s="51">
        <f ca="1">(BR11/1000)+(BS11/10000)+(BT11/100000)+(ROW(BT14)/10000000)</f>
        <v>1.3999999999999999E-6</v>
      </c>
      <c r="BV11" s="51">
        <f ca="1">+BP11-BU11</f>
        <v>1.1099986000000002</v>
      </c>
      <c r="BW11" s="51"/>
      <c r="BX11" s="51" t="s">
        <v>49</v>
      </c>
      <c r="BY11" s="83">
        <f>SUMIFS(PREDICTIONS!$W$4:$W$75,PREDICTIONS!$O$4:$O$75,$BX11,PREDICTIONS!$N$4:$N$75,BY$3)+SUMIFS(PREDICTIONS!$V$4:$V$75,PREDICTIONS!$N$4:$N$75,$BX11,PREDICTIONS!$O$4:$O$75,BY$3)</f>
        <v>0</v>
      </c>
      <c r="BZ11" s="83">
        <f>SUMIFS(PREDICTIONS!$W$4:$W$75,PREDICTIONS!$O$4:$O$75,$BX11,PREDICTIONS!$N$4:$N$75,BZ$3)+SUMIFS(PREDICTIONS!$V$4:$V$75,PREDICTIONS!$N$4:$N$75,$BX11,PREDICTIONS!$O$4:$O$75,BZ$3)</f>
        <v>0</v>
      </c>
      <c r="CA11" s="83">
        <f>SUMIFS(PREDICTIONS!$W$4:$W$75,PREDICTIONS!$O$4:$O$75,$BX11,PREDICTIONS!$N$4:$N$75,CA$3)+SUMIFS(PREDICTIONS!$V$4:$V$75,PREDICTIONS!$N$4:$N$75,$BX11,PREDICTIONS!$O$4:$O$75,CA$3)</f>
        <v>0</v>
      </c>
      <c r="CB11" s="83">
        <f>SUMIFS(PREDICTIONS!$W$4:$W$75,PREDICTIONS!$O$4:$O$75,$BX11,PREDICTIONS!$N$4:$N$75,CB$3)+SUMIFS(PREDICTIONS!$V$4:$V$75,PREDICTIONS!$N$4:$N$75,$BX11,PREDICTIONS!$O$4:$O$75,CB$3)</f>
        <v>0</v>
      </c>
      <c r="CC11" s="83">
        <f>SUMIFS(PREDICTIONS!$W$4:$W$75,PREDICTIONS!$O$4:$O$75,$BX11,PREDICTIONS!$N$4:$N$75,CC$3)+SUMIFS(PREDICTIONS!$V$4:$V$75,PREDICTIONS!$N$4:$N$75,$BX11,PREDICTIONS!$O$4:$O$75,CC$3)</f>
        <v>0</v>
      </c>
      <c r="CD11" s="83">
        <f>SUMIFS(PREDICTIONS!$W$4:$W$75,PREDICTIONS!$O$4:$O$75,$BX11,PREDICTIONS!$N$4:$N$75,CD$3)+SUMIFS(PREDICTIONS!$V$4:$V$75,PREDICTIONS!$N$4:$N$75,$BX11,PREDICTIONS!$O$4:$O$75,CD$3)</f>
        <v>0</v>
      </c>
      <c r="CE11" s="83">
        <f>SUMIFS(PREDICTIONS!$W$4:$W$75,PREDICTIONS!$O$4:$O$75,$BX11,PREDICTIONS!$N$4:$N$75,CE$3)+SUMIFS(PREDICTIONS!$V$4:$V$75,PREDICTIONS!$N$4:$N$75,$BX11,PREDICTIONS!$O$4:$O$75,CE$3)</f>
        <v>0</v>
      </c>
      <c r="CF11" s="83">
        <f>SUMIFS(PREDICTIONS!$W$4:$W$75,PREDICTIONS!$O$4:$O$75,$BX11,PREDICTIONS!$N$4:$N$75,CF$3)+SUMIFS(PREDICTIONS!$V$4:$V$75,PREDICTIONS!$N$4:$N$75,$BX11,PREDICTIONS!$O$4:$O$75,CF$3)</f>
        <v>0</v>
      </c>
      <c r="CG11" s="83">
        <f>SUMIFS(PREDICTIONS!$W$4:$W$75,PREDICTIONS!$O$4:$O$75,$BX11,PREDICTIONS!$N$4:$N$75,CG$3)+SUMIFS(PREDICTIONS!$V$4:$V$75,PREDICTIONS!$N$4:$N$75,$BX11,PREDICTIONS!$O$4:$O$75,CG$3)</f>
        <v>0</v>
      </c>
      <c r="CH11" s="83">
        <f>SUMIFS(PREDICTIONS!$W$4:$W$75,PREDICTIONS!$O$4:$O$75,$BX11,PREDICTIONS!$N$4:$N$75,CH$3)+SUMIFS(PREDICTIONS!$V$4:$V$75,PREDICTIONS!$N$4:$N$75,$BX11,PREDICTIONS!$O$4:$O$75,CH$3)</f>
        <v>0</v>
      </c>
      <c r="CI11" s="83">
        <f>SUMIFS(PREDICTIONS!$W$4:$W$75,PREDICTIONS!$O$4:$O$75,$BX11,PREDICTIONS!$N$4:$N$75,CI$3)+SUMIFS(PREDICTIONS!$V$4:$V$75,PREDICTIONS!$N$4:$N$75,$BX11,PREDICTIONS!$O$4:$O$75,CI$3)</f>
        <v>0</v>
      </c>
      <c r="CJ11" s="83">
        <f>SUMIFS(PREDICTIONS!$W$4:$W$75,PREDICTIONS!$O$4:$O$75,$BX11,PREDICTIONS!$N$4:$N$75,CJ$3)+SUMIFS(PREDICTIONS!$V$4:$V$75,PREDICTIONS!$N$4:$N$75,$BX11,PREDICTIONS!$O$4:$O$75,CJ$3)</f>
        <v>0</v>
      </c>
      <c r="CK11" s="83">
        <f>SUMIFS(PREDICTIONS!$W$4:$W$75,PREDICTIONS!$O$4:$O$75,$BX11,PREDICTIONS!$N$4:$N$75,CK$3)+SUMIFS(PREDICTIONS!$V$4:$V$75,PREDICTIONS!$N$4:$N$75,$BX11,PREDICTIONS!$O$4:$O$75,CK$3)</f>
        <v>0</v>
      </c>
      <c r="CL11" s="83">
        <f>SUMIFS(PREDICTIONS!$W$4:$W$75,PREDICTIONS!$O$4:$O$75,$BX11,PREDICTIONS!$N$4:$N$75,CL$3)+SUMIFS(PREDICTIONS!$V$4:$V$75,PREDICTIONS!$N$4:$N$75,$BX11,PREDICTIONS!$O$4:$O$75,CL$3)</f>
        <v>0</v>
      </c>
      <c r="CM11" s="83">
        <f>SUMIFS(PREDICTIONS!$W$4:$W$75,PREDICTIONS!$O$4:$O$75,$BX11,PREDICTIONS!$N$4:$N$75,CM$3)+SUMIFS(PREDICTIONS!$V$4:$V$75,PREDICTIONS!$N$4:$N$75,$BX11,PREDICTIONS!$O$4:$O$75,CM$3)</f>
        <v>0</v>
      </c>
      <c r="CN11" s="83">
        <f>SUMIFS(PREDICTIONS!$W$4:$W$75,PREDICTIONS!$O$4:$O$75,$BX11,PREDICTIONS!$N$4:$N$75,CN$3)+SUMIFS(PREDICTIONS!$V$4:$V$75,PREDICTIONS!$N$4:$N$75,$BX11,PREDICTIONS!$O$4:$O$75,CN$3)</f>
        <v>0</v>
      </c>
      <c r="CO11" s="83">
        <f>SUMIFS(PREDICTIONS!$W$4:$W$75,PREDICTIONS!$O$4:$O$75,$BX11,PREDICTIONS!$N$4:$N$75,CO$3)+SUMIFS(PREDICTIONS!$V$4:$V$75,PREDICTIONS!$N$4:$N$75,$BX11,PREDICTIONS!$O$4:$O$75,CO$3)</f>
        <v>0</v>
      </c>
      <c r="CP11" s="83">
        <f>SUMIFS(PREDICTIONS!$W$4:$W$75,PREDICTIONS!$O$4:$O$75,$BX11,PREDICTIONS!$N$4:$N$75,CP$3)+SUMIFS(PREDICTIONS!$V$4:$V$75,PREDICTIONS!$N$4:$N$75,$BX11,PREDICTIONS!$O$4:$O$75,CP$3)</f>
        <v>0</v>
      </c>
      <c r="CQ11" s="83">
        <f>SUMIFS(PREDICTIONS!$W$4:$W$75,PREDICTIONS!$O$4:$O$75,$BX11,PREDICTIONS!$N$4:$N$75,CQ$3)+SUMIFS(PREDICTIONS!$V$4:$V$75,PREDICTIONS!$N$4:$N$75,$BX11,PREDICTIONS!$O$4:$O$75,CQ$3)</f>
        <v>0</v>
      </c>
      <c r="CR11" s="83">
        <f>SUMIFS(PREDICTIONS!$W$4:$W$75,PREDICTIONS!$O$4:$O$75,$BX11,PREDICTIONS!$N$4:$N$75,CR$3)+SUMIFS(PREDICTIONS!$V$4:$V$75,PREDICTIONS!$N$4:$N$75,$BX11,PREDICTIONS!$O$4:$O$75,CR$3)</f>
        <v>0</v>
      </c>
      <c r="CS11" s="83">
        <f>SUMIFS(PREDICTIONS!$W$4:$W$75,PREDICTIONS!$O$4:$O$75,$BX11,PREDICTIONS!$N$4:$N$75,CS$3)+SUMIFS(PREDICTIONS!$V$4:$V$75,PREDICTIONS!$N$4:$N$75,$BX11,PREDICTIONS!$O$4:$O$75,CS$3)</f>
        <v>0</v>
      </c>
      <c r="CT11" s="83">
        <f>SUMIFS(PREDICTIONS!$W$4:$W$75,PREDICTIONS!$O$4:$O$75,$BX11,PREDICTIONS!$N$4:$N$75,CT$3)+SUMIFS(PREDICTIONS!$V$4:$V$75,PREDICTIONS!$N$4:$N$75,$BX11,PREDICTIONS!$O$4:$O$75,CT$3)</f>
        <v>0</v>
      </c>
      <c r="CU11" s="83">
        <f>SUMIFS(PREDICTIONS!$B$4:$B$75,PREDICTIONS!$P$4:$P$75,$BX11,PREDICTIONS!$O$4:$O$75,CU$3)+SUMIFS(PREDICTIONS!$W$4:$W$75,PREDICTIONS!$O$4:$O$75,$BX11,PREDICTIONS!$P$4:$P$75,CU$3)</f>
        <v>0</v>
      </c>
      <c r="CV11" s="83">
        <f>SUMIFS(PREDICTIONS!$C$4:$C$75,PREDICTIONS!$Q$4:$Q$75,$BX11,PREDICTIONS!$P$4:$P$75,CV$3)+SUMIFS(PREDICTIONS!$B$4:$B$75,PREDICTIONS!$P$4:$P$75,$BX11,PREDICTIONS!$Q$4:$Q$75,CV$3)</f>
        <v>0</v>
      </c>
      <c r="CW11" s="83">
        <f>SUMIFS(PREDICTIONS!$D$4:$D$75,PREDICTIONS!$R$4:$R$75,$BX11,PREDICTIONS!$Q$4:$Q$75,CW$3)+SUMIFS(PREDICTIONS!$C$4:$C$75,PREDICTIONS!$Q$4:$Q$75,$BX11,PREDICTIONS!$R$4:$R$75,CW$3)</f>
        <v>0</v>
      </c>
      <c r="CX11" s="83">
        <f>SUMIFS(PREDICTIONS!$E$4:$E$75,PREDICTIONS!$S$4:$S$75,$BX11,PREDICTIONS!$R$4:$R$75,CX$3)+SUMIFS(PREDICTIONS!$D$4:$D$75,PREDICTIONS!$R$4:$R$75,$BX11,PREDICTIONS!$S$4:$S$75,CX$3)</f>
        <v>0</v>
      </c>
      <c r="CY11" s="83">
        <f>SUMIFS(PREDICTIONS!$F$4:$F$75,PREDICTIONS!$T$4:$T$75,$BX11,PREDICTIONS!$S$4:$S$75,CY$3)+SUMIFS(PREDICTIONS!$E$4:$E$75,PREDICTIONS!$S$4:$S$75,$BX11,PREDICTIONS!$T$4:$T$75,CY$3)</f>
        <v>0</v>
      </c>
      <c r="CZ11" s="83">
        <f>SUMIFS(PREDICTIONS!$G$4:$G$75,PREDICTIONS!$U$4:$U$75,$BX11,PREDICTIONS!$T$4:$T$75,CZ$3)+SUMIFS(PREDICTIONS!$F$4:$F$75,PREDICTIONS!$T$4:$T$75,$BX11,PREDICTIONS!$U$4:$U$75,CZ$3)</f>
        <v>0</v>
      </c>
      <c r="DA11" s="83">
        <f>SUMIFS(PREDICTIONS!$J$4:$J$75,PREDICTIONS!$V$4:$V$75,$BX11,PREDICTIONS!$U$4:$U$75,DA$3)+SUMIFS(PREDICTIONS!$G$4:$G$75,PREDICTIONS!$U$4:$U$75,$BX11,PREDICTIONS!$V$4:$V$75,DA$3)</f>
        <v>0</v>
      </c>
      <c r="DB11" s="83">
        <f>SUMIFS(PREDICTIONS!$K$4:$K$75,PREDICTIONS!$W$4:$W$75,$BX11,PREDICTIONS!$V$4:$V$75,DB$3)+SUMIFS(PREDICTIONS!$J$4:$J$75,PREDICTIONS!$V$4:$V$75,$BX11,PREDICTIONS!$W$4:$W$75,DB$3)</f>
        <v>0</v>
      </c>
      <c r="DC11" s="83">
        <f>SUMIFS(PREDICTIONS!$L$4:$L$75,PREDICTIONS!$B$4:$B$75,$BX11,PREDICTIONS!$W$4:$W$75,DC$3)+SUMIFS(PREDICTIONS!$K$4:$K$75,PREDICTIONS!$W$4:$W$75,$BX11,PREDICTIONS!$B$4:$B$75,DC$3)</f>
        <v>0</v>
      </c>
      <c r="DD11" s="83">
        <f>SUMIFS(PREDICTIONS!$N$4:$N$75,PREDICTIONS!$C$4:$C$75,$BX11,PREDICTIONS!$B$4:$B$75,DD$3)+SUMIFS(PREDICTIONS!$L$4:$L$75,PREDICTIONS!$B$4:$B$75,$BX11,PREDICTIONS!$C$4:$C$75,DD$3)</f>
        <v>0</v>
      </c>
      <c r="DE11" s="83">
        <f>SUMIFS(PREDICTIONS!$O$4:$O$75,PREDICTIONS!$D$4:$D$75,$BX11,PREDICTIONS!$C$4:$C$75,DE$3)+SUMIFS(PREDICTIONS!$N$4:$N$75,PREDICTIONS!$C$4:$C$75,$BX11,PREDICTIONS!$D$4:$D$75,DE$3)</f>
        <v>0</v>
      </c>
      <c r="DF11" s="83">
        <f>SUMIFS(PREDICTIONS!$P$4:$P$75,PREDICTIONS!$E$4:$E$75,$BX11,PREDICTIONS!$D$4:$D$75,DF$3)+SUMIFS(PREDICTIONS!$O$4:$O$75,PREDICTIONS!$D$4:$D$75,$BX11,PREDICTIONS!$E$4:$E$75,DF$3)</f>
        <v>0</v>
      </c>
      <c r="DG11" s="83">
        <f>SUMIFS(PREDICTIONS!$Q$4:$Q$75,PREDICTIONS!$F$4:$F$75,$BX11,PREDICTIONS!$E$4:$E$75,DG$3)+SUMIFS(PREDICTIONS!$P$4:$P$75,PREDICTIONS!$E$4:$E$75,$BX11,PREDICTIONS!$F$4:$F$75,DG$3)</f>
        <v>0</v>
      </c>
      <c r="DH11" s="83">
        <f>SUMIFS(PREDICTIONS!$R$4:$R$75,PREDICTIONS!$G$4:$G$75,$BX11,PREDICTIONS!$F$4:$F$75,DH$3)+SUMIFS(PREDICTIONS!$Q$4:$Q$75,PREDICTIONS!$F$4:$F$75,$BX11,PREDICTIONS!$G$4:$G$75,DH$3)</f>
        <v>0</v>
      </c>
      <c r="DI11" s="83">
        <f>SUMIFS(PREDICTIONS!$S$4:$S$75,PREDICTIONS!$J$4:$J$75,$BX11,PREDICTIONS!$G$4:$G$75,DI$3)+SUMIFS(PREDICTIONS!$R$4:$R$75,PREDICTIONS!$G$4:$G$75,$BX11,PREDICTIONS!$J$4:$J$75,DI$3)</f>
        <v>0</v>
      </c>
      <c r="DJ11" s="83">
        <f>SUMIFS(PREDICTIONS!$T$4:$T$75,PREDICTIONS!$K$4:$K$75,$BX11,PREDICTIONS!$J$4:$J$75,DJ$3)+SUMIFS(PREDICTIONS!$S$4:$S$75,PREDICTIONS!$J$4:$J$75,$BX11,PREDICTIONS!$K$4:$K$75,DJ$3)</f>
        <v>0</v>
      </c>
      <c r="DK11" s="83">
        <f>SUMIFS(PREDICTIONS!$U$4:$U$75,PREDICTIONS!$L$4:$L$75,$BX11,PREDICTIONS!$K$4:$K$75,DK$3)+SUMIFS(PREDICTIONS!$T$4:$T$75,PREDICTIONS!$K$4:$K$75,$BX11,PREDICTIONS!$L$4:$L$75,DK$3)</f>
        <v>0</v>
      </c>
      <c r="DL11" s="83">
        <f>SUMIFS(PREDICTIONS!$V$4:$V$75,PREDICTIONS!$N$4:$N$75,$BX11,PREDICTIONS!$L$4:$L$75,DL$3)+SUMIFS(PREDICTIONS!$U$4:$U$75,PREDICTIONS!$L$4:$L$75,$BX11,PREDICTIONS!$N$4:$N$75,DL$3)</f>
        <v>0</v>
      </c>
      <c r="DM11" s="83">
        <f>SUMIFS(PREDICTIONS!$W$4:$W$75,PREDICTIONS!$O$4:$O$75,$BX11,PREDICTIONS!$N$4:$N$75,DM$3)+SUMIFS(PREDICTIONS!$V$4:$V$75,PREDICTIONS!$N$4:$N$75,$BX11,PREDICTIONS!$O$4:$O$75,DM$3)</f>
        <v>0</v>
      </c>
      <c r="DN11" s="83">
        <f>SUMIFS(PREDICTIONS!$B$4:$B$75,PREDICTIONS!$P$4:$P$75,$BX11,PREDICTIONS!$O$4:$O$75,DN$3)+SUMIFS(PREDICTIONS!$W$4:$W$75,PREDICTIONS!$O$4:$O$75,$BX11,PREDICTIONS!$P$4:$P$75,DN$3)</f>
        <v>0</v>
      </c>
      <c r="DO11" s="83">
        <f>SUMIFS(PREDICTIONS!$C$4:$C$75,PREDICTIONS!$Q$4:$Q$75,$BX11,PREDICTIONS!$P$4:$P$75,DO$3)+SUMIFS(PREDICTIONS!$B$4:$B$75,PREDICTIONS!$P$4:$P$75,$BX11,PREDICTIONS!$Q$4:$Q$75,DO$3)</f>
        <v>0</v>
      </c>
      <c r="DP11" s="83">
        <f>SUMIFS(PREDICTIONS!$D$4:$D$75,PREDICTIONS!$R$4:$R$75,$BX11,PREDICTIONS!$Q$4:$Q$75,DP$3)+SUMIFS(PREDICTIONS!$C$4:$C$75,PREDICTIONS!$Q$4:$Q$75,$BX11,PREDICTIONS!$R$4:$R$75,DP$3)</f>
        <v>0</v>
      </c>
      <c r="DQ11" s="83">
        <f>SUMIFS(PREDICTIONS!$E$4:$E$75,PREDICTIONS!$S$4:$S$75,$BX11,PREDICTIONS!$R$4:$R$75,DQ$3)+SUMIFS(PREDICTIONS!$D$4:$D$75,PREDICTIONS!$R$4:$R$75,$BX11,PREDICTIONS!$S$4:$S$75,DQ$3)</f>
        <v>0</v>
      </c>
      <c r="DR11" s="83">
        <f>SUMIFS(PREDICTIONS!$W$4:$W$75,PREDICTIONS!$O$4:$O$75,$BX11,PREDICTIONS!$N$4:$N$75,DR$3)+SUMIFS(PREDICTIONS!$V$4:$V$75,PREDICTIONS!$N$4:$N$75,$BX11,PREDICTIONS!$O$4:$O$75,DR$3)</f>
        <v>0</v>
      </c>
      <c r="DS11" s="83">
        <f>SUMIFS(PREDICTIONS!$W$4:$W$75,PREDICTIONS!$O$4:$O$75,$BX11,PREDICTIONS!$N$4:$N$75,DS$3)+SUMIFS(PREDICTIONS!$V$4:$V$75,PREDICTIONS!$N$4:$N$75,$BX11,PREDICTIONS!$O$4:$O$75,DS$3)</f>
        <v>0</v>
      </c>
      <c r="DT11" s="83">
        <f>SUMIFS(PREDICTIONS!$W$4:$W$75,PREDICTIONS!$O$4:$O$75,$BX11,PREDICTIONS!$N$4:$N$75,DT$3)+SUMIFS(PREDICTIONS!$V$4:$V$75,PREDICTIONS!$N$4:$N$75,$BX11,PREDICTIONS!$O$4:$O$75,DT$3)</f>
        <v>0</v>
      </c>
      <c r="DU11" s="51"/>
      <c r="DV11" s="51" t="s">
        <v>49</v>
      </c>
      <c r="DW11" s="83">
        <f>SUMIFS(PREDICTIONS!$U$4:$U$75,PREDICTIONS!$O$4:$O$75,$BX11,PREDICTIONS!$N$4:$N$75,DW$3)+SUMIFS(PREDICTIONS!$T$4:$T$75,PREDICTIONS!$N$4:$N$75,$BX11,PREDICTIONS!$O$4:$O$75,DW$3)</f>
        <v>0</v>
      </c>
      <c r="DX11" s="83">
        <f>SUMIFS(PREDICTIONS!$U$4:$U$75,PREDICTIONS!$O$4:$O$75,$BX11,PREDICTIONS!$N$4:$N$75,DX$3)+SUMIFS(PREDICTIONS!$T$4:$T$75,PREDICTIONS!$N$4:$N$75,$BX11,PREDICTIONS!$O$4:$O$75,DX$3)</f>
        <v>0</v>
      </c>
      <c r="DY11" s="83">
        <f>SUMIFS(PREDICTIONS!$U$4:$U$75,PREDICTIONS!$O$4:$O$75,$BX11,PREDICTIONS!$N$4:$N$75,DY$3)+SUMIFS(PREDICTIONS!$T$4:$T$75,PREDICTIONS!$N$4:$N$75,$BX11,PREDICTIONS!$O$4:$O$75,DY$3)</f>
        <v>0</v>
      </c>
      <c r="DZ11" s="83">
        <f>SUMIFS(PREDICTIONS!$U$4:$U$75,PREDICTIONS!$O$4:$O$75,$BX11,PREDICTIONS!$N$4:$N$75,DZ$3)+SUMIFS(PREDICTIONS!$T$4:$T$75,PREDICTIONS!$N$4:$N$75,$BX11,PREDICTIONS!$O$4:$O$75,DZ$3)</f>
        <v>0</v>
      </c>
      <c r="EA11" s="83">
        <f>SUMIFS(PREDICTIONS!$U$4:$U$75,PREDICTIONS!$O$4:$O$75,$BX11,PREDICTIONS!$N$4:$N$75,EA$3)+SUMIFS(PREDICTIONS!$T$4:$T$75,PREDICTIONS!$N$4:$N$75,$BX11,PREDICTIONS!$O$4:$O$75,EA$3)</f>
        <v>0</v>
      </c>
      <c r="EB11" s="83">
        <f>SUMIFS(PREDICTIONS!$U$4:$U$75,PREDICTIONS!$O$4:$O$75,$BX11,PREDICTIONS!$N$4:$N$75,EB$3)+SUMIFS(PREDICTIONS!$T$4:$T$75,PREDICTIONS!$N$4:$N$75,$BX11,PREDICTIONS!$O$4:$O$75,EB$3)</f>
        <v>0</v>
      </c>
      <c r="EC11" s="83">
        <f>SUMIFS(PREDICTIONS!$U$4:$U$75,PREDICTIONS!$O$4:$O$75,$BX11,PREDICTIONS!$N$4:$N$75,EC$3)+SUMIFS(PREDICTIONS!$T$4:$T$75,PREDICTIONS!$N$4:$N$75,$BX11,PREDICTIONS!$O$4:$O$75,EC$3)</f>
        <v>0</v>
      </c>
      <c r="ED11" s="83">
        <f>SUMIFS(PREDICTIONS!$U$4:$U$75,PREDICTIONS!$O$4:$O$75,$BX11,PREDICTIONS!$N$4:$N$75,ED$3)+SUMIFS(PREDICTIONS!$T$4:$T$75,PREDICTIONS!$N$4:$N$75,$BX11,PREDICTIONS!$O$4:$O$75,ED$3)</f>
        <v>0</v>
      </c>
      <c r="EE11" s="83">
        <f>SUMIFS(PREDICTIONS!$U$4:$U$75,PREDICTIONS!$O$4:$O$75,$BX11,PREDICTIONS!$N$4:$N$75,EE$3)+SUMIFS(PREDICTIONS!$T$4:$T$75,PREDICTIONS!$N$4:$N$75,$BX11,PREDICTIONS!$O$4:$O$75,EE$3)</f>
        <v>0</v>
      </c>
      <c r="EF11" s="83">
        <f>SUMIFS(PREDICTIONS!$V$4:$V$75,PREDICTIONS!$P$4:$P$75,$BX11,PREDICTIONS!$O$4:$O$75,EF$3)+SUMIFS(PREDICTIONS!$U$4:$U$75,PREDICTIONS!$O$4:$O$75,$BX11,PREDICTIONS!$P$4:$P$75,EF$3)</f>
        <v>0</v>
      </c>
      <c r="EG11" s="83">
        <f>SUMIFS(PREDICTIONS!$W$4:$W$75,PREDICTIONS!$Q$4:$Q$75,$BX11,PREDICTIONS!$P$4:$P$75,EG$3)+SUMIFS(PREDICTIONS!$V$4:$V$75,PREDICTIONS!$P$4:$P$75,$BX11,PREDICTIONS!$Q$4:$Q$75,EG$3)</f>
        <v>0</v>
      </c>
      <c r="EH11" s="83">
        <f>SUMIFS(PREDICTIONS!$B$4:$B$75,PREDICTIONS!$R$4:$R$75,$BX11,PREDICTIONS!$Q$4:$Q$75,EH$3)+SUMIFS(PREDICTIONS!$W$4:$W$75,PREDICTIONS!$Q$4:$Q$75,$BX11,PREDICTIONS!$R$4:$R$75,EH$3)</f>
        <v>0</v>
      </c>
      <c r="EI11" s="83">
        <f>SUMIFS(PREDICTIONS!$C$4:$C$75,PREDICTIONS!$S$4:$S$75,$BX11,PREDICTIONS!$R$4:$R$75,EI$3)+SUMIFS(PREDICTIONS!$B$4:$B$75,PREDICTIONS!$R$4:$R$75,$BX11,PREDICTIONS!$S$4:$S$75,EI$3)</f>
        <v>0</v>
      </c>
      <c r="EJ11" s="83">
        <f>SUMIFS(PREDICTIONS!$D$4:$D$75,PREDICTIONS!$T$4:$T$75,$BX11,PREDICTIONS!$S$4:$S$75,EJ$3)+SUMIFS(PREDICTIONS!$C$4:$C$75,PREDICTIONS!$S$4:$S$75,$BX11,PREDICTIONS!$T$4:$T$75,EJ$3)</f>
        <v>0</v>
      </c>
      <c r="EK11" s="83">
        <f>SUMIFS(PREDICTIONS!$E$4:$E$75,PREDICTIONS!$U$4:$U$75,$BX11,PREDICTIONS!$T$4:$T$75,EK$3)+SUMIFS(PREDICTIONS!$D$4:$D$75,PREDICTIONS!$T$4:$T$75,$BX11,PREDICTIONS!$U$4:$U$75,EK$3)</f>
        <v>0</v>
      </c>
      <c r="EL11" s="83">
        <f>SUMIFS(PREDICTIONS!$F$4:$F$75,PREDICTIONS!$V$4:$V$75,$BX11,PREDICTIONS!$U$4:$U$75,EL$3)+SUMIFS(PREDICTIONS!$E$4:$E$75,PREDICTIONS!$U$4:$U$75,$BX11,PREDICTIONS!$V$4:$V$75,EL$3)</f>
        <v>0</v>
      </c>
      <c r="EM11" s="83">
        <f>SUMIFS(PREDICTIONS!$G$4:$G$75,PREDICTIONS!$W$4:$W$75,$BX11,PREDICTIONS!$V$4:$V$75,EM$3)+SUMIFS(PREDICTIONS!$F$4:$F$75,PREDICTIONS!$V$4:$V$75,$BX11,PREDICTIONS!$W$4:$W$75,EM$3)</f>
        <v>0</v>
      </c>
      <c r="EN11" s="83">
        <f>SUMIFS(PREDICTIONS!$J$4:$J$75,PREDICTIONS!$B$4:$B$75,$BX11,PREDICTIONS!$W$4:$W$75,EN$3)+SUMIFS(PREDICTIONS!$G$4:$G$75,PREDICTIONS!$W$4:$W$75,$BX11,PREDICTIONS!$B$4:$B$75,EN$3)</f>
        <v>0</v>
      </c>
      <c r="EO11" s="83">
        <f>SUMIFS(PREDICTIONS!$K$4:$K$75,PREDICTIONS!$C$4:$C$75,$BX11,PREDICTIONS!$B$4:$B$75,EO$3)+SUMIFS(PREDICTIONS!$J$4:$J$75,PREDICTIONS!$B$4:$B$75,$BX11,PREDICTIONS!$C$4:$C$75,EO$3)</f>
        <v>0</v>
      </c>
      <c r="EP11" s="83">
        <f>SUMIFS(PREDICTIONS!$L$4:$L$75,PREDICTIONS!$D$4:$D$75,$BX11,PREDICTIONS!$C$4:$C$75,EP$3)+SUMIFS(PREDICTIONS!$K$4:$K$75,PREDICTIONS!$C$4:$C$75,$BX11,PREDICTIONS!$D$4:$D$75,EP$3)</f>
        <v>0</v>
      </c>
      <c r="EQ11" s="83">
        <f>SUMIFS(PREDICTIONS!$N$4:$N$75,PREDICTIONS!$E$4:$E$75,$BX11,PREDICTIONS!$D$4:$D$75,EQ$3)+SUMIFS(PREDICTIONS!$L$4:$L$75,PREDICTIONS!$D$4:$D$75,$BX11,PREDICTIONS!$E$4:$E$75,EQ$3)</f>
        <v>0</v>
      </c>
      <c r="ER11" s="83">
        <f>SUMIFS(PREDICTIONS!$O$4:$O$75,PREDICTIONS!$F$4:$F$75,$BX11,PREDICTIONS!$E$4:$E$75,ER$3)+SUMIFS(PREDICTIONS!$N$4:$N$75,PREDICTIONS!$E$4:$E$75,$BX11,PREDICTIONS!$F$4:$F$75,ER$3)</f>
        <v>0</v>
      </c>
      <c r="ES11" s="83">
        <f>SUMIFS(PREDICTIONS!$P$4:$P$75,PREDICTIONS!$G$4:$G$75,$BX11,PREDICTIONS!$F$4:$F$75,ES$3)+SUMIFS(PREDICTIONS!$O$4:$O$75,PREDICTIONS!$F$4:$F$75,$BX11,PREDICTIONS!$G$4:$G$75,ES$3)</f>
        <v>0</v>
      </c>
      <c r="ET11" s="83">
        <f>SUMIFS(PREDICTIONS!$Q$4:$Q$75,PREDICTIONS!$J$4:$J$75,$BX11,PREDICTIONS!$G$4:$G$75,ET$3)+SUMIFS(PREDICTIONS!$P$4:$P$75,PREDICTIONS!$G$4:$G$75,$BX11,PREDICTIONS!$J$4:$J$75,ET$3)</f>
        <v>0</v>
      </c>
      <c r="EU11" s="83">
        <f>SUMIFS(PREDICTIONS!$R$4:$R$75,PREDICTIONS!$K$4:$K$75,$BX11,PREDICTIONS!$J$4:$J$75,EU$3)+SUMIFS(PREDICTIONS!$Q$4:$Q$75,PREDICTIONS!$J$4:$J$75,$BX11,PREDICTIONS!$K$4:$K$75,EU$3)</f>
        <v>0</v>
      </c>
      <c r="EV11" s="83">
        <f>SUMIFS(PREDICTIONS!$S$4:$S$75,PREDICTIONS!$L$4:$L$75,$BX11,PREDICTIONS!$K$4:$K$75,EV$3)+SUMIFS(PREDICTIONS!$R$4:$R$75,PREDICTIONS!$K$4:$K$75,$BX11,PREDICTIONS!$L$4:$L$75,EV$3)</f>
        <v>0</v>
      </c>
      <c r="EW11" s="83">
        <f>SUMIFS(PREDICTIONS!$T$4:$T$75,PREDICTIONS!$N$4:$N$75,$BX11,PREDICTIONS!$L$4:$L$75,EW$3)+SUMIFS(PREDICTIONS!$S$4:$S$75,PREDICTIONS!$L$4:$L$75,$BX11,PREDICTIONS!$N$4:$N$75,EW$3)</f>
        <v>0</v>
      </c>
      <c r="EX11" s="83">
        <f>SUMIFS(PREDICTIONS!$U$4:$U$75,PREDICTIONS!$O$4:$O$75,$BX11,PREDICTIONS!$N$4:$N$75,EX$3)+SUMIFS(PREDICTIONS!$T$4:$T$75,PREDICTIONS!$N$4:$N$75,$BX11,PREDICTIONS!$O$4:$O$75,EX$3)</f>
        <v>0</v>
      </c>
      <c r="EY11" s="83">
        <f>SUMIFS(PREDICTIONS!$V$4:$V$75,PREDICTIONS!$P$4:$P$75,$BX11,PREDICTIONS!$O$4:$O$75,EY$3)+SUMIFS(PREDICTIONS!$U$4:$U$75,PREDICTIONS!$O$4:$O$75,$BX11,PREDICTIONS!$P$4:$P$75,EY$3)</f>
        <v>0</v>
      </c>
      <c r="EZ11" s="83">
        <f>SUMIFS(PREDICTIONS!$W$4:$W$75,PREDICTIONS!$Q$4:$Q$75,$BX11,PREDICTIONS!$P$4:$P$75,EZ$3)+SUMIFS(PREDICTIONS!$V$4:$V$75,PREDICTIONS!$P$4:$P$75,$BX11,PREDICTIONS!$Q$4:$Q$75,EZ$3)</f>
        <v>0</v>
      </c>
      <c r="FA11" s="83">
        <f>SUMIFS(PREDICTIONS!$B$4:$B$75,PREDICTIONS!$R$4:$R$75,$BX11,PREDICTIONS!$Q$4:$Q$75,FA$3)+SUMIFS(PREDICTIONS!$W$4:$W$75,PREDICTIONS!$Q$4:$Q$75,$BX11,PREDICTIONS!$R$4:$R$75,FA$3)</f>
        <v>0</v>
      </c>
      <c r="FB11" s="83">
        <f>SUMIFS(PREDICTIONS!$C$4:$C$75,PREDICTIONS!$S$4:$S$75,$BX11,PREDICTIONS!$R$4:$R$75,FB$3)+SUMIFS(PREDICTIONS!$B$4:$B$75,PREDICTIONS!$R$4:$R$75,$BX11,PREDICTIONS!$S$4:$S$75,FB$3)</f>
        <v>0</v>
      </c>
      <c r="FC11" s="83">
        <f>SUMIFS(PREDICTIONS!$D$4:$D$75,PREDICTIONS!$T$4:$T$75,$BX11,PREDICTIONS!$S$4:$S$75,FC$3)+SUMIFS(PREDICTIONS!$C$4:$C$75,PREDICTIONS!$S$4:$S$75,$BX11,PREDICTIONS!$T$4:$T$75,FC$3)</f>
        <v>0</v>
      </c>
      <c r="FD11" s="83">
        <f>SUMIFS(PREDICTIONS!$E$4:$E$75,PREDICTIONS!$U$4:$U$75,$BX11,PREDICTIONS!$T$4:$T$75,FD$3)+SUMIFS(PREDICTIONS!$D$4:$D$75,PREDICTIONS!$T$4:$T$75,$BX11,PREDICTIONS!$U$4:$U$75,FD$3)</f>
        <v>0</v>
      </c>
      <c r="FE11" s="83">
        <f>SUMIFS(PREDICTIONS!$F$4:$F$75,PREDICTIONS!$V$4:$V$75,$BX11,PREDICTIONS!$U$4:$U$75,FE$3)+SUMIFS(PREDICTIONS!$E$4:$E$75,PREDICTIONS!$U$4:$U$75,$BX11,PREDICTIONS!$V$4:$V$75,FE$3)</f>
        <v>0</v>
      </c>
      <c r="FF11" s="83">
        <f>SUMIFS(PREDICTIONS!$G$4:$G$75,PREDICTIONS!$W$4:$W$75,$BX11,PREDICTIONS!$V$4:$V$75,FF$3)+SUMIFS(PREDICTIONS!$F$4:$F$75,PREDICTIONS!$V$4:$V$75,$BX11,PREDICTIONS!$W$4:$W$75,FF$3)</f>
        <v>0</v>
      </c>
      <c r="FG11" s="83">
        <f>SUMIFS(PREDICTIONS!$U$4:$U$75,PREDICTIONS!$O$4:$O$75,$BX11,PREDICTIONS!$N$4:$N$75,FG$3)+SUMIFS(PREDICTIONS!$T$4:$T$75,PREDICTIONS!$N$4:$N$75,$BX11,PREDICTIONS!$O$4:$O$75,FG$3)</f>
        <v>0</v>
      </c>
      <c r="FH11" s="83">
        <f>SUMIFS(PREDICTIONS!$U$4:$U$75,PREDICTIONS!$O$4:$O$75,$BX11,PREDICTIONS!$N$4:$N$75,FH$3)+SUMIFS(PREDICTIONS!$T$4:$T$75,PREDICTIONS!$N$4:$N$75,$BX11,PREDICTIONS!$O$4:$O$75,FH$3)</f>
        <v>0</v>
      </c>
      <c r="FI11" s="83">
        <f>SUMIFS(PREDICTIONS!$U$4:$U$75,PREDICTIONS!$O$4:$O$75,$BX11,PREDICTIONS!$N$4:$N$75,FI$3)+SUMIFS(PREDICTIONS!$T$4:$T$75,PREDICTIONS!$N$4:$N$75,$BX11,PREDICTIONS!$O$4:$O$75,FI$3)</f>
        <v>0</v>
      </c>
      <c r="FJ11" s="83">
        <f>SUMIFS(PREDICTIONS!$U$4:$U$75,PREDICTIONS!$O$4:$O$75,$BX11,PREDICTIONS!$N$4:$N$75,FJ$3)+SUMIFS(PREDICTIONS!$T$4:$T$75,PREDICTIONS!$N$4:$N$75,$BX11,PREDICTIONS!$O$4:$O$75,FJ$3)</f>
        <v>0</v>
      </c>
      <c r="FK11" s="83">
        <f>SUMIFS(PREDICTIONS!$U$4:$U$75,PREDICTIONS!$O$4:$O$75,$BX11,PREDICTIONS!$N$4:$N$75,FK$3)+SUMIFS(PREDICTIONS!$T$4:$T$75,PREDICTIONS!$N$4:$N$75,$BX11,PREDICTIONS!$O$4:$O$75,FK$3)</f>
        <v>0</v>
      </c>
      <c r="FL11" s="83">
        <f>SUMIFS(PREDICTIONS!$U$4:$U$75,PREDICTIONS!$O$4:$O$75,$BX11,PREDICTIONS!$N$4:$N$75,FL$3)+SUMIFS(PREDICTIONS!$T$4:$T$75,PREDICTIONS!$N$4:$N$75,$BX11,PREDICTIONS!$O$4:$O$75,FL$3)</f>
        <v>0</v>
      </c>
      <c r="FM11" s="83">
        <f>SUMIFS(PREDICTIONS!$U$4:$U$75,PREDICTIONS!$O$4:$O$75,$BX11,PREDICTIONS!$N$4:$N$75,FM$3)+SUMIFS(PREDICTIONS!$T$4:$T$75,PREDICTIONS!$N$4:$N$75,$BX11,PREDICTIONS!$O$4:$O$75,FM$3)</f>
        <v>0</v>
      </c>
      <c r="FN11" s="83">
        <f>SUMIFS(PREDICTIONS!$U$4:$U$75,PREDICTIONS!$O$4:$O$75,$BX11,PREDICTIONS!$N$4:$N$75,FN$3)+SUMIFS(PREDICTIONS!$T$4:$T$75,PREDICTIONS!$N$4:$N$75,$BX11,PREDICTIONS!$O$4:$O$75,FN$3)</f>
        <v>0</v>
      </c>
      <c r="FO11" s="83">
        <f>SUMIFS(PREDICTIONS!$U$4:$U$75,PREDICTIONS!$O$4:$O$75,$BX11,PREDICTIONS!$N$4:$N$75,FO$3)+SUMIFS(PREDICTIONS!$T$4:$T$75,PREDICTIONS!$N$4:$N$75,$BX11,PREDICTIONS!$O$4:$O$75,FO$3)</f>
        <v>0</v>
      </c>
      <c r="FP11" s="83">
        <f>SUMIFS(PREDICTIONS!$U$4:$U$75,PREDICTIONS!$O$4:$O$75,$BX11,PREDICTIONS!$N$4:$N$75,FP$3)+SUMIFS(PREDICTIONS!$T$4:$T$75,PREDICTIONS!$N$4:$N$75,$BX11,PREDICTIONS!$O$4:$O$75,FP$3)</f>
        <v>0</v>
      </c>
      <c r="FQ11" s="83">
        <f>SUMIFS(PREDICTIONS!$U$4:$U$75,PREDICTIONS!$O$4:$O$75,$BX11,PREDICTIONS!$N$4:$N$75,FQ$3)+SUMIFS(PREDICTIONS!$T$4:$T$75,PREDICTIONS!$N$4:$N$75,$BX11,PREDICTIONS!$O$4:$O$75,FQ$3)</f>
        <v>0</v>
      </c>
      <c r="FR11" s="83">
        <f>SUMIFS(PREDICTIONS!$U$4:$U$75,PREDICTIONS!$O$4:$O$75,$BX11,PREDICTIONS!$N$4:$N$75,FR$3)+SUMIFS(PREDICTIONS!$T$4:$T$75,PREDICTIONS!$N$4:$N$75,$BX11,PREDICTIONS!$O$4:$O$75,FR$3)</f>
        <v>0</v>
      </c>
      <c r="FS11" s="51"/>
      <c r="FT11" s="51" t="s">
        <v>49</v>
      </c>
      <c r="FU11" s="83">
        <f>SUMIFS(PREDICTIONS!$S$4:$S$75,PREDICTIONS!$O$4:$O$75,$BX11,PREDICTIONS!$N$4:$N$75,FU$3)+SUMIFS(PREDICTIONS!$R$4:$R$75,PREDICTIONS!$N$4:$N$75,$BX11,PREDICTIONS!$O$4:$O$75,FU$3)</f>
        <v>0</v>
      </c>
      <c r="FV11" s="83">
        <f>SUMIFS(PREDICTIONS!$S$4:$S$75,PREDICTIONS!$O$4:$O$75,$BX11,PREDICTIONS!$N$4:$N$75,FV$3)+SUMIFS(PREDICTIONS!$R$4:$R$75,PREDICTIONS!$N$4:$N$75,$BX11,PREDICTIONS!$O$4:$O$75,FV$3)</f>
        <v>0</v>
      </c>
      <c r="FW11" s="83">
        <f>SUMIFS(PREDICTIONS!$S$4:$S$75,PREDICTIONS!$O$4:$O$75,$BX11,PREDICTIONS!$N$4:$N$75,FW$3)+SUMIFS(PREDICTIONS!$R$4:$R$75,PREDICTIONS!$N$4:$N$75,$BX11,PREDICTIONS!$O$4:$O$75,FW$3)</f>
        <v>0</v>
      </c>
      <c r="FX11" s="83">
        <f>SUMIFS(PREDICTIONS!$S$4:$S$75,PREDICTIONS!$O$4:$O$75,$BX11,PREDICTIONS!$N$4:$N$75,FX$3)+SUMIFS(PREDICTIONS!$R$4:$R$75,PREDICTIONS!$N$4:$N$75,$BX11,PREDICTIONS!$O$4:$O$75,FX$3)</f>
        <v>0</v>
      </c>
      <c r="FY11" s="83">
        <f>SUMIFS(PREDICTIONS!$S$4:$S$75,PREDICTIONS!$O$4:$O$75,$BX11,PREDICTIONS!$N$4:$N$75,FY$3)+SUMIFS(PREDICTIONS!$R$4:$R$75,PREDICTIONS!$N$4:$N$75,$BX11,PREDICTIONS!$O$4:$O$75,FY$3)</f>
        <v>0</v>
      </c>
      <c r="FZ11" s="83">
        <f>SUMIFS(PREDICTIONS!$S$4:$S$75,PREDICTIONS!$O$4:$O$75,$BX11,PREDICTIONS!$N$4:$N$75,FZ$3)+SUMIFS(PREDICTIONS!$R$4:$R$75,PREDICTIONS!$N$4:$N$75,$BX11,PREDICTIONS!$O$4:$O$75,FZ$3)</f>
        <v>0</v>
      </c>
      <c r="GA11" s="83">
        <f>SUMIFS(PREDICTIONS!$T$4:$T$75,PREDICTIONS!$P$4:$P$75,$BX11,PREDICTIONS!$O$4:$O$75,GA$3)+SUMIFS(PREDICTIONS!$S$4:$S$75,PREDICTIONS!$O$4:$O$75,$BX11,PREDICTIONS!$P$4:$P$75,GA$3)</f>
        <v>0</v>
      </c>
      <c r="GB11" s="83">
        <f>SUMIFS(PREDICTIONS!$U$4:$U$75,PREDICTIONS!$Q$4:$Q$75,$BX11,PREDICTIONS!$P$4:$P$75,GB$3)+SUMIFS(PREDICTIONS!$T$4:$T$75,PREDICTIONS!$P$4:$P$75,$BX11,PREDICTIONS!$Q$4:$Q$75,GB$3)</f>
        <v>0</v>
      </c>
      <c r="GC11" s="83">
        <f>SUMIFS(PREDICTIONS!$V$4:$V$75,PREDICTIONS!$R$4:$R$75,$BX11,PREDICTIONS!$Q$4:$Q$75,GC$3)+SUMIFS(PREDICTIONS!$U$4:$U$75,PREDICTIONS!$Q$4:$Q$75,$BX11,PREDICTIONS!$R$4:$R$75,GC$3)</f>
        <v>0</v>
      </c>
      <c r="GD11" s="83">
        <f>SUMIFS(PREDICTIONS!$W$4:$W$75,PREDICTIONS!$S$4:$S$75,$BX11,PREDICTIONS!$R$4:$R$75,GD$3)+SUMIFS(PREDICTIONS!$V$4:$V$75,PREDICTIONS!$R$4:$R$75,$BX11,PREDICTIONS!$S$4:$S$75,GD$3)</f>
        <v>0</v>
      </c>
      <c r="GE11" s="83">
        <f>SUMIFS(PREDICTIONS!$B$4:$B$75,PREDICTIONS!$T$4:$T$75,$BX11,PREDICTIONS!$S$4:$S$75,GE$3)+SUMIFS(PREDICTIONS!$W$4:$W$75,PREDICTIONS!$S$4:$S$75,$BX11,PREDICTIONS!$T$4:$T$75,GE$3)</f>
        <v>0</v>
      </c>
      <c r="GF11" s="83">
        <f>SUMIFS(PREDICTIONS!$C$4:$C$75,PREDICTIONS!$U$4:$U$75,$BX11,PREDICTIONS!$T$4:$T$75,GF$3)+SUMIFS(PREDICTIONS!$B$4:$B$75,PREDICTIONS!$T$4:$T$75,$BX11,PREDICTIONS!$U$4:$U$75,GF$3)</f>
        <v>0</v>
      </c>
      <c r="GG11" s="83">
        <f>SUMIFS(PREDICTIONS!$D$4:$D$75,PREDICTIONS!$V$4:$V$75,$BX11,PREDICTIONS!$U$4:$U$75,GG$3)+SUMIFS(PREDICTIONS!$C$4:$C$75,PREDICTIONS!$U$4:$U$75,$BX11,PREDICTIONS!$V$4:$V$75,GG$3)</f>
        <v>0</v>
      </c>
      <c r="GH11" s="83">
        <f>SUMIFS(PREDICTIONS!$E$4:$E$75,PREDICTIONS!$W$4:$W$75,$BX11,PREDICTIONS!$V$4:$V$75,GH$3)+SUMIFS(PREDICTIONS!$D$4:$D$75,PREDICTIONS!$V$4:$V$75,$BX11,PREDICTIONS!$W$4:$W$75,GH$3)</f>
        <v>0</v>
      </c>
      <c r="GI11" s="83">
        <f>SUMIFS(PREDICTIONS!$F$4:$F$75,PREDICTIONS!$B$4:$B$75,$BX11,PREDICTIONS!$W$4:$W$75,GI$3)+SUMIFS(PREDICTIONS!$E$4:$E$75,PREDICTIONS!$W$4:$W$75,$BX11,PREDICTIONS!$B$4:$B$75,GI$3)</f>
        <v>0</v>
      </c>
      <c r="GJ11" s="83">
        <f>SUMIFS(PREDICTIONS!$G$4:$G$75,PREDICTIONS!$C$4:$C$75,$BX11,PREDICTIONS!$B$4:$B$75,GJ$3)+SUMIFS(PREDICTIONS!$F$4:$F$75,PREDICTIONS!$B$4:$B$75,$BX11,PREDICTIONS!$C$4:$C$75,GJ$3)</f>
        <v>0</v>
      </c>
      <c r="GK11" s="83">
        <f>SUMIFS(PREDICTIONS!$J$4:$J$75,PREDICTIONS!$D$4:$D$75,$BX11,PREDICTIONS!$C$4:$C$75,GK$3)+SUMIFS(PREDICTIONS!$G$4:$G$75,PREDICTIONS!$C$4:$C$75,$BX11,PREDICTIONS!$D$4:$D$75,GK$3)</f>
        <v>0</v>
      </c>
      <c r="GL11" s="83">
        <f>SUMIFS(PREDICTIONS!$K$4:$K$75,PREDICTIONS!$E$4:$E$75,$BX11,PREDICTIONS!$D$4:$D$75,GL$3)+SUMIFS(PREDICTIONS!$J$4:$J$75,PREDICTIONS!$D$4:$D$75,$BX11,PREDICTIONS!$E$4:$E$75,GL$3)</f>
        <v>0</v>
      </c>
      <c r="GM11" s="83">
        <f>SUMIFS(PREDICTIONS!$L$4:$L$75,PREDICTIONS!$F$4:$F$75,$BX11,PREDICTIONS!$E$4:$E$75,GM$3)+SUMIFS(PREDICTIONS!$K$4:$K$75,PREDICTIONS!$E$4:$E$75,$BX11,PREDICTIONS!$F$4:$F$75,GM$3)</f>
        <v>0</v>
      </c>
      <c r="GN11" s="83">
        <f>SUMIFS(PREDICTIONS!$N$4:$N$75,PREDICTIONS!$G$4:$G$75,$BX11,PREDICTIONS!$F$4:$F$75,GN$3)+SUMIFS(PREDICTIONS!$L$4:$L$75,PREDICTIONS!$F$4:$F$75,$BX11,PREDICTIONS!$G$4:$G$75,GN$3)</f>
        <v>0</v>
      </c>
      <c r="GO11" s="83">
        <f>SUMIFS(PREDICTIONS!$O$4:$O$75,PREDICTIONS!$J$4:$J$75,$BX11,PREDICTIONS!$G$4:$G$75,GO$3)+SUMIFS(PREDICTIONS!$N$4:$N$75,PREDICTIONS!$G$4:$G$75,$BX11,PREDICTIONS!$J$4:$J$75,GO$3)</f>
        <v>0</v>
      </c>
      <c r="GP11" s="83">
        <f>SUMIFS(PREDICTIONS!$P$4:$P$75,PREDICTIONS!$K$4:$K$75,$BX11,PREDICTIONS!$J$4:$J$75,GP$3)+SUMIFS(PREDICTIONS!$O$4:$O$75,PREDICTIONS!$J$4:$J$75,$BX11,PREDICTIONS!$K$4:$K$75,GP$3)</f>
        <v>0</v>
      </c>
      <c r="GQ11" s="83">
        <f>SUMIFS(PREDICTIONS!$Q$4:$Q$75,PREDICTIONS!$L$4:$L$75,$BX11,PREDICTIONS!$K$4:$K$75,GQ$3)+SUMIFS(PREDICTIONS!$P$4:$P$75,PREDICTIONS!$K$4:$K$75,$BX11,PREDICTIONS!$L$4:$L$75,GQ$3)</f>
        <v>0</v>
      </c>
      <c r="GR11" s="83">
        <f>SUMIFS(PREDICTIONS!$R$4:$R$75,PREDICTIONS!$N$4:$N$75,$BX11,PREDICTIONS!$L$4:$L$75,GR$3)+SUMIFS(PREDICTIONS!$Q$4:$Q$75,PREDICTIONS!$L$4:$L$75,$BX11,PREDICTIONS!$N$4:$N$75,GR$3)</f>
        <v>0</v>
      </c>
      <c r="GS11" s="83">
        <f>SUMIFS(PREDICTIONS!$S$4:$S$75,PREDICTIONS!$O$4:$O$75,$BX11,PREDICTIONS!$N$4:$N$75,GS$3)+SUMIFS(PREDICTIONS!$R$4:$R$75,PREDICTIONS!$N$4:$N$75,$BX11,PREDICTIONS!$O$4:$O$75,GS$3)</f>
        <v>0</v>
      </c>
      <c r="GT11" s="83">
        <f>SUMIFS(PREDICTIONS!$T$4:$T$75,PREDICTIONS!$P$4:$P$75,$BX11,PREDICTIONS!$O$4:$O$75,GT$3)+SUMIFS(PREDICTIONS!$S$4:$S$75,PREDICTIONS!$O$4:$O$75,$BX11,PREDICTIONS!$P$4:$P$75,GT$3)</f>
        <v>0</v>
      </c>
      <c r="GU11" s="83">
        <f>SUMIFS(PREDICTIONS!$U$4:$U$75,PREDICTIONS!$Q$4:$Q$75,$BX11,PREDICTIONS!$P$4:$P$75,GU$3)+SUMIFS(PREDICTIONS!$T$4:$T$75,PREDICTIONS!$P$4:$P$75,$BX11,PREDICTIONS!$Q$4:$Q$75,GU$3)</f>
        <v>0</v>
      </c>
      <c r="GV11" s="83">
        <f>SUMIFS(PREDICTIONS!$V$4:$V$75,PREDICTIONS!$R$4:$R$75,$BX11,PREDICTIONS!$Q$4:$Q$75,GV$3)+SUMIFS(PREDICTIONS!$U$4:$U$75,PREDICTIONS!$Q$4:$Q$75,$BX11,PREDICTIONS!$R$4:$R$75,GV$3)</f>
        <v>0</v>
      </c>
      <c r="GW11" s="83">
        <f>SUMIFS(PREDICTIONS!$W$4:$W$75,PREDICTIONS!$S$4:$S$75,$BX11,PREDICTIONS!$R$4:$R$75,GW$3)+SUMIFS(PREDICTIONS!$V$4:$V$75,PREDICTIONS!$R$4:$R$75,$BX11,PREDICTIONS!$S$4:$S$75,GW$3)</f>
        <v>0</v>
      </c>
      <c r="GX11" s="83">
        <f>SUMIFS(PREDICTIONS!$B$4:$B$75,PREDICTIONS!$T$4:$T$75,$BX11,PREDICTIONS!$S$4:$S$75,GX$3)+SUMIFS(PREDICTIONS!$W$4:$W$75,PREDICTIONS!$S$4:$S$75,$BX11,PREDICTIONS!$T$4:$T$75,GX$3)</f>
        <v>0</v>
      </c>
      <c r="GY11" s="83">
        <f>SUMIFS(PREDICTIONS!$C$4:$C$75,PREDICTIONS!$U$4:$U$75,$BX11,PREDICTIONS!$T$4:$T$75,GY$3)+SUMIFS(PREDICTIONS!$B$4:$B$75,PREDICTIONS!$T$4:$T$75,$BX11,PREDICTIONS!$U$4:$U$75,GY$3)</f>
        <v>0</v>
      </c>
      <c r="GZ11" s="83">
        <f>SUMIFS(PREDICTIONS!$S$4:$S$75,PREDICTIONS!$O$4:$O$75,$BX11,PREDICTIONS!$N$4:$N$75,GZ$3)+SUMIFS(PREDICTIONS!$R$4:$R$75,PREDICTIONS!$N$4:$N$75,$BX11,PREDICTIONS!$O$4:$O$75,GZ$3)</f>
        <v>0</v>
      </c>
      <c r="HA11" s="83">
        <f>SUMIFS(PREDICTIONS!$S$4:$S$75,PREDICTIONS!$O$4:$O$75,$BX11,PREDICTIONS!$N$4:$N$75,HA$3)+SUMIFS(PREDICTIONS!$R$4:$R$75,PREDICTIONS!$N$4:$N$75,$BX11,PREDICTIONS!$O$4:$O$75,HA$3)</f>
        <v>0</v>
      </c>
      <c r="HB11" s="83">
        <f>SUMIFS(PREDICTIONS!$S$4:$S$75,PREDICTIONS!$O$4:$O$75,$BX11,PREDICTIONS!$N$4:$N$75,HB$3)+SUMIFS(PREDICTIONS!$R$4:$R$75,PREDICTIONS!$N$4:$N$75,$BX11,PREDICTIONS!$O$4:$O$75,HB$3)</f>
        <v>0</v>
      </c>
      <c r="HC11" s="83">
        <f>SUMIFS(PREDICTIONS!$S$4:$S$75,PREDICTIONS!$O$4:$O$75,$BX11,PREDICTIONS!$N$4:$N$75,HC$3)+SUMIFS(PREDICTIONS!$R$4:$R$75,PREDICTIONS!$N$4:$N$75,$BX11,PREDICTIONS!$O$4:$O$75,HC$3)</f>
        <v>0</v>
      </c>
      <c r="HD11" s="83">
        <f>SUMIFS(PREDICTIONS!$S$4:$S$75,PREDICTIONS!$O$4:$O$75,$BX11,PREDICTIONS!$N$4:$N$75,HD$3)+SUMIFS(PREDICTIONS!$R$4:$R$75,PREDICTIONS!$N$4:$N$75,$BX11,PREDICTIONS!$O$4:$O$75,HD$3)</f>
        <v>0</v>
      </c>
      <c r="HE11" s="83">
        <f>SUMIFS(PREDICTIONS!$S$4:$S$75,PREDICTIONS!$O$4:$O$75,$BX11,PREDICTIONS!$N$4:$N$75,HE$3)+SUMIFS(PREDICTIONS!$R$4:$R$75,PREDICTIONS!$N$4:$N$75,$BX11,PREDICTIONS!$O$4:$O$75,HE$3)</f>
        <v>0</v>
      </c>
      <c r="HF11" s="83">
        <f>SUMIFS(PREDICTIONS!$S$4:$S$75,PREDICTIONS!$O$4:$O$75,$BX11,PREDICTIONS!$N$4:$N$75,HF$3)+SUMIFS(PREDICTIONS!$R$4:$R$75,PREDICTIONS!$N$4:$N$75,$BX11,PREDICTIONS!$O$4:$O$75,HF$3)</f>
        <v>0</v>
      </c>
      <c r="HG11" s="83">
        <f>SUMIFS(PREDICTIONS!$S$4:$S$75,PREDICTIONS!$O$4:$O$75,$BX11,PREDICTIONS!$N$4:$N$75,HG$3)+SUMIFS(PREDICTIONS!$R$4:$R$75,PREDICTIONS!$N$4:$N$75,$BX11,PREDICTIONS!$O$4:$O$75,HG$3)</f>
        <v>0</v>
      </c>
      <c r="HH11" s="83">
        <f>SUMIFS(PREDICTIONS!$S$4:$S$75,PREDICTIONS!$O$4:$O$75,$BX11,PREDICTIONS!$N$4:$N$75,HH$3)+SUMIFS(PREDICTIONS!$R$4:$R$75,PREDICTIONS!$N$4:$N$75,$BX11,PREDICTIONS!$O$4:$O$75,HH$3)</f>
        <v>0</v>
      </c>
      <c r="HI11" s="83">
        <f>SUMIFS(PREDICTIONS!$S$4:$S$75,PREDICTIONS!$O$4:$O$75,$BX11,PREDICTIONS!$N$4:$N$75,HI$3)+SUMIFS(PREDICTIONS!$R$4:$R$75,PREDICTIONS!$N$4:$N$75,$BX11,PREDICTIONS!$O$4:$O$75,HI$3)</f>
        <v>0</v>
      </c>
      <c r="HJ11" s="83">
        <f>SUMIFS(PREDICTIONS!$S$4:$S$75,PREDICTIONS!$O$4:$O$75,$BX11,PREDICTIONS!$N$4:$N$75,HJ$3)+SUMIFS(PREDICTIONS!$R$4:$R$75,PREDICTIONS!$N$4:$N$75,$BX11,PREDICTIONS!$O$4:$O$75,HJ$3)</f>
        <v>0</v>
      </c>
      <c r="HK11" s="83">
        <f>SUMIFS(PREDICTIONS!$S$4:$S$75,PREDICTIONS!$O$4:$O$75,$BX11,PREDICTIONS!$N$4:$N$75,HK$3)+SUMIFS(PREDICTIONS!$R$4:$R$75,PREDICTIONS!$N$4:$N$75,$BX11,PREDICTIONS!$O$4:$O$75,HK$3)</f>
        <v>0</v>
      </c>
      <c r="HL11" s="83">
        <f>SUMIFS(PREDICTIONS!$S$4:$S$75,PREDICTIONS!$O$4:$O$75,$BX11,PREDICTIONS!$N$4:$N$75,HL$3)+SUMIFS(PREDICTIONS!$R$4:$R$75,PREDICTIONS!$N$4:$N$75,$BX11,PREDICTIONS!$O$4:$O$75,HL$3)</f>
        <v>0</v>
      </c>
      <c r="HM11" s="83">
        <f>SUMIFS(PREDICTIONS!$S$4:$S$75,PREDICTIONS!$O$4:$O$75,$BX11,PREDICTIONS!$N$4:$N$75,HM$3)+SUMIFS(PREDICTIONS!$R$4:$R$75,PREDICTIONS!$N$4:$N$75,$BX11,PREDICTIONS!$O$4:$O$75,HM$3)</f>
        <v>0</v>
      </c>
      <c r="HN11" s="83">
        <f>SUMIFS(PREDICTIONS!$S$4:$S$75,PREDICTIONS!$O$4:$O$75,$BX11,PREDICTIONS!$N$4:$N$75,HN$3)+SUMIFS(PREDICTIONS!$R$4:$R$75,PREDICTIONS!$N$4:$N$75,$BX11,PREDICTIONS!$O$4:$O$75,HN$3)</f>
        <v>0</v>
      </c>
      <c r="HO11" s="83">
        <f>SUMIFS(PREDICTIONS!$S$4:$S$75,PREDICTIONS!$O$4:$O$75,$BX11,PREDICTIONS!$N$4:$N$75,HO$3)+SUMIFS(PREDICTIONS!$R$4:$R$75,PREDICTIONS!$N$4:$N$75,$BX11,PREDICTIONS!$O$4:$O$75,HO$3)</f>
        <v>0</v>
      </c>
      <c r="HP11" s="83">
        <f>SUMIFS(PREDICTIONS!$S$4:$S$75,PREDICTIONS!$O$4:$O$75,$BX11,PREDICTIONS!$N$4:$N$75,HP$3)+SUMIFS(PREDICTIONS!$R$4:$R$75,PREDICTIONS!$N$4:$N$75,$BX11,PREDICTIONS!$O$4:$O$75,HP$3)</f>
        <v>0</v>
      </c>
      <c r="HQ11" s="51"/>
      <c r="HR11" s="71"/>
      <c r="HS11" s="71"/>
      <c r="HT11" s="71"/>
      <c r="HU11" s="71"/>
      <c r="HV11" s="71"/>
      <c r="HW11" s="71"/>
      <c r="HX11" s="71"/>
      <c r="HY11" s="71"/>
      <c r="HZ11" s="71"/>
      <c r="IA11" s="71"/>
      <c r="IB11" s="71"/>
      <c r="IC11" s="71"/>
      <c r="ID11" s="71"/>
      <c r="IE11" s="71"/>
      <c r="IF11" s="71"/>
      <c r="IG11" s="71"/>
      <c r="IH11" s="71"/>
      <c r="II11" s="71"/>
      <c r="IJ11" s="71"/>
      <c r="IK11" s="71"/>
      <c r="IL11" s="71"/>
      <c r="IM11" s="71"/>
      <c r="IN11" s="71"/>
      <c r="IP11" s="71"/>
      <c r="IQ11" s="71"/>
      <c r="IR11" s="71"/>
      <c r="IS11" s="71"/>
      <c r="IT11" s="71"/>
      <c r="IU11" s="71"/>
      <c r="IV11" s="71"/>
      <c r="IW11" s="71"/>
      <c r="IX11" s="71"/>
      <c r="IY11" s="71"/>
      <c r="IZ11" s="71"/>
      <c r="JA11" s="71"/>
      <c r="JB11" s="71"/>
      <c r="JC11" s="71"/>
      <c r="JD11" s="71"/>
      <c r="JE11" s="71"/>
      <c r="JF11" s="71"/>
      <c r="JG11" s="71"/>
      <c r="JH11" s="71"/>
      <c r="JI11" s="71"/>
      <c r="JJ11" s="71"/>
      <c r="JK11" s="71"/>
      <c r="JL11" s="71"/>
      <c r="JM11" s="71"/>
      <c r="JN11" s="71"/>
      <c r="JO11" s="71"/>
      <c r="JP11" s="71"/>
      <c r="JQ11" s="71"/>
      <c r="JR11" s="71"/>
      <c r="JS11" s="71"/>
      <c r="JT11" s="71"/>
      <c r="JU11" s="71"/>
      <c r="JV11" s="71"/>
      <c r="JW11" s="71"/>
      <c r="JX11" s="71"/>
      <c r="JY11" s="71"/>
      <c r="JZ11" s="71"/>
      <c r="KA11" s="71"/>
      <c r="KB11" s="71"/>
      <c r="KC11" s="71"/>
      <c r="KD11" s="71"/>
      <c r="KE11" s="71"/>
      <c r="KF11" s="71"/>
      <c r="KG11" s="71"/>
      <c r="KH11" s="71"/>
      <c r="KI11" s="71"/>
      <c r="KJ11" s="71"/>
      <c r="KK11" s="71"/>
      <c r="KL11" s="71"/>
      <c r="KM11" s="71"/>
      <c r="KN11" s="71"/>
      <c r="KO11" s="71"/>
    </row>
    <row r="12" spans="1:301" s="78" customFormat="1" ht="30" customHeight="1" x14ac:dyDescent="0.25">
      <c r="A12" s="195"/>
      <c r="B12" s="72">
        <f>ACTUALS!B12</f>
        <v>9</v>
      </c>
      <c r="C12" s="73" t="str">
        <f>ACTUALS!C12</f>
        <v>E</v>
      </c>
      <c r="D12" s="74">
        <f>ACTUALS!D12</f>
        <v>46187</v>
      </c>
      <c r="E12" s="73" t="str">
        <f>ACTUALS!E12</f>
        <v>NRG Stadium (Houston)</v>
      </c>
      <c r="F12" s="180">
        <f>ACTUALS!F12</f>
        <v>0.54166666666666663</v>
      </c>
      <c r="G12" s="75">
        <f t="shared" si="2"/>
        <v>46187.541666666664</v>
      </c>
      <c r="H12" s="254" t="str">
        <f>ACTUALS!H12</f>
        <v>Germany - Curacao</v>
      </c>
      <c r="I12" s="149"/>
      <c r="J12" s="150"/>
      <c r="K12" s="151"/>
      <c r="L12" s="73" t="str">
        <f t="shared" si="3"/>
        <v/>
      </c>
      <c r="M12" s="76" t="s">
        <v>722</v>
      </c>
      <c r="N12" s="77" t="str">
        <f t="shared" si="0"/>
        <v>Germany</v>
      </c>
      <c r="O12" s="78" t="str">
        <f t="shared" si="1"/>
        <v>Curacao</v>
      </c>
      <c r="P12" s="78" t="str">
        <f>IF(L12="","",IF(PREDICTIONS!$R12&gt;PREDICTIONS!$S12,PREDICTIONS!$N12,IF(PREDICTIONS!$S12&gt;PREDICTIONS!$R12,PREDICTIONS!$O12,"")))</f>
        <v/>
      </c>
      <c r="Q12" s="78" t="str">
        <f>IF(PREDICTIONS!$P12=PREDICTIONS!$N12,PREDICTIONS!$O12,IF(PREDICTIONS!$P12=PREDICTIONS!$O12,PREDICTIONS!$N12,""))</f>
        <v/>
      </c>
      <c r="R12" s="79">
        <f t="shared" si="4"/>
        <v>0</v>
      </c>
      <c r="S12" s="78">
        <f t="shared" si="5"/>
        <v>0</v>
      </c>
      <c r="T12" s="78">
        <f>IF(OR(PREDICTIONS!$R12="",PREDICTIONS!$S12=""),"",PREDICTIONS!$R12-PREDICTIONS!$S12)</f>
        <v>0</v>
      </c>
      <c r="U12" s="78">
        <f>IF(OR(PREDICTIONS!$R12="",PREDICTIONS!$S12=""),"",PREDICTIONS!$S12-PREDICTIONS!$R12)</f>
        <v>0</v>
      </c>
      <c r="V12" s="78" t="str">
        <f>IF(PREDICTIONS!$K12="","",IF(PREDICTIONS!$L12="Draw",1,IF(PREDICTIONS!$L12=PREDICTIONS!$N12,3,0)))</f>
        <v/>
      </c>
      <c r="W12" s="78" t="str">
        <f>IF(PREDICTIONS!$K12="","",IF(PREDICTIONS!$L12="Draw",1,IF(PREDICTIONS!$L12=PREDICTIONS!$O12,3,0)))</f>
        <v/>
      </c>
      <c r="AB12" s="209" t="str">
        <f>IF(OR(ACTUALS!L12="",L12=""),"",IF((R12+S12)=(ACTUALS!R12+ACTUALS!S12),pointtotalgoals,0))</f>
        <v/>
      </c>
      <c r="AC12" s="78" t="str">
        <f>IF(L12="","",IF(L12=ACTUALS!L12,pointcorrectresult,0))</f>
        <v/>
      </c>
      <c r="AD12" s="78" t="str">
        <f>IF(L12="","",IF(I12=ACTUALS!I12,pointcorrectscore,0))</f>
        <v/>
      </c>
      <c r="AE12" s="210">
        <f t="shared" si="6"/>
        <v>0</v>
      </c>
      <c r="AG12" s="78" t="s">
        <v>120</v>
      </c>
      <c r="AK12" s="78" t="s">
        <v>5</v>
      </c>
      <c r="AL12" s="86">
        <v>1</v>
      </c>
      <c r="AM12" s="86" t="str">
        <f ca="1">IFERROR(INDEX(BE:BE,MATCH("1"&amp;AK12,BO:BO,0),1),"")</f>
        <v>Bosnia and Herzegovina</v>
      </c>
      <c r="AN12" s="86" t="str">
        <f ca="1">IF(AM12="","",VLOOKUP(AM12,BE:BJ,2,FALSE)&amp;"-"&amp;VLOOKUP(AM12,BE:BJ,3,FALSE)&amp;"-"&amp;VLOOKUP(AM12,BE:BJ,4,FALSE))</f>
        <v>0-0-0</v>
      </c>
      <c r="AO12" s="86">
        <f ca="1">IF(AM12="","",VLOOKUP(AM12,BE:BL,8,FALSE))</f>
        <v>0</v>
      </c>
      <c r="AP12" s="86">
        <f ca="1">IF(AM12="","",VLOOKUP(AM12,BE:BO,5,FALSE))</f>
        <v>0</v>
      </c>
      <c r="AQ12" s="282" t="str">
        <f>IF(L75="","",IF(AM12=ACTUALS!AJ12,$AQ$2,0))</f>
        <v/>
      </c>
      <c r="AR12" s="283"/>
      <c r="AS12" s="51"/>
      <c r="AT12" s="51"/>
      <c r="AU12" s="197"/>
      <c r="AV12" s="197"/>
      <c r="AW12" s="51"/>
      <c r="AX12" s="51"/>
      <c r="AY12" s="51"/>
      <c r="AZ12" s="51"/>
      <c r="BA12" s="51"/>
      <c r="BB12" s="51"/>
      <c r="BC12" s="51"/>
      <c r="BD12" s="51" t="s">
        <v>5</v>
      </c>
      <c r="BE12" s="51" t="s">
        <v>744</v>
      </c>
      <c r="BF12" s="51">
        <f>COUNTIF(PREDICTIONS!$P$4:$P$75,BE12)</f>
        <v>0</v>
      </c>
      <c r="BG12" s="51">
        <f>COUNTIFS(PREDICTIONS!$O$4:$O$75,BE12,PREDICTIONS!$L$4:$L$75,"Draw")+COUNTIFS(PREDICTIONS!$N$4:$N$75,BE12,PREDICTIONS!$L$4:$L$75,"Draw")</f>
        <v>0</v>
      </c>
      <c r="BH12" s="51">
        <f>COUNTIF(PREDICTIONS!$Q$4:$Q$75,BE12)</f>
        <v>0</v>
      </c>
      <c r="BI12" s="51">
        <f>BG12+(3*BF12)</f>
        <v>0</v>
      </c>
      <c r="BJ12" s="51">
        <f>SUMIFS(PREDICTIONS!$R$4:$R$75,PREDICTIONS!$N$4:$N$75,BE12)+SUMIFS(PREDICTIONS!$S$4:$S$75,PREDICTIONS!$O$4:$O$75,BE12)</f>
        <v>0</v>
      </c>
      <c r="BK12" s="51">
        <f>SUMIFS(PREDICTIONS!$S$4:$S$75,PREDICTIONS!$N$4:$N$75,BE12)+SUMIFS(PREDICTIONS!$R$4:$R$75,PREDICTIONS!$O$4:$O$75,BE12)</f>
        <v>0</v>
      </c>
      <c r="BL12" s="51">
        <f>BJ12-BK12</f>
        <v>0</v>
      </c>
      <c r="BM12" s="51">
        <f ca="1">RANK(BV12,BV9:BV12,1)</f>
        <v>1</v>
      </c>
      <c r="BN12" s="51" t="str">
        <f>IFERROR(VLOOKUP(BE12,AU:AV,2,FALSE),"")</f>
        <v/>
      </c>
      <c r="BO12" s="51" t="str">
        <f ca="1">IF(BN12="",BM12&amp;BD12,BN12&amp;BD12)</f>
        <v>1B</v>
      </c>
      <c r="BP12" s="51">
        <f>RANK(BI12,BI9:BI12)+(RANK(BL12,BL9:BL12)/10)+(RANK(BJ12,BJ9:BJ12)/100)</f>
        <v>1.1100000000000001</v>
      </c>
      <c r="BQ12" s="51">
        <f>RANK(BP12,BP9:BP12,1)</f>
        <v>1</v>
      </c>
      <c r="BR12" s="51" cm="1">
        <f t="array" aca="1" ref="BR12" ca="1">SUMPRODUCT((OFFSET($BY$3:$DT$3,MATCH($BE12,$BX$4:$BX$51,0),0))*((IF($BQ10=$BQ12,$BY$3:$DT$3=$BE10,0))+(IF($BQ9=$BQ12,$BY$3:$DT$3=$BE9,0))+(IF($BQ11=$BQ12,$BY$3:$DT$3=$BE11,0))))</f>
        <v>0</v>
      </c>
      <c r="BS12" s="51" cm="1">
        <f t="array" aca="1" ref="BS12" ca="1">SUMPRODUCT((OFFSET($DW$3:$FR$3,MATCH($BE12,$DV$4:$DV$51,0),0))*((IF($BQ10=$BQ12,$DW$3:$FR$3=$BE10,0))+(IF($BQ9=$BQ12,$DW$3:$FR$3=$BE9,0))+(IF($BQ11=$BQ12,$DW$3:$FR$3=$BE11,0))))</f>
        <v>0</v>
      </c>
      <c r="BT12" s="51" cm="1">
        <f t="array" aca="1" ref="BT12" ca="1">SUMPRODUCT((OFFSET($FU$3:$HP$3,MATCH($BE12,$FT$4:$FT$51,0),0))*((IF($BQ10=$BQ12,$FU$3:$HP$3=$BE10,0))+(IF($BQ9=$BQ12,$FU$3:$HP$3=$BE9,0))+(IF($BQ11=$BQ12,$FU$3:$HP$3=$BE11,0))))</f>
        <v>0</v>
      </c>
      <c r="BU12" s="51">
        <f ca="1">(BR12/1000)+(BS12/10000)+(BT12/100000)+(ROW(BT15)/10000000)</f>
        <v>1.5E-6</v>
      </c>
      <c r="BV12" s="51">
        <f ca="1">+BP12-BU12</f>
        <v>1.1099985000000001</v>
      </c>
      <c r="BW12" s="51"/>
      <c r="BX12" s="51" t="s">
        <v>111</v>
      </c>
      <c r="BY12" s="83">
        <f>SUMIFS(PREDICTIONS!$W$4:$W$75,PREDICTIONS!$O$4:$O$75,$BX12,PREDICTIONS!$N$4:$N$75,BY$3)+SUMIFS(PREDICTIONS!$V$4:$V$75,PREDICTIONS!$N$4:$N$75,$BX12,PREDICTIONS!$O$4:$O$75,BY$3)</f>
        <v>0</v>
      </c>
      <c r="BZ12" s="83">
        <f>SUMIFS(PREDICTIONS!$W$4:$W$75,PREDICTIONS!$O$4:$O$75,$BX12,PREDICTIONS!$N$4:$N$75,BZ$3)+SUMIFS(PREDICTIONS!$V$4:$V$75,PREDICTIONS!$N$4:$N$75,$BX12,PREDICTIONS!$O$4:$O$75,BZ$3)</f>
        <v>0</v>
      </c>
      <c r="CA12" s="83">
        <f>SUMIFS(PREDICTIONS!$W$4:$W$75,PREDICTIONS!$O$4:$O$75,$BX12,PREDICTIONS!$N$4:$N$75,CA$3)+SUMIFS(PREDICTIONS!$V$4:$V$75,PREDICTIONS!$N$4:$N$75,$BX12,PREDICTIONS!$O$4:$O$75,CA$3)</f>
        <v>0</v>
      </c>
      <c r="CB12" s="83">
        <f>SUMIFS(PREDICTIONS!$W$4:$W$75,PREDICTIONS!$O$4:$O$75,$BX12,PREDICTIONS!$N$4:$N$75,CB$3)+SUMIFS(PREDICTIONS!$V$4:$V$75,PREDICTIONS!$N$4:$N$75,$BX12,PREDICTIONS!$O$4:$O$75,CB$3)</f>
        <v>0</v>
      </c>
      <c r="CC12" s="83">
        <f>SUMIFS(PREDICTIONS!$W$4:$W$75,PREDICTIONS!$O$4:$O$75,$BX12,PREDICTIONS!$N$4:$N$75,CC$3)+SUMIFS(PREDICTIONS!$V$4:$V$75,PREDICTIONS!$N$4:$N$75,$BX12,PREDICTIONS!$O$4:$O$75,CC$3)</f>
        <v>0</v>
      </c>
      <c r="CD12" s="83">
        <f>SUMIFS(PREDICTIONS!$W$4:$W$75,PREDICTIONS!$O$4:$O$75,$BX12,PREDICTIONS!$N$4:$N$75,CD$3)+SUMIFS(PREDICTIONS!$V$4:$V$75,PREDICTIONS!$N$4:$N$75,$BX12,PREDICTIONS!$O$4:$O$75,CD$3)</f>
        <v>0</v>
      </c>
      <c r="CE12" s="83">
        <f>SUMIFS(PREDICTIONS!$W$4:$W$75,PREDICTIONS!$O$4:$O$75,$BX12,PREDICTIONS!$N$4:$N$75,CE$3)+SUMIFS(PREDICTIONS!$V$4:$V$75,PREDICTIONS!$N$4:$N$75,$BX12,PREDICTIONS!$O$4:$O$75,CE$3)</f>
        <v>0</v>
      </c>
      <c r="CF12" s="83">
        <f>SUMIFS(PREDICTIONS!$W$4:$W$75,PREDICTIONS!$O$4:$O$75,$BX12,PREDICTIONS!$N$4:$N$75,CF$3)+SUMIFS(PREDICTIONS!$V$4:$V$75,PREDICTIONS!$N$4:$N$75,$BX12,PREDICTIONS!$O$4:$O$75,CF$3)</f>
        <v>0</v>
      </c>
      <c r="CG12" s="83">
        <f>SUMIFS(PREDICTIONS!$W$4:$W$75,PREDICTIONS!$O$4:$O$75,$BX12,PREDICTIONS!$N$4:$N$75,CG$3)+SUMIFS(PREDICTIONS!$V$4:$V$75,PREDICTIONS!$N$4:$N$75,$BX12,PREDICTIONS!$O$4:$O$75,CG$3)</f>
        <v>0</v>
      </c>
      <c r="CH12" s="83">
        <f>SUMIFS(PREDICTIONS!$W$4:$W$75,PREDICTIONS!$O$4:$O$75,$BX12,PREDICTIONS!$N$4:$N$75,CH$3)+SUMIFS(PREDICTIONS!$V$4:$V$75,PREDICTIONS!$N$4:$N$75,$BX12,PREDICTIONS!$O$4:$O$75,CH$3)</f>
        <v>0</v>
      </c>
      <c r="CI12" s="83">
        <f>SUMIFS(PREDICTIONS!$W$4:$W$75,PREDICTIONS!$O$4:$O$75,$BX12,PREDICTIONS!$N$4:$N$75,CI$3)+SUMIFS(PREDICTIONS!$V$4:$V$75,PREDICTIONS!$N$4:$N$75,$BX12,PREDICTIONS!$O$4:$O$75,CI$3)</f>
        <v>0</v>
      </c>
      <c r="CJ12" s="83">
        <f>SUMIFS(PREDICTIONS!$W$4:$W$75,PREDICTIONS!$O$4:$O$75,$BX12,PREDICTIONS!$N$4:$N$75,CJ$3)+SUMIFS(PREDICTIONS!$V$4:$V$75,PREDICTIONS!$N$4:$N$75,$BX12,PREDICTIONS!$O$4:$O$75,CJ$3)</f>
        <v>0</v>
      </c>
      <c r="CK12" s="83">
        <f>SUMIFS(PREDICTIONS!$W$4:$W$75,PREDICTIONS!$O$4:$O$75,$BX12,PREDICTIONS!$N$4:$N$75,CK$3)+SUMIFS(PREDICTIONS!$V$4:$V$75,PREDICTIONS!$N$4:$N$75,$BX12,PREDICTIONS!$O$4:$O$75,CK$3)</f>
        <v>0</v>
      </c>
      <c r="CL12" s="83">
        <f>SUMIFS(PREDICTIONS!$W$4:$W$75,PREDICTIONS!$O$4:$O$75,$BX12,PREDICTIONS!$N$4:$N$75,CL$3)+SUMIFS(PREDICTIONS!$V$4:$V$75,PREDICTIONS!$N$4:$N$75,$BX12,PREDICTIONS!$O$4:$O$75,CL$3)</f>
        <v>0</v>
      </c>
      <c r="CM12" s="83">
        <f>SUMIFS(PREDICTIONS!$W$4:$W$75,PREDICTIONS!$O$4:$O$75,$BX12,PREDICTIONS!$N$4:$N$75,CM$3)+SUMIFS(PREDICTIONS!$V$4:$V$75,PREDICTIONS!$N$4:$N$75,$BX12,PREDICTIONS!$O$4:$O$75,CM$3)</f>
        <v>0</v>
      </c>
      <c r="CN12" s="83">
        <f>SUMIFS(PREDICTIONS!$W$4:$W$75,PREDICTIONS!$O$4:$O$75,$BX12,PREDICTIONS!$N$4:$N$75,CN$3)+SUMIFS(PREDICTIONS!$V$4:$V$75,PREDICTIONS!$N$4:$N$75,$BX12,PREDICTIONS!$O$4:$O$75,CN$3)</f>
        <v>0</v>
      </c>
      <c r="CO12" s="83">
        <f>SUMIFS(PREDICTIONS!$W$4:$W$75,PREDICTIONS!$O$4:$O$75,$BX12,PREDICTIONS!$N$4:$N$75,CO$3)+SUMIFS(PREDICTIONS!$V$4:$V$75,PREDICTIONS!$N$4:$N$75,$BX12,PREDICTIONS!$O$4:$O$75,CO$3)</f>
        <v>0</v>
      </c>
      <c r="CP12" s="83">
        <f>SUMIFS(PREDICTIONS!$W$4:$W$75,PREDICTIONS!$O$4:$O$75,$BX12,PREDICTIONS!$N$4:$N$75,CP$3)+SUMIFS(PREDICTIONS!$V$4:$V$75,PREDICTIONS!$N$4:$N$75,$BX12,PREDICTIONS!$O$4:$O$75,CP$3)</f>
        <v>0</v>
      </c>
      <c r="CQ12" s="83">
        <f>SUMIFS(PREDICTIONS!$W$4:$W$75,PREDICTIONS!$O$4:$O$75,$BX12,PREDICTIONS!$N$4:$N$75,CQ$3)+SUMIFS(PREDICTIONS!$V$4:$V$75,PREDICTIONS!$N$4:$N$75,$BX12,PREDICTIONS!$O$4:$O$75,CQ$3)</f>
        <v>0</v>
      </c>
      <c r="CR12" s="83">
        <f>SUMIFS(PREDICTIONS!$W$4:$W$75,PREDICTIONS!$O$4:$O$75,$BX12,PREDICTIONS!$N$4:$N$75,CR$3)+SUMIFS(PREDICTIONS!$V$4:$V$75,PREDICTIONS!$N$4:$N$75,$BX12,PREDICTIONS!$O$4:$O$75,CR$3)</f>
        <v>0</v>
      </c>
      <c r="CS12" s="83">
        <f>SUMIFS(PREDICTIONS!$W$4:$W$75,PREDICTIONS!$O$4:$O$75,$BX12,PREDICTIONS!$N$4:$N$75,CS$3)+SUMIFS(PREDICTIONS!$V$4:$V$75,PREDICTIONS!$N$4:$N$75,$BX12,PREDICTIONS!$O$4:$O$75,CS$3)</f>
        <v>0</v>
      </c>
      <c r="CT12" s="83">
        <f>SUMIFS(PREDICTIONS!$W$4:$W$75,PREDICTIONS!$O$4:$O$75,$BX12,PREDICTIONS!$N$4:$N$75,CT$3)+SUMIFS(PREDICTIONS!$V$4:$V$75,PREDICTIONS!$N$4:$N$75,$BX12,PREDICTIONS!$O$4:$O$75,CT$3)</f>
        <v>0</v>
      </c>
      <c r="CU12" s="83">
        <f>SUMIFS(PREDICTIONS!$B$4:$B$75,PREDICTIONS!$P$4:$P$75,$BX12,PREDICTIONS!$O$4:$O$75,CU$3)+SUMIFS(PREDICTIONS!$W$4:$W$75,PREDICTIONS!$O$4:$O$75,$BX12,PREDICTIONS!$P$4:$P$75,CU$3)</f>
        <v>0</v>
      </c>
      <c r="CV12" s="83">
        <f>SUMIFS(PREDICTIONS!$C$4:$C$75,PREDICTIONS!$Q$4:$Q$75,$BX12,PREDICTIONS!$P$4:$P$75,CV$3)+SUMIFS(PREDICTIONS!$B$4:$B$75,PREDICTIONS!$P$4:$P$75,$BX12,PREDICTIONS!$Q$4:$Q$75,CV$3)</f>
        <v>0</v>
      </c>
      <c r="CW12" s="83">
        <f>SUMIFS(PREDICTIONS!$D$4:$D$75,PREDICTIONS!$R$4:$R$75,$BX12,PREDICTIONS!$Q$4:$Q$75,CW$3)+SUMIFS(PREDICTIONS!$C$4:$C$75,PREDICTIONS!$Q$4:$Q$75,$BX12,PREDICTIONS!$R$4:$R$75,CW$3)</f>
        <v>0</v>
      </c>
      <c r="CX12" s="83">
        <f>SUMIFS(PREDICTIONS!$E$4:$E$75,PREDICTIONS!$S$4:$S$75,$BX12,PREDICTIONS!$R$4:$R$75,CX$3)+SUMIFS(PREDICTIONS!$D$4:$D$75,PREDICTIONS!$R$4:$R$75,$BX12,PREDICTIONS!$S$4:$S$75,CX$3)</f>
        <v>0</v>
      </c>
      <c r="CY12" s="83">
        <f>SUMIFS(PREDICTIONS!$F$4:$F$75,PREDICTIONS!$T$4:$T$75,$BX12,PREDICTIONS!$S$4:$S$75,CY$3)+SUMIFS(PREDICTIONS!$E$4:$E$75,PREDICTIONS!$S$4:$S$75,$BX12,PREDICTIONS!$T$4:$T$75,CY$3)</f>
        <v>0</v>
      </c>
      <c r="CZ12" s="83">
        <f>SUMIFS(PREDICTIONS!$G$4:$G$75,PREDICTIONS!$U$4:$U$75,$BX12,PREDICTIONS!$T$4:$T$75,CZ$3)+SUMIFS(PREDICTIONS!$F$4:$F$75,PREDICTIONS!$T$4:$T$75,$BX12,PREDICTIONS!$U$4:$U$75,CZ$3)</f>
        <v>0</v>
      </c>
      <c r="DA12" s="83">
        <f>SUMIFS(PREDICTIONS!$J$4:$J$75,PREDICTIONS!$V$4:$V$75,$BX12,PREDICTIONS!$U$4:$U$75,DA$3)+SUMIFS(PREDICTIONS!$G$4:$G$75,PREDICTIONS!$U$4:$U$75,$BX12,PREDICTIONS!$V$4:$V$75,DA$3)</f>
        <v>0</v>
      </c>
      <c r="DB12" s="83">
        <f>SUMIFS(PREDICTIONS!$K$4:$K$75,PREDICTIONS!$W$4:$W$75,$BX12,PREDICTIONS!$V$4:$V$75,DB$3)+SUMIFS(PREDICTIONS!$J$4:$J$75,PREDICTIONS!$V$4:$V$75,$BX12,PREDICTIONS!$W$4:$W$75,DB$3)</f>
        <v>0</v>
      </c>
      <c r="DC12" s="83">
        <f>SUMIFS(PREDICTIONS!$L$4:$L$75,PREDICTIONS!$B$4:$B$75,$BX12,PREDICTIONS!$W$4:$W$75,DC$3)+SUMIFS(PREDICTIONS!$K$4:$K$75,PREDICTIONS!$W$4:$W$75,$BX12,PREDICTIONS!$B$4:$B$75,DC$3)</f>
        <v>0</v>
      </c>
      <c r="DD12" s="83">
        <f>SUMIFS(PREDICTIONS!$N$4:$N$75,PREDICTIONS!$C$4:$C$75,$BX12,PREDICTIONS!$B$4:$B$75,DD$3)+SUMIFS(PREDICTIONS!$L$4:$L$75,PREDICTIONS!$B$4:$B$75,$BX12,PREDICTIONS!$C$4:$C$75,DD$3)</f>
        <v>0</v>
      </c>
      <c r="DE12" s="83">
        <f>SUMIFS(PREDICTIONS!$O$4:$O$75,PREDICTIONS!$D$4:$D$75,$BX12,PREDICTIONS!$C$4:$C$75,DE$3)+SUMIFS(PREDICTIONS!$N$4:$N$75,PREDICTIONS!$C$4:$C$75,$BX12,PREDICTIONS!$D$4:$D$75,DE$3)</f>
        <v>0</v>
      </c>
      <c r="DF12" s="83">
        <f>SUMIFS(PREDICTIONS!$P$4:$P$75,PREDICTIONS!$E$4:$E$75,$BX12,PREDICTIONS!$D$4:$D$75,DF$3)+SUMIFS(PREDICTIONS!$O$4:$O$75,PREDICTIONS!$D$4:$D$75,$BX12,PREDICTIONS!$E$4:$E$75,DF$3)</f>
        <v>0</v>
      </c>
      <c r="DG12" s="83">
        <f>SUMIFS(PREDICTIONS!$Q$4:$Q$75,PREDICTIONS!$F$4:$F$75,$BX12,PREDICTIONS!$E$4:$E$75,DG$3)+SUMIFS(PREDICTIONS!$P$4:$P$75,PREDICTIONS!$E$4:$E$75,$BX12,PREDICTIONS!$F$4:$F$75,DG$3)</f>
        <v>0</v>
      </c>
      <c r="DH12" s="83">
        <f>SUMIFS(PREDICTIONS!$R$4:$R$75,PREDICTIONS!$G$4:$G$75,$BX12,PREDICTIONS!$F$4:$F$75,DH$3)+SUMIFS(PREDICTIONS!$Q$4:$Q$75,PREDICTIONS!$F$4:$F$75,$BX12,PREDICTIONS!$G$4:$G$75,DH$3)</f>
        <v>0</v>
      </c>
      <c r="DI12" s="83">
        <f>SUMIFS(PREDICTIONS!$S$4:$S$75,PREDICTIONS!$J$4:$J$75,$BX12,PREDICTIONS!$G$4:$G$75,DI$3)+SUMIFS(PREDICTIONS!$R$4:$R$75,PREDICTIONS!$G$4:$G$75,$BX12,PREDICTIONS!$J$4:$J$75,DI$3)</f>
        <v>0</v>
      </c>
      <c r="DJ12" s="83">
        <f>SUMIFS(PREDICTIONS!$T$4:$T$75,PREDICTIONS!$K$4:$K$75,$BX12,PREDICTIONS!$J$4:$J$75,DJ$3)+SUMIFS(PREDICTIONS!$S$4:$S$75,PREDICTIONS!$J$4:$J$75,$BX12,PREDICTIONS!$K$4:$K$75,DJ$3)</f>
        <v>0</v>
      </c>
      <c r="DK12" s="83">
        <f>SUMIFS(PREDICTIONS!$U$4:$U$75,PREDICTIONS!$L$4:$L$75,$BX12,PREDICTIONS!$K$4:$K$75,DK$3)+SUMIFS(PREDICTIONS!$T$4:$T$75,PREDICTIONS!$K$4:$K$75,$BX12,PREDICTIONS!$L$4:$L$75,DK$3)</f>
        <v>0</v>
      </c>
      <c r="DL12" s="83">
        <f>SUMIFS(PREDICTIONS!$V$4:$V$75,PREDICTIONS!$N$4:$N$75,$BX12,PREDICTIONS!$L$4:$L$75,DL$3)+SUMIFS(PREDICTIONS!$U$4:$U$75,PREDICTIONS!$L$4:$L$75,$BX12,PREDICTIONS!$N$4:$N$75,DL$3)</f>
        <v>0</v>
      </c>
      <c r="DM12" s="83">
        <f>SUMIFS(PREDICTIONS!$W$4:$W$75,PREDICTIONS!$O$4:$O$75,$BX12,PREDICTIONS!$N$4:$N$75,DM$3)+SUMIFS(PREDICTIONS!$V$4:$V$75,PREDICTIONS!$N$4:$N$75,$BX12,PREDICTIONS!$O$4:$O$75,DM$3)</f>
        <v>0</v>
      </c>
      <c r="DN12" s="83">
        <f>SUMIFS(PREDICTIONS!$B$4:$B$75,PREDICTIONS!$P$4:$P$75,$BX12,PREDICTIONS!$O$4:$O$75,DN$3)+SUMIFS(PREDICTIONS!$W$4:$W$75,PREDICTIONS!$O$4:$O$75,$BX12,PREDICTIONS!$P$4:$P$75,DN$3)</f>
        <v>0</v>
      </c>
      <c r="DO12" s="83">
        <f>SUMIFS(PREDICTIONS!$C$4:$C$75,PREDICTIONS!$Q$4:$Q$75,$BX12,PREDICTIONS!$P$4:$P$75,DO$3)+SUMIFS(PREDICTIONS!$B$4:$B$75,PREDICTIONS!$P$4:$P$75,$BX12,PREDICTIONS!$Q$4:$Q$75,DO$3)</f>
        <v>0</v>
      </c>
      <c r="DP12" s="83">
        <f>SUMIFS(PREDICTIONS!$D$4:$D$75,PREDICTIONS!$R$4:$R$75,$BX12,PREDICTIONS!$Q$4:$Q$75,DP$3)+SUMIFS(PREDICTIONS!$C$4:$C$75,PREDICTIONS!$Q$4:$Q$75,$BX12,PREDICTIONS!$R$4:$R$75,DP$3)</f>
        <v>0</v>
      </c>
      <c r="DQ12" s="83">
        <f>SUMIFS(PREDICTIONS!$E$4:$E$75,PREDICTIONS!$S$4:$S$75,$BX12,PREDICTIONS!$R$4:$R$75,DQ$3)+SUMIFS(PREDICTIONS!$D$4:$D$75,PREDICTIONS!$R$4:$R$75,$BX12,PREDICTIONS!$S$4:$S$75,DQ$3)</f>
        <v>0</v>
      </c>
      <c r="DR12" s="83">
        <f>SUMIFS(PREDICTIONS!$W$4:$W$75,PREDICTIONS!$O$4:$O$75,$BX12,PREDICTIONS!$N$4:$N$75,DR$3)+SUMIFS(PREDICTIONS!$V$4:$V$75,PREDICTIONS!$N$4:$N$75,$BX12,PREDICTIONS!$O$4:$O$75,DR$3)</f>
        <v>0</v>
      </c>
      <c r="DS12" s="83">
        <f>SUMIFS(PREDICTIONS!$W$4:$W$75,PREDICTIONS!$O$4:$O$75,$BX12,PREDICTIONS!$N$4:$N$75,DS$3)+SUMIFS(PREDICTIONS!$V$4:$V$75,PREDICTIONS!$N$4:$N$75,$BX12,PREDICTIONS!$O$4:$O$75,DS$3)</f>
        <v>0</v>
      </c>
      <c r="DT12" s="83">
        <f>SUMIFS(PREDICTIONS!$W$4:$W$75,PREDICTIONS!$O$4:$O$75,$BX12,PREDICTIONS!$N$4:$N$75,DT$3)+SUMIFS(PREDICTIONS!$V$4:$V$75,PREDICTIONS!$N$4:$N$75,$BX12,PREDICTIONS!$O$4:$O$75,DT$3)</f>
        <v>0</v>
      </c>
      <c r="DU12" s="51"/>
      <c r="DV12" s="51" t="s">
        <v>111</v>
      </c>
      <c r="DW12" s="83">
        <f>SUMIFS(PREDICTIONS!$U$4:$U$75,PREDICTIONS!$O$4:$O$75,$BX12,PREDICTIONS!$N$4:$N$75,DW$3)+SUMIFS(PREDICTIONS!$T$4:$T$75,PREDICTIONS!$N$4:$N$75,$BX12,PREDICTIONS!$O$4:$O$75,DW$3)</f>
        <v>0</v>
      </c>
      <c r="DX12" s="83">
        <f>SUMIFS(PREDICTIONS!$U$4:$U$75,PREDICTIONS!$O$4:$O$75,$BX12,PREDICTIONS!$N$4:$N$75,DX$3)+SUMIFS(PREDICTIONS!$T$4:$T$75,PREDICTIONS!$N$4:$N$75,$BX12,PREDICTIONS!$O$4:$O$75,DX$3)</f>
        <v>0</v>
      </c>
      <c r="DY12" s="83">
        <f>SUMIFS(PREDICTIONS!$U$4:$U$75,PREDICTIONS!$O$4:$O$75,$BX12,PREDICTIONS!$N$4:$N$75,DY$3)+SUMIFS(PREDICTIONS!$T$4:$T$75,PREDICTIONS!$N$4:$N$75,$BX12,PREDICTIONS!$O$4:$O$75,DY$3)</f>
        <v>0</v>
      </c>
      <c r="DZ12" s="83">
        <f>SUMIFS(PREDICTIONS!$U$4:$U$75,PREDICTIONS!$O$4:$O$75,$BX12,PREDICTIONS!$N$4:$N$75,DZ$3)+SUMIFS(PREDICTIONS!$T$4:$T$75,PREDICTIONS!$N$4:$N$75,$BX12,PREDICTIONS!$O$4:$O$75,DZ$3)</f>
        <v>0</v>
      </c>
      <c r="EA12" s="83">
        <f>SUMIFS(PREDICTIONS!$U$4:$U$75,PREDICTIONS!$O$4:$O$75,$BX12,PREDICTIONS!$N$4:$N$75,EA$3)+SUMIFS(PREDICTIONS!$T$4:$T$75,PREDICTIONS!$N$4:$N$75,$BX12,PREDICTIONS!$O$4:$O$75,EA$3)</f>
        <v>0</v>
      </c>
      <c r="EB12" s="83">
        <f>SUMIFS(PREDICTIONS!$U$4:$U$75,PREDICTIONS!$O$4:$O$75,$BX12,PREDICTIONS!$N$4:$N$75,EB$3)+SUMIFS(PREDICTIONS!$T$4:$T$75,PREDICTIONS!$N$4:$N$75,$BX12,PREDICTIONS!$O$4:$O$75,EB$3)</f>
        <v>0</v>
      </c>
      <c r="EC12" s="83">
        <f>SUMIFS(PREDICTIONS!$U$4:$U$75,PREDICTIONS!$O$4:$O$75,$BX12,PREDICTIONS!$N$4:$N$75,EC$3)+SUMIFS(PREDICTIONS!$T$4:$T$75,PREDICTIONS!$N$4:$N$75,$BX12,PREDICTIONS!$O$4:$O$75,EC$3)</f>
        <v>0</v>
      </c>
      <c r="ED12" s="83">
        <f>SUMIFS(PREDICTIONS!$U$4:$U$75,PREDICTIONS!$O$4:$O$75,$BX12,PREDICTIONS!$N$4:$N$75,ED$3)+SUMIFS(PREDICTIONS!$T$4:$T$75,PREDICTIONS!$N$4:$N$75,$BX12,PREDICTIONS!$O$4:$O$75,ED$3)</f>
        <v>0</v>
      </c>
      <c r="EE12" s="83">
        <f>SUMIFS(PREDICTIONS!$U$4:$U$75,PREDICTIONS!$O$4:$O$75,$BX12,PREDICTIONS!$N$4:$N$75,EE$3)+SUMIFS(PREDICTIONS!$T$4:$T$75,PREDICTIONS!$N$4:$N$75,$BX12,PREDICTIONS!$O$4:$O$75,EE$3)</f>
        <v>0</v>
      </c>
      <c r="EF12" s="83">
        <f>SUMIFS(PREDICTIONS!$V$4:$V$75,PREDICTIONS!$P$4:$P$75,$BX12,PREDICTIONS!$O$4:$O$75,EF$3)+SUMIFS(PREDICTIONS!$U$4:$U$75,PREDICTIONS!$O$4:$O$75,$BX12,PREDICTIONS!$P$4:$P$75,EF$3)</f>
        <v>0</v>
      </c>
      <c r="EG12" s="83">
        <f>SUMIFS(PREDICTIONS!$W$4:$W$75,PREDICTIONS!$Q$4:$Q$75,$BX12,PREDICTIONS!$P$4:$P$75,EG$3)+SUMIFS(PREDICTIONS!$V$4:$V$75,PREDICTIONS!$P$4:$P$75,$BX12,PREDICTIONS!$Q$4:$Q$75,EG$3)</f>
        <v>0</v>
      </c>
      <c r="EH12" s="83">
        <f>SUMIFS(PREDICTIONS!$B$4:$B$75,PREDICTIONS!$R$4:$R$75,$BX12,PREDICTIONS!$Q$4:$Q$75,EH$3)+SUMIFS(PREDICTIONS!$W$4:$W$75,PREDICTIONS!$Q$4:$Q$75,$BX12,PREDICTIONS!$R$4:$R$75,EH$3)</f>
        <v>0</v>
      </c>
      <c r="EI12" s="83">
        <f>SUMIFS(PREDICTIONS!$C$4:$C$75,PREDICTIONS!$S$4:$S$75,$BX12,PREDICTIONS!$R$4:$R$75,EI$3)+SUMIFS(PREDICTIONS!$B$4:$B$75,PREDICTIONS!$R$4:$R$75,$BX12,PREDICTIONS!$S$4:$S$75,EI$3)</f>
        <v>0</v>
      </c>
      <c r="EJ12" s="83">
        <f>SUMIFS(PREDICTIONS!$D$4:$D$75,PREDICTIONS!$T$4:$T$75,$BX12,PREDICTIONS!$S$4:$S$75,EJ$3)+SUMIFS(PREDICTIONS!$C$4:$C$75,PREDICTIONS!$S$4:$S$75,$BX12,PREDICTIONS!$T$4:$T$75,EJ$3)</f>
        <v>0</v>
      </c>
      <c r="EK12" s="83">
        <f>SUMIFS(PREDICTIONS!$E$4:$E$75,PREDICTIONS!$U$4:$U$75,$BX12,PREDICTIONS!$T$4:$T$75,EK$3)+SUMIFS(PREDICTIONS!$D$4:$D$75,PREDICTIONS!$T$4:$T$75,$BX12,PREDICTIONS!$U$4:$U$75,EK$3)</f>
        <v>0</v>
      </c>
      <c r="EL12" s="83">
        <f>SUMIFS(PREDICTIONS!$F$4:$F$75,PREDICTIONS!$V$4:$V$75,$BX12,PREDICTIONS!$U$4:$U$75,EL$3)+SUMIFS(PREDICTIONS!$E$4:$E$75,PREDICTIONS!$U$4:$U$75,$BX12,PREDICTIONS!$V$4:$V$75,EL$3)</f>
        <v>0</v>
      </c>
      <c r="EM12" s="83">
        <f>SUMIFS(PREDICTIONS!$G$4:$G$75,PREDICTIONS!$W$4:$W$75,$BX12,PREDICTIONS!$V$4:$V$75,EM$3)+SUMIFS(PREDICTIONS!$F$4:$F$75,PREDICTIONS!$V$4:$V$75,$BX12,PREDICTIONS!$W$4:$W$75,EM$3)</f>
        <v>0</v>
      </c>
      <c r="EN12" s="83">
        <f>SUMIFS(PREDICTIONS!$J$4:$J$75,PREDICTIONS!$B$4:$B$75,$BX12,PREDICTIONS!$W$4:$W$75,EN$3)+SUMIFS(PREDICTIONS!$G$4:$G$75,PREDICTIONS!$W$4:$W$75,$BX12,PREDICTIONS!$B$4:$B$75,EN$3)</f>
        <v>0</v>
      </c>
      <c r="EO12" s="83">
        <f>SUMIFS(PREDICTIONS!$K$4:$K$75,PREDICTIONS!$C$4:$C$75,$BX12,PREDICTIONS!$B$4:$B$75,EO$3)+SUMIFS(PREDICTIONS!$J$4:$J$75,PREDICTIONS!$B$4:$B$75,$BX12,PREDICTIONS!$C$4:$C$75,EO$3)</f>
        <v>0</v>
      </c>
      <c r="EP12" s="83">
        <f>SUMIFS(PREDICTIONS!$L$4:$L$75,PREDICTIONS!$D$4:$D$75,$BX12,PREDICTIONS!$C$4:$C$75,EP$3)+SUMIFS(PREDICTIONS!$K$4:$K$75,PREDICTIONS!$C$4:$C$75,$BX12,PREDICTIONS!$D$4:$D$75,EP$3)</f>
        <v>0</v>
      </c>
      <c r="EQ12" s="83">
        <f>SUMIFS(PREDICTIONS!$N$4:$N$75,PREDICTIONS!$E$4:$E$75,$BX12,PREDICTIONS!$D$4:$D$75,EQ$3)+SUMIFS(PREDICTIONS!$L$4:$L$75,PREDICTIONS!$D$4:$D$75,$BX12,PREDICTIONS!$E$4:$E$75,EQ$3)</f>
        <v>0</v>
      </c>
      <c r="ER12" s="83">
        <f>SUMIFS(PREDICTIONS!$O$4:$O$75,PREDICTIONS!$F$4:$F$75,$BX12,PREDICTIONS!$E$4:$E$75,ER$3)+SUMIFS(PREDICTIONS!$N$4:$N$75,PREDICTIONS!$E$4:$E$75,$BX12,PREDICTIONS!$F$4:$F$75,ER$3)</f>
        <v>0</v>
      </c>
      <c r="ES12" s="83">
        <f>SUMIFS(PREDICTIONS!$P$4:$P$75,PREDICTIONS!$G$4:$G$75,$BX12,PREDICTIONS!$F$4:$F$75,ES$3)+SUMIFS(PREDICTIONS!$O$4:$O$75,PREDICTIONS!$F$4:$F$75,$BX12,PREDICTIONS!$G$4:$G$75,ES$3)</f>
        <v>0</v>
      </c>
      <c r="ET12" s="83">
        <f>SUMIFS(PREDICTIONS!$Q$4:$Q$75,PREDICTIONS!$J$4:$J$75,$BX12,PREDICTIONS!$G$4:$G$75,ET$3)+SUMIFS(PREDICTIONS!$P$4:$P$75,PREDICTIONS!$G$4:$G$75,$BX12,PREDICTIONS!$J$4:$J$75,ET$3)</f>
        <v>0</v>
      </c>
      <c r="EU12" s="83">
        <f>SUMIFS(PREDICTIONS!$R$4:$R$75,PREDICTIONS!$K$4:$K$75,$BX12,PREDICTIONS!$J$4:$J$75,EU$3)+SUMIFS(PREDICTIONS!$Q$4:$Q$75,PREDICTIONS!$J$4:$J$75,$BX12,PREDICTIONS!$K$4:$K$75,EU$3)</f>
        <v>0</v>
      </c>
      <c r="EV12" s="83">
        <f>SUMIFS(PREDICTIONS!$S$4:$S$75,PREDICTIONS!$L$4:$L$75,$BX12,PREDICTIONS!$K$4:$K$75,EV$3)+SUMIFS(PREDICTIONS!$R$4:$R$75,PREDICTIONS!$K$4:$K$75,$BX12,PREDICTIONS!$L$4:$L$75,EV$3)</f>
        <v>0</v>
      </c>
      <c r="EW12" s="83">
        <f>SUMIFS(PREDICTIONS!$T$4:$T$75,PREDICTIONS!$N$4:$N$75,$BX12,PREDICTIONS!$L$4:$L$75,EW$3)+SUMIFS(PREDICTIONS!$S$4:$S$75,PREDICTIONS!$L$4:$L$75,$BX12,PREDICTIONS!$N$4:$N$75,EW$3)</f>
        <v>0</v>
      </c>
      <c r="EX12" s="83">
        <f>SUMIFS(PREDICTIONS!$U$4:$U$75,PREDICTIONS!$O$4:$O$75,$BX12,PREDICTIONS!$N$4:$N$75,EX$3)+SUMIFS(PREDICTIONS!$T$4:$T$75,PREDICTIONS!$N$4:$N$75,$BX12,PREDICTIONS!$O$4:$O$75,EX$3)</f>
        <v>0</v>
      </c>
      <c r="EY12" s="83">
        <f>SUMIFS(PREDICTIONS!$V$4:$V$75,PREDICTIONS!$P$4:$P$75,$BX12,PREDICTIONS!$O$4:$O$75,EY$3)+SUMIFS(PREDICTIONS!$U$4:$U$75,PREDICTIONS!$O$4:$O$75,$BX12,PREDICTIONS!$P$4:$P$75,EY$3)</f>
        <v>0</v>
      </c>
      <c r="EZ12" s="83">
        <f>SUMIFS(PREDICTIONS!$W$4:$W$75,PREDICTIONS!$Q$4:$Q$75,$BX12,PREDICTIONS!$P$4:$P$75,EZ$3)+SUMIFS(PREDICTIONS!$V$4:$V$75,PREDICTIONS!$P$4:$P$75,$BX12,PREDICTIONS!$Q$4:$Q$75,EZ$3)</f>
        <v>0</v>
      </c>
      <c r="FA12" s="83">
        <f>SUMIFS(PREDICTIONS!$B$4:$B$75,PREDICTIONS!$R$4:$R$75,$BX12,PREDICTIONS!$Q$4:$Q$75,FA$3)+SUMIFS(PREDICTIONS!$W$4:$W$75,PREDICTIONS!$Q$4:$Q$75,$BX12,PREDICTIONS!$R$4:$R$75,FA$3)</f>
        <v>0</v>
      </c>
      <c r="FB12" s="83">
        <f>SUMIFS(PREDICTIONS!$C$4:$C$75,PREDICTIONS!$S$4:$S$75,$BX12,PREDICTIONS!$R$4:$R$75,FB$3)+SUMIFS(PREDICTIONS!$B$4:$B$75,PREDICTIONS!$R$4:$R$75,$BX12,PREDICTIONS!$S$4:$S$75,FB$3)</f>
        <v>0</v>
      </c>
      <c r="FC12" s="83">
        <f>SUMIFS(PREDICTIONS!$D$4:$D$75,PREDICTIONS!$T$4:$T$75,$BX12,PREDICTIONS!$S$4:$S$75,FC$3)+SUMIFS(PREDICTIONS!$C$4:$C$75,PREDICTIONS!$S$4:$S$75,$BX12,PREDICTIONS!$T$4:$T$75,FC$3)</f>
        <v>0</v>
      </c>
      <c r="FD12" s="83">
        <f>SUMIFS(PREDICTIONS!$E$4:$E$75,PREDICTIONS!$U$4:$U$75,$BX12,PREDICTIONS!$T$4:$T$75,FD$3)+SUMIFS(PREDICTIONS!$D$4:$D$75,PREDICTIONS!$T$4:$T$75,$BX12,PREDICTIONS!$U$4:$U$75,FD$3)</f>
        <v>0</v>
      </c>
      <c r="FE12" s="83">
        <f>SUMIFS(PREDICTIONS!$F$4:$F$75,PREDICTIONS!$V$4:$V$75,$BX12,PREDICTIONS!$U$4:$U$75,FE$3)+SUMIFS(PREDICTIONS!$E$4:$E$75,PREDICTIONS!$U$4:$U$75,$BX12,PREDICTIONS!$V$4:$V$75,FE$3)</f>
        <v>0</v>
      </c>
      <c r="FF12" s="83">
        <f>SUMIFS(PREDICTIONS!$G$4:$G$75,PREDICTIONS!$W$4:$W$75,$BX12,PREDICTIONS!$V$4:$V$75,FF$3)+SUMIFS(PREDICTIONS!$F$4:$F$75,PREDICTIONS!$V$4:$V$75,$BX12,PREDICTIONS!$W$4:$W$75,FF$3)</f>
        <v>0</v>
      </c>
      <c r="FG12" s="83">
        <f>SUMIFS(PREDICTIONS!$U$4:$U$75,PREDICTIONS!$O$4:$O$75,$BX12,PREDICTIONS!$N$4:$N$75,FG$3)+SUMIFS(PREDICTIONS!$T$4:$T$75,PREDICTIONS!$N$4:$N$75,$BX12,PREDICTIONS!$O$4:$O$75,FG$3)</f>
        <v>0</v>
      </c>
      <c r="FH12" s="83">
        <f>SUMIFS(PREDICTIONS!$U$4:$U$75,PREDICTIONS!$O$4:$O$75,$BX12,PREDICTIONS!$N$4:$N$75,FH$3)+SUMIFS(PREDICTIONS!$T$4:$T$75,PREDICTIONS!$N$4:$N$75,$BX12,PREDICTIONS!$O$4:$O$75,FH$3)</f>
        <v>0</v>
      </c>
      <c r="FI12" s="83">
        <f>SUMIFS(PREDICTIONS!$U$4:$U$75,PREDICTIONS!$O$4:$O$75,$BX12,PREDICTIONS!$N$4:$N$75,FI$3)+SUMIFS(PREDICTIONS!$T$4:$T$75,PREDICTIONS!$N$4:$N$75,$BX12,PREDICTIONS!$O$4:$O$75,FI$3)</f>
        <v>0</v>
      </c>
      <c r="FJ12" s="83">
        <f>SUMIFS(PREDICTIONS!$U$4:$U$75,PREDICTIONS!$O$4:$O$75,$BX12,PREDICTIONS!$N$4:$N$75,FJ$3)+SUMIFS(PREDICTIONS!$T$4:$T$75,PREDICTIONS!$N$4:$N$75,$BX12,PREDICTIONS!$O$4:$O$75,FJ$3)</f>
        <v>0</v>
      </c>
      <c r="FK12" s="83">
        <f>SUMIFS(PREDICTIONS!$U$4:$U$75,PREDICTIONS!$O$4:$O$75,$BX12,PREDICTIONS!$N$4:$N$75,FK$3)+SUMIFS(PREDICTIONS!$T$4:$T$75,PREDICTIONS!$N$4:$N$75,$BX12,PREDICTIONS!$O$4:$O$75,FK$3)</f>
        <v>0</v>
      </c>
      <c r="FL12" s="83">
        <f>SUMIFS(PREDICTIONS!$U$4:$U$75,PREDICTIONS!$O$4:$O$75,$BX12,PREDICTIONS!$N$4:$N$75,FL$3)+SUMIFS(PREDICTIONS!$T$4:$T$75,PREDICTIONS!$N$4:$N$75,$BX12,PREDICTIONS!$O$4:$O$75,FL$3)</f>
        <v>0</v>
      </c>
      <c r="FM12" s="83">
        <f>SUMIFS(PREDICTIONS!$U$4:$U$75,PREDICTIONS!$O$4:$O$75,$BX12,PREDICTIONS!$N$4:$N$75,FM$3)+SUMIFS(PREDICTIONS!$T$4:$T$75,PREDICTIONS!$N$4:$N$75,$BX12,PREDICTIONS!$O$4:$O$75,FM$3)</f>
        <v>0</v>
      </c>
      <c r="FN12" s="83">
        <f>SUMIFS(PREDICTIONS!$U$4:$U$75,PREDICTIONS!$O$4:$O$75,$BX12,PREDICTIONS!$N$4:$N$75,FN$3)+SUMIFS(PREDICTIONS!$T$4:$T$75,PREDICTIONS!$N$4:$N$75,$BX12,PREDICTIONS!$O$4:$O$75,FN$3)</f>
        <v>0</v>
      </c>
      <c r="FO12" s="83">
        <f>SUMIFS(PREDICTIONS!$U$4:$U$75,PREDICTIONS!$O$4:$O$75,$BX12,PREDICTIONS!$N$4:$N$75,FO$3)+SUMIFS(PREDICTIONS!$T$4:$T$75,PREDICTIONS!$N$4:$N$75,$BX12,PREDICTIONS!$O$4:$O$75,FO$3)</f>
        <v>0</v>
      </c>
      <c r="FP12" s="83">
        <f>SUMIFS(PREDICTIONS!$U$4:$U$75,PREDICTIONS!$O$4:$O$75,$BX12,PREDICTIONS!$N$4:$N$75,FP$3)+SUMIFS(PREDICTIONS!$T$4:$T$75,PREDICTIONS!$N$4:$N$75,$BX12,PREDICTIONS!$O$4:$O$75,FP$3)</f>
        <v>0</v>
      </c>
      <c r="FQ12" s="83">
        <f>SUMIFS(PREDICTIONS!$U$4:$U$75,PREDICTIONS!$O$4:$O$75,$BX12,PREDICTIONS!$N$4:$N$75,FQ$3)+SUMIFS(PREDICTIONS!$T$4:$T$75,PREDICTIONS!$N$4:$N$75,$BX12,PREDICTIONS!$O$4:$O$75,FQ$3)</f>
        <v>0</v>
      </c>
      <c r="FR12" s="83">
        <f>SUMIFS(PREDICTIONS!$U$4:$U$75,PREDICTIONS!$O$4:$O$75,$BX12,PREDICTIONS!$N$4:$N$75,FR$3)+SUMIFS(PREDICTIONS!$T$4:$T$75,PREDICTIONS!$N$4:$N$75,$BX12,PREDICTIONS!$O$4:$O$75,FR$3)</f>
        <v>0</v>
      </c>
      <c r="FS12" s="51"/>
      <c r="FT12" s="51" t="s">
        <v>111</v>
      </c>
      <c r="FU12" s="83">
        <f>SUMIFS(PREDICTIONS!$S$4:$S$75,PREDICTIONS!$O$4:$O$75,$BX12,PREDICTIONS!$N$4:$N$75,FU$3)+SUMIFS(PREDICTIONS!$R$4:$R$75,PREDICTIONS!$N$4:$N$75,$BX12,PREDICTIONS!$O$4:$O$75,FU$3)</f>
        <v>0</v>
      </c>
      <c r="FV12" s="83">
        <f>SUMIFS(PREDICTIONS!$S$4:$S$75,PREDICTIONS!$O$4:$O$75,$BX12,PREDICTIONS!$N$4:$N$75,FV$3)+SUMIFS(PREDICTIONS!$R$4:$R$75,PREDICTIONS!$N$4:$N$75,$BX12,PREDICTIONS!$O$4:$O$75,FV$3)</f>
        <v>0</v>
      </c>
      <c r="FW12" s="83">
        <f>SUMIFS(PREDICTIONS!$S$4:$S$75,PREDICTIONS!$O$4:$O$75,$BX12,PREDICTIONS!$N$4:$N$75,FW$3)+SUMIFS(PREDICTIONS!$R$4:$R$75,PREDICTIONS!$N$4:$N$75,$BX12,PREDICTIONS!$O$4:$O$75,FW$3)</f>
        <v>0</v>
      </c>
      <c r="FX12" s="83">
        <f>SUMIFS(PREDICTIONS!$S$4:$S$75,PREDICTIONS!$O$4:$O$75,$BX12,PREDICTIONS!$N$4:$N$75,FX$3)+SUMIFS(PREDICTIONS!$R$4:$R$75,PREDICTIONS!$N$4:$N$75,$BX12,PREDICTIONS!$O$4:$O$75,FX$3)</f>
        <v>0</v>
      </c>
      <c r="FY12" s="83">
        <f>SUMIFS(PREDICTIONS!$S$4:$S$75,PREDICTIONS!$O$4:$O$75,$BX12,PREDICTIONS!$N$4:$N$75,FY$3)+SUMIFS(PREDICTIONS!$R$4:$R$75,PREDICTIONS!$N$4:$N$75,$BX12,PREDICTIONS!$O$4:$O$75,FY$3)</f>
        <v>0</v>
      </c>
      <c r="FZ12" s="83">
        <f>SUMIFS(PREDICTIONS!$S$4:$S$75,PREDICTIONS!$O$4:$O$75,$BX12,PREDICTIONS!$N$4:$N$75,FZ$3)+SUMIFS(PREDICTIONS!$R$4:$R$75,PREDICTIONS!$N$4:$N$75,$BX12,PREDICTIONS!$O$4:$O$75,FZ$3)</f>
        <v>0</v>
      </c>
      <c r="GA12" s="83">
        <f>SUMIFS(PREDICTIONS!$T$4:$T$75,PREDICTIONS!$P$4:$P$75,$BX12,PREDICTIONS!$O$4:$O$75,GA$3)+SUMIFS(PREDICTIONS!$S$4:$S$75,PREDICTIONS!$O$4:$O$75,$BX12,PREDICTIONS!$P$4:$P$75,GA$3)</f>
        <v>0</v>
      </c>
      <c r="GB12" s="83">
        <f>SUMIFS(PREDICTIONS!$U$4:$U$75,PREDICTIONS!$Q$4:$Q$75,$BX12,PREDICTIONS!$P$4:$P$75,GB$3)+SUMIFS(PREDICTIONS!$T$4:$T$75,PREDICTIONS!$P$4:$P$75,$BX12,PREDICTIONS!$Q$4:$Q$75,GB$3)</f>
        <v>0</v>
      </c>
      <c r="GC12" s="83">
        <f>SUMIFS(PREDICTIONS!$V$4:$V$75,PREDICTIONS!$R$4:$R$75,$BX12,PREDICTIONS!$Q$4:$Q$75,GC$3)+SUMIFS(PREDICTIONS!$U$4:$U$75,PREDICTIONS!$Q$4:$Q$75,$BX12,PREDICTIONS!$R$4:$R$75,GC$3)</f>
        <v>0</v>
      </c>
      <c r="GD12" s="83">
        <f>SUMIFS(PREDICTIONS!$W$4:$W$75,PREDICTIONS!$S$4:$S$75,$BX12,PREDICTIONS!$R$4:$R$75,GD$3)+SUMIFS(PREDICTIONS!$V$4:$V$75,PREDICTIONS!$R$4:$R$75,$BX12,PREDICTIONS!$S$4:$S$75,GD$3)</f>
        <v>0</v>
      </c>
      <c r="GE12" s="83">
        <f>SUMIFS(PREDICTIONS!$B$4:$B$75,PREDICTIONS!$T$4:$T$75,$BX12,PREDICTIONS!$S$4:$S$75,GE$3)+SUMIFS(PREDICTIONS!$W$4:$W$75,PREDICTIONS!$S$4:$S$75,$BX12,PREDICTIONS!$T$4:$T$75,GE$3)</f>
        <v>0</v>
      </c>
      <c r="GF12" s="83">
        <f>SUMIFS(PREDICTIONS!$C$4:$C$75,PREDICTIONS!$U$4:$U$75,$BX12,PREDICTIONS!$T$4:$T$75,GF$3)+SUMIFS(PREDICTIONS!$B$4:$B$75,PREDICTIONS!$T$4:$T$75,$BX12,PREDICTIONS!$U$4:$U$75,GF$3)</f>
        <v>0</v>
      </c>
      <c r="GG12" s="83">
        <f>SUMIFS(PREDICTIONS!$D$4:$D$75,PREDICTIONS!$V$4:$V$75,$BX12,PREDICTIONS!$U$4:$U$75,GG$3)+SUMIFS(PREDICTIONS!$C$4:$C$75,PREDICTIONS!$U$4:$U$75,$BX12,PREDICTIONS!$V$4:$V$75,GG$3)</f>
        <v>0</v>
      </c>
      <c r="GH12" s="83">
        <f>SUMIFS(PREDICTIONS!$E$4:$E$75,PREDICTIONS!$W$4:$W$75,$BX12,PREDICTIONS!$V$4:$V$75,GH$3)+SUMIFS(PREDICTIONS!$D$4:$D$75,PREDICTIONS!$V$4:$V$75,$BX12,PREDICTIONS!$W$4:$W$75,GH$3)</f>
        <v>0</v>
      </c>
      <c r="GI12" s="83">
        <f>SUMIFS(PREDICTIONS!$F$4:$F$75,PREDICTIONS!$B$4:$B$75,$BX12,PREDICTIONS!$W$4:$W$75,GI$3)+SUMIFS(PREDICTIONS!$E$4:$E$75,PREDICTIONS!$W$4:$W$75,$BX12,PREDICTIONS!$B$4:$B$75,GI$3)</f>
        <v>0</v>
      </c>
      <c r="GJ12" s="83">
        <f>SUMIFS(PREDICTIONS!$G$4:$G$75,PREDICTIONS!$C$4:$C$75,$BX12,PREDICTIONS!$B$4:$B$75,GJ$3)+SUMIFS(PREDICTIONS!$F$4:$F$75,PREDICTIONS!$B$4:$B$75,$BX12,PREDICTIONS!$C$4:$C$75,GJ$3)</f>
        <v>0</v>
      </c>
      <c r="GK12" s="83">
        <f>SUMIFS(PREDICTIONS!$J$4:$J$75,PREDICTIONS!$D$4:$D$75,$BX12,PREDICTIONS!$C$4:$C$75,GK$3)+SUMIFS(PREDICTIONS!$G$4:$G$75,PREDICTIONS!$C$4:$C$75,$BX12,PREDICTIONS!$D$4:$D$75,GK$3)</f>
        <v>0</v>
      </c>
      <c r="GL12" s="83">
        <f>SUMIFS(PREDICTIONS!$K$4:$K$75,PREDICTIONS!$E$4:$E$75,$BX12,PREDICTIONS!$D$4:$D$75,GL$3)+SUMIFS(PREDICTIONS!$J$4:$J$75,PREDICTIONS!$D$4:$D$75,$BX12,PREDICTIONS!$E$4:$E$75,GL$3)</f>
        <v>0</v>
      </c>
      <c r="GM12" s="83">
        <f>SUMIFS(PREDICTIONS!$L$4:$L$75,PREDICTIONS!$F$4:$F$75,$BX12,PREDICTIONS!$E$4:$E$75,GM$3)+SUMIFS(PREDICTIONS!$K$4:$K$75,PREDICTIONS!$E$4:$E$75,$BX12,PREDICTIONS!$F$4:$F$75,GM$3)</f>
        <v>0</v>
      </c>
      <c r="GN12" s="83">
        <f>SUMIFS(PREDICTIONS!$N$4:$N$75,PREDICTIONS!$G$4:$G$75,$BX12,PREDICTIONS!$F$4:$F$75,GN$3)+SUMIFS(PREDICTIONS!$L$4:$L$75,PREDICTIONS!$F$4:$F$75,$BX12,PREDICTIONS!$G$4:$G$75,GN$3)</f>
        <v>0</v>
      </c>
      <c r="GO12" s="83">
        <f>SUMIFS(PREDICTIONS!$O$4:$O$75,PREDICTIONS!$J$4:$J$75,$BX12,PREDICTIONS!$G$4:$G$75,GO$3)+SUMIFS(PREDICTIONS!$N$4:$N$75,PREDICTIONS!$G$4:$G$75,$BX12,PREDICTIONS!$J$4:$J$75,GO$3)</f>
        <v>0</v>
      </c>
      <c r="GP12" s="83">
        <f>SUMIFS(PREDICTIONS!$P$4:$P$75,PREDICTIONS!$K$4:$K$75,$BX12,PREDICTIONS!$J$4:$J$75,GP$3)+SUMIFS(PREDICTIONS!$O$4:$O$75,PREDICTIONS!$J$4:$J$75,$BX12,PREDICTIONS!$K$4:$K$75,GP$3)</f>
        <v>0</v>
      </c>
      <c r="GQ12" s="83">
        <f>SUMIFS(PREDICTIONS!$Q$4:$Q$75,PREDICTIONS!$L$4:$L$75,$BX12,PREDICTIONS!$K$4:$K$75,GQ$3)+SUMIFS(PREDICTIONS!$P$4:$P$75,PREDICTIONS!$K$4:$K$75,$BX12,PREDICTIONS!$L$4:$L$75,GQ$3)</f>
        <v>0</v>
      </c>
      <c r="GR12" s="83">
        <f>SUMIFS(PREDICTIONS!$R$4:$R$75,PREDICTIONS!$N$4:$N$75,$BX12,PREDICTIONS!$L$4:$L$75,GR$3)+SUMIFS(PREDICTIONS!$Q$4:$Q$75,PREDICTIONS!$L$4:$L$75,$BX12,PREDICTIONS!$N$4:$N$75,GR$3)</f>
        <v>0</v>
      </c>
      <c r="GS12" s="83">
        <f>SUMIFS(PREDICTIONS!$S$4:$S$75,PREDICTIONS!$O$4:$O$75,$BX12,PREDICTIONS!$N$4:$N$75,GS$3)+SUMIFS(PREDICTIONS!$R$4:$R$75,PREDICTIONS!$N$4:$N$75,$BX12,PREDICTIONS!$O$4:$O$75,GS$3)</f>
        <v>0</v>
      </c>
      <c r="GT12" s="83">
        <f>SUMIFS(PREDICTIONS!$T$4:$T$75,PREDICTIONS!$P$4:$P$75,$BX12,PREDICTIONS!$O$4:$O$75,GT$3)+SUMIFS(PREDICTIONS!$S$4:$S$75,PREDICTIONS!$O$4:$O$75,$BX12,PREDICTIONS!$P$4:$P$75,GT$3)</f>
        <v>0</v>
      </c>
      <c r="GU12" s="83">
        <f>SUMIFS(PREDICTIONS!$U$4:$U$75,PREDICTIONS!$Q$4:$Q$75,$BX12,PREDICTIONS!$P$4:$P$75,GU$3)+SUMIFS(PREDICTIONS!$T$4:$T$75,PREDICTIONS!$P$4:$P$75,$BX12,PREDICTIONS!$Q$4:$Q$75,GU$3)</f>
        <v>0</v>
      </c>
      <c r="GV12" s="83">
        <f>SUMIFS(PREDICTIONS!$V$4:$V$75,PREDICTIONS!$R$4:$R$75,$BX12,PREDICTIONS!$Q$4:$Q$75,GV$3)+SUMIFS(PREDICTIONS!$U$4:$U$75,PREDICTIONS!$Q$4:$Q$75,$BX12,PREDICTIONS!$R$4:$R$75,GV$3)</f>
        <v>0</v>
      </c>
      <c r="GW12" s="83">
        <f>SUMIFS(PREDICTIONS!$W$4:$W$75,PREDICTIONS!$S$4:$S$75,$BX12,PREDICTIONS!$R$4:$R$75,GW$3)+SUMIFS(PREDICTIONS!$V$4:$V$75,PREDICTIONS!$R$4:$R$75,$BX12,PREDICTIONS!$S$4:$S$75,GW$3)</f>
        <v>0</v>
      </c>
      <c r="GX12" s="83">
        <f>SUMIFS(PREDICTIONS!$B$4:$B$75,PREDICTIONS!$T$4:$T$75,$BX12,PREDICTIONS!$S$4:$S$75,GX$3)+SUMIFS(PREDICTIONS!$W$4:$W$75,PREDICTIONS!$S$4:$S$75,$BX12,PREDICTIONS!$T$4:$T$75,GX$3)</f>
        <v>0</v>
      </c>
      <c r="GY12" s="83">
        <f>SUMIFS(PREDICTIONS!$C$4:$C$75,PREDICTIONS!$U$4:$U$75,$BX12,PREDICTIONS!$T$4:$T$75,GY$3)+SUMIFS(PREDICTIONS!$B$4:$B$75,PREDICTIONS!$T$4:$T$75,$BX12,PREDICTIONS!$U$4:$U$75,GY$3)</f>
        <v>0</v>
      </c>
      <c r="GZ12" s="83">
        <f>SUMIFS(PREDICTIONS!$S$4:$S$75,PREDICTIONS!$O$4:$O$75,$BX12,PREDICTIONS!$N$4:$N$75,GZ$3)+SUMIFS(PREDICTIONS!$R$4:$R$75,PREDICTIONS!$N$4:$N$75,$BX12,PREDICTIONS!$O$4:$O$75,GZ$3)</f>
        <v>0</v>
      </c>
      <c r="HA12" s="83">
        <f>SUMIFS(PREDICTIONS!$S$4:$S$75,PREDICTIONS!$O$4:$O$75,$BX12,PREDICTIONS!$N$4:$N$75,HA$3)+SUMIFS(PREDICTIONS!$R$4:$R$75,PREDICTIONS!$N$4:$N$75,$BX12,PREDICTIONS!$O$4:$O$75,HA$3)</f>
        <v>0</v>
      </c>
      <c r="HB12" s="83">
        <f>SUMIFS(PREDICTIONS!$S$4:$S$75,PREDICTIONS!$O$4:$O$75,$BX12,PREDICTIONS!$N$4:$N$75,HB$3)+SUMIFS(PREDICTIONS!$R$4:$R$75,PREDICTIONS!$N$4:$N$75,$BX12,PREDICTIONS!$O$4:$O$75,HB$3)</f>
        <v>0</v>
      </c>
      <c r="HC12" s="83">
        <f>SUMIFS(PREDICTIONS!$S$4:$S$75,PREDICTIONS!$O$4:$O$75,$BX12,PREDICTIONS!$N$4:$N$75,HC$3)+SUMIFS(PREDICTIONS!$R$4:$R$75,PREDICTIONS!$N$4:$N$75,$BX12,PREDICTIONS!$O$4:$O$75,HC$3)</f>
        <v>0</v>
      </c>
      <c r="HD12" s="83">
        <f>SUMIFS(PREDICTIONS!$S$4:$S$75,PREDICTIONS!$O$4:$O$75,$BX12,PREDICTIONS!$N$4:$N$75,HD$3)+SUMIFS(PREDICTIONS!$R$4:$R$75,PREDICTIONS!$N$4:$N$75,$BX12,PREDICTIONS!$O$4:$O$75,HD$3)</f>
        <v>0</v>
      </c>
      <c r="HE12" s="83">
        <f>SUMIFS(PREDICTIONS!$S$4:$S$75,PREDICTIONS!$O$4:$O$75,$BX12,PREDICTIONS!$N$4:$N$75,HE$3)+SUMIFS(PREDICTIONS!$R$4:$R$75,PREDICTIONS!$N$4:$N$75,$BX12,PREDICTIONS!$O$4:$O$75,HE$3)</f>
        <v>0</v>
      </c>
      <c r="HF12" s="83">
        <f>SUMIFS(PREDICTIONS!$S$4:$S$75,PREDICTIONS!$O$4:$O$75,$BX12,PREDICTIONS!$N$4:$N$75,HF$3)+SUMIFS(PREDICTIONS!$R$4:$R$75,PREDICTIONS!$N$4:$N$75,$BX12,PREDICTIONS!$O$4:$O$75,HF$3)</f>
        <v>0</v>
      </c>
      <c r="HG12" s="83">
        <f>SUMIFS(PREDICTIONS!$S$4:$S$75,PREDICTIONS!$O$4:$O$75,$BX12,PREDICTIONS!$N$4:$N$75,HG$3)+SUMIFS(PREDICTIONS!$R$4:$R$75,PREDICTIONS!$N$4:$N$75,$BX12,PREDICTIONS!$O$4:$O$75,HG$3)</f>
        <v>0</v>
      </c>
      <c r="HH12" s="83">
        <f>SUMIFS(PREDICTIONS!$S$4:$S$75,PREDICTIONS!$O$4:$O$75,$BX12,PREDICTIONS!$N$4:$N$75,HH$3)+SUMIFS(PREDICTIONS!$R$4:$R$75,PREDICTIONS!$N$4:$N$75,$BX12,PREDICTIONS!$O$4:$O$75,HH$3)</f>
        <v>0</v>
      </c>
      <c r="HI12" s="83">
        <f>SUMIFS(PREDICTIONS!$S$4:$S$75,PREDICTIONS!$O$4:$O$75,$BX12,PREDICTIONS!$N$4:$N$75,HI$3)+SUMIFS(PREDICTIONS!$R$4:$R$75,PREDICTIONS!$N$4:$N$75,$BX12,PREDICTIONS!$O$4:$O$75,HI$3)</f>
        <v>0</v>
      </c>
      <c r="HJ12" s="83">
        <f>SUMIFS(PREDICTIONS!$S$4:$S$75,PREDICTIONS!$O$4:$O$75,$BX12,PREDICTIONS!$N$4:$N$75,HJ$3)+SUMIFS(PREDICTIONS!$R$4:$R$75,PREDICTIONS!$N$4:$N$75,$BX12,PREDICTIONS!$O$4:$O$75,HJ$3)</f>
        <v>0</v>
      </c>
      <c r="HK12" s="83">
        <f>SUMIFS(PREDICTIONS!$S$4:$S$75,PREDICTIONS!$O$4:$O$75,$BX12,PREDICTIONS!$N$4:$N$75,HK$3)+SUMIFS(PREDICTIONS!$R$4:$R$75,PREDICTIONS!$N$4:$N$75,$BX12,PREDICTIONS!$O$4:$O$75,HK$3)</f>
        <v>0</v>
      </c>
      <c r="HL12" s="83">
        <f>SUMIFS(PREDICTIONS!$S$4:$S$75,PREDICTIONS!$O$4:$O$75,$BX12,PREDICTIONS!$N$4:$N$75,HL$3)+SUMIFS(PREDICTIONS!$R$4:$R$75,PREDICTIONS!$N$4:$N$75,$BX12,PREDICTIONS!$O$4:$O$75,HL$3)</f>
        <v>0</v>
      </c>
      <c r="HM12" s="83">
        <f>SUMIFS(PREDICTIONS!$S$4:$S$75,PREDICTIONS!$O$4:$O$75,$BX12,PREDICTIONS!$N$4:$N$75,HM$3)+SUMIFS(PREDICTIONS!$R$4:$R$75,PREDICTIONS!$N$4:$N$75,$BX12,PREDICTIONS!$O$4:$O$75,HM$3)</f>
        <v>0</v>
      </c>
      <c r="HN12" s="83">
        <f>SUMIFS(PREDICTIONS!$S$4:$S$75,PREDICTIONS!$O$4:$O$75,$BX12,PREDICTIONS!$N$4:$N$75,HN$3)+SUMIFS(PREDICTIONS!$R$4:$R$75,PREDICTIONS!$N$4:$N$75,$BX12,PREDICTIONS!$O$4:$O$75,HN$3)</f>
        <v>0</v>
      </c>
      <c r="HO12" s="83">
        <f>SUMIFS(PREDICTIONS!$S$4:$S$75,PREDICTIONS!$O$4:$O$75,$BX12,PREDICTIONS!$N$4:$N$75,HO$3)+SUMIFS(PREDICTIONS!$R$4:$R$75,PREDICTIONS!$N$4:$N$75,$BX12,PREDICTIONS!$O$4:$O$75,HO$3)</f>
        <v>0</v>
      </c>
      <c r="HP12" s="83">
        <f>SUMIFS(PREDICTIONS!$S$4:$S$75,PREDICTIONS!$O$4:$O$75,$BX12,PREDICTIONS!$N$4:$N$75,HP$3)+SUMIFS(PREDICTIONS!$R$4:$R$75,PREDICTIONS!$N$4:$N$75,$BX12,PREDICTIONS!$O$4:$O$75,HP$3)</f>
        <v>0</v>
      </c>
      <c r="HQ12" s="51"/>
      <c r="HR12" s="71"/>
      <c r="HS12" s="71"/>
      <c r="HT12" s="71"/>
      <c r="HU12" s="71"/>
      <c r="HV12" s="71"/>
      <c r="HW12" s="71"/>
      <c r="HX12" s="71"/>
      <c r="HY12" s="71"/>
      <c r="HZ12" s="71"/>
      <c r="IA12" s="71"/>
      <c r="IB12" s="71"/>
      <c r="IC12" s="71"/>
      <c r="ID12" s="71"/>
      <c r="IE12" s="71"/>
      <c r="IF12" s="71"/>
      <c r="IG12" s="71"/>
      <c r="IH12" s="71"/>
      <c r="II12" s="71"/>
      <c r="IJ12" s="71"/>
      <c r="IK12" s="71"/>
      <c r="IL12" s="71"/>
      <c r="IM12" s="71"/>
      <c r="IN12" s="71"/>
      <c r="IP12" s="71"/>
      <c r="IQ12" s="71"/>
      <c r="IR12" s="71"/>
      <c r="IS12" s="71"/>
      <c r="IT12" s="71"/>
      <c r="IU12" s="71"/>
      <c r="IV12" s="71"/>
      <c r="IW12" s="71"/>
      <c r="IX12" s="71"/>
      <c r="IY12" s="71"/>
      <c r="IZ12" s="71"/>
      <c r="JA12" s="71"/>
      <c r="JB12" s="71"/>
      <c r="JC12" s="71"/>
      <c r="JD12" s="71"/>
      <c r="JE12" s="71"/>
      <c r="JF12" s="71"/>
      <c r="JG12" s="71"/>
      <c r="JH12" s="71"/>
      <c r="JI12" s="71"/>
      <c r="JJ12" s="71"/>
      <c r="JK12" s="71"/>
      <c r="JL12" s="71"/>
      <c r="JM12" s="71"/>
      <c r="JN12" s="71"/>
      <c r="JO12" s="71"/>
      <c r="JP12" s="71"/>
      <c r="JQ12" s="71"/>
      <c r="JR12" s="71"/>
      <c r="JS12" s="71"/>
      <c r="JT12" s="71"/>
      <c r="JU12" s="71"/>
      <c r="JV12" s="71"/>
      <c r="JW12" s="71"/>
      <c r="JX12" s="71"/>
      <c r="JY12" s="71"/>
      <c r="JZ12" s="71"/>
      <c r="KA12" s="71"/>
      <c r="KB12" s="71"/>
      <c r="KC12" s="71"/>
      <c r="KD12" s="71"/>
      <c r="KE12" s="71"/>
      <c r="KF12" s="71"/>
      <c r="KG12" s="71"/>
      <c r="KH12" s="71"/>
      <c r="KI12" s="71"/>
      <c r="KJ12" s="71"/>
      <c r="KK12" s="71"/>
      <c r="KL12" s="71"/>
      <c r="KM12" s="71"/>
      <c r="KN12" s="71"/>
      <c r="KO12" s="71"/>
    </row>
    <row r="13" spans="1:301" s="78" customFormat="1" ht="30" customHeight="1" x14ac:dyDescent="0.25">
      <c r="A13" s="194"/>
      <c r="B13" s="72">
        <f>ACTUALS!B13</f>
        <v>10</v>
      </c>
      <c r="C13" s="73" t="str">
        <f>ACTUALS!C13</f>
        <v>F</v>
      </c>
      <c r="D13" s="74">
        <f>ACTUALS!D13</f>
        <v>46187</v>
      </c>
      <c r="E13" s="73" t="str">
        <f>ACTUALS!E13</f>
        <v>AT&amp;T Stadium (Arlington)</v>
      </c>
      <c r="F13" s="180">
        <f>ACTUALS!F13</f>
        <v>0.66666666666666663</v>
      </c>
      <c r="G13" s="75">
        <f t="shared" si="2"/>
        <v>46187.666666666664</v>
      </c>
      <c r="H13" s="254" t="str">
        <f>ACTUALS!H13</f>
        <v>Netherlands - Japan</v>
      </c>
      <c r="I13" s="149"/>
      <c r="J13" s="150"/>
      <c r="K13" s="151"/>
      <c r="L13" s="73" t="str">
        <f t="shared" si="3"/>
        <v/>
      </c>
      <c r="M13" s="76" t="s">
        <v>717</v>
      </c>
      <c r="N13" s="77" t="str">
        <f t="shared" si="0"/>
        <v>Netherlands</v>
      </c>
      <c r="O13" s="78" t="str">
        <f t="shared" si="1"/>
        <v>Japan</v>
      </c>
      <c r="P13" s="78" t="str">
        <f>IF(L13="","",IF(PREDICTIONS!$R13&gt;PREDICTIONS!$S13,PREDICTIONS!$N13,IF(PREDICTIONS!$S13&gt;PREDICTIONS!$R13,PREDICTIONS!$O13,"")))</f>
        <v/>
      </c>
      <c r="Q13" s="78" t="str">
        <f>IF(PREDICTIONS!$P13=PREDICTIONS!$N13,PREDICTIONS!$O13,IF(PREDICTIONS!$P13=PREDICTIONS!$O13,PREDICTIONS!$N13,""))</f>
        <v/>
      </c>
      <c r="R13" s="79">
        <f t="shared" si="4"/>
        <v>0</v>
      </c>
      <c r="S13" s="78">
        <f t="shared" si="5"/>
        <v>0</v>
      </c>
      <c r="T13" s="78">
        <f>IF(OR(PREDICTIONS!$R13="",PREDICTIONS!$S13=""),"",PREDICTIONS!$R13-PREDICTIONS!$S13)</f>
        <v>0</v>
      </c>
      <c r="U13" s="78">
        <f>IF(OR(PREDICTIONS!$R13="",PREDICTIONS!$S13=""),"",PREDICTIONS!$S13-PREDICTIONS!$R13)</f>
        <v>0</v>
      </c>
      <c r="V13" s="78" t="str">
        <f>IF(PREDICTIONS!$K13="","",IF(PREDICTIONS!$L13="Draw",1,IF(PREDICTIONS!$L13=PREDICTIONS!$N13,3,0)))</f>
        <v/>
      </c>
      <c r="W13" s="78" t="str">
        <f>IF(PREDICTIONS!$K13="","",IF(PREDICTIONS!$L13="Draw",1,IF(PREDICTIONS!$L13=PREDICTIONS!$O13,3,0)))</f>
        <v/>
      </c>
      <c r="AB13" s="209" t="str">
        <f>IF(OR(ACTUALS!L13="",L13=""),"",IF((R13+S13)=(ACTUALS!R13+ACTUALS!S13),pointtotalgoals,0))</f>
        <v/>
      </c>
      <c r="AC13" s="78" t="str">
        <f>IF(L13="","",IF(L13=ACTUALS!L13,pointcorrectresult,0))</f>
        <v/>
      </c>
      <c r="AD13" s="78" t="str">
        <f>IF(L13="","",IF(I13=ACTUALS!I13,pointcorrectscore,0))</f>
        <v/>
      </c>
      <c r="AE13" s="210">
        <f t="shared" si="6"/>
        <v>0</v>
      </c>
      <c r="AG13" s="78" t="s">
        <v>121</v>
      </c>
      <c r="AK13" s="78" t="s">
        <v>5</v>
      </c>
      <c r="AL13" s="88">
        <v>2</v>
      </c>
      <c r="AM13" s="88" t="str">
        <f ca="1">IFERROR(INDEX(BE:BE,MATCH("2"&amp;AK13,BO:BO,0),1),"")</f>
        <v>Switzerland</v>
      </c>
      <c r="AN13" s="88" t="str">
        <f ca="1">IF(AM13="","",VLOOKUP(AM13,BE:BJ,2,FALSE)&amp;"-"&amp;VLOOKUP(AM13,BE:BJ,3,FALSE)&amp;"-"&amp;VLOOKUP(AM13,BE:BJ,4,FALSE))</f>
        <v>0-0-0</v>
      </c>
      <c r="AO13" s="88">
        <f ca="1">IF(AM13="","",VLOOKUP(AM13,BE:BL,8,FALSE))</f>
        <v>0</v>
      </c>
      <c r="AP13" s="88">
        <f ca="1">IF(AM13="","",VLOOKUP(AM13,BE:BO,5,FALSE))</f>
        <v>0</v>
      </c>
      <c r="AQ13" s="282" t="str">
        <f>IF(L75="","",IF(AM13=ACTUALS!AJ13,$AQ$2,0))</f>
        <v/>
      </c>
      <c r="AR13" s="283"/>
      <c r="AS13" s="51"/>
      <c r="AT13" s="51"/>
      <c r="AU13" s="197"/>
      <c r="AV13" s="197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 t="s">
        <v>44</v>
      </c>
      <c r="BY13" s="83">
        <f>SUMIFS(PREDICTIONS!$W$4:$W$75,PREDICTIONS!$O$4:$O$75,$BX13,PREDICTIONS!$N$4:$N$75,BY$3)+SUMIFS(PREDICTIONS!$V$4:$V$75,PREDICTIONS!$N$4:$N$75,$BX13,PREDICTIONS!$O$4:$O$75,BY$3)</f>
        <v>0</v>
      </c>
      <c r="BZ13" s="83">
        <f>SUMIFS(PREDICTIONS!$W$4:$W$75,PREDICTIONS!$O$4:$O$75,$BX13,PREDICTIONS!$N$4:$N$75,BZ$3)+SUMIFS(PREDICTIONS!$V$4:$V$75,PREDICTIONS!$N$4:$N$75,$BX13,PREDICTIONS!$O$4:$O$75,BZ$3)</f>
        <v>0</v>
      </c>
      <c r="CA13" s="83">
        <f>SUMIFS(PREDICTIONS!$W$4:$W$75,PREDICTIONS!$O$4:$O$75,$BX13,PREDICTIONS!$N$4:$N$75,CA$3)+SUMIFS(PREDICTIONS!$V$4:$V$75,PREDICTIONS!$N$4:$N$75,$BX13,PREDICTIONS!$O$4:$O$75,CA$3)</f>
        <v>0</v>
      </c>
      <c r="CB13" s="83">
        <f>SUMIFS(PREDICTIONS!$W$4:$W$75,PREDICTIONS!$O$4:$O$75,$BX13,PREDICTIONS!$N$4:$N$75,CB$3)+SUMIFS(PREDICTIONS!$V$4:$V$75,PREDICTIONS!$N$4:$N$75,$BX13,PREDICTIONS!$O$4:$O$75,CB$3)</f>
        <v>0</v>
      </c>
      <c r="CC13" s="83">
        <f>SUMIFS(PREDICTIONS!$W$4:$W$75,PREDICTIONS!$O$4:$O$75,$BX13,PREDICTIONS!$N$4:$N$75,CC$3)+SUMIFS(PREDICTIONS!$V$4:$V$75,PREDICTIONS!$N$4:$N$75,$BX13,PREDICTIONS!$O$4:$O$75,CC$3)</f>
        <v>0</v>
      </c>
      <c r="CD13" s="83">
        <f>SUMIFS(PREDICTIONS!$W$4:$W$75,PREDICTIONS!$O$4:$O$75,$BX13,PREDICTIONS!$N$4:$N$75,CD$3)+SUMIFS(PREDICTIONS!$V$4:$V$75,PREDICTIONS!$N$4:$N$75,$BX13,PREDICTIONS!$O$4:$O$75,CD$3)</f>
        <v>0</v>
      </c>
      <c r="CE13" s="83">
        <f>SUMIFS(PREDICTIONS!$W$4:$W$75,PREDICTIONS!$O$4:$O$75,$BX13,PREDICTIONS!$N$4:$N$75,CE$3)+SUMIFS(PREDICTIONS!$V$4:$V$75,PREDICTIONS!$N$4:$N$75,$BX13,PREDICTIONS!$O$4:$O$75,CE$3)</f>
        <v>0</v>
      </c>
      <c r="CF13" s="83">
        <f>SUMIFS(PREDICTIONS!$W$4:$W$75,PREDICTIONS!$O$4:$O$75,$BX13,PREDICTIONS!$N$4:$N$75,CF$3)+SUMIFS(PREDICTIONS!$V$4:$V$75,PREDICTIONS!$N$4:$N$75,$BX13,PREDICTIONS!$O$4:$O$75,CF$3)</f>
        <v>0</v>
      </c>
      <c r="CG13" s="83">
        <f>SUMIFS(PREDICTIONS!$W$4:$W$75,PREDICTIONS!$O$4:$O$75,$BX13,PREDICTIONS!$N$4:$N$75,CG$3)+SUMIFS(PREDICTIONS!$V$4:$V$75,PREDICTIONS!$N$4:$N$75,$BX13,PREDICTIONS!$O$4:$O$75,CG$3)</f>
        <v>0</v>
      </c>
      <c r="CH13" s="83">
        <f>SUMIFS(PREDICTIONS!$W$4:$W$75,PREDICTIONS!$O$4:$O$75,$BX13,PREDICTIONS!$N$4:$N$75,CH$3)+SUMIFS(PREDICTIONS!$V$4:$V$75,PREDICTIONS!$N$4:$N$75,$BX13,PREDICTIONS!$O$4:$O$75,CH$3)</f>
        <v>0</v>
      </c>
      <c r="CI13" s="83">
        <f>SUMIFS(PREDICTIONS!$W$4:$W$75,PREDICTIONS!$O$4:$O$75,$BX13,PREDICTIONS!$N$4:$N$75,CI$3)+SUMIFS(PREDICTIONS!$V$4:$V$75,PREDICTIONS!$N$4:$N$75,$BX13,PREDICTIONS!$O$4:$O$75,CI$3)</f>
        <v>0</v>
      </c>
      <c r="CJ13" s="83">
        <f>SUMIFS(PREDICTIONS!$W$4:$W$75,PREDICTIONS!$O$4:$O$75,$BX13,PREDICTIONS!$N$4:$N$75,CJ$3)+SUMIFS(PREDICTIONS!$V$4:$V$75,PREDICTIONS!$N$4:$N$75,$BX13,PREDICTIONS!$O$4:$O$75,CJ$3)</f>
        <v>0</v>
      </c>
      <c r="CK13" s="83">
        <f>SUMIFS(PREDICTIONS!$W$4:$W$75,PREDICTIONS!$O$4:$O$75,$BX13,PREDICTIONS!$N$4:$N$75,CK$3)+SUMIFS(PREDICTIONS!$V$4:$V$75,PREDICTIONS!$N$4:$N$75,$BX13,PREDICTIONS!$O$4:$O$75,CK$3)</f>
        <v>0</v>
      </c>
      <c r="CL13" s="83">
        <f>SUMIFS(PREDICTIONS!$W$4:$W$75,PREDICTIONS!$O$4:$O$75,$BX13,PREDICTIONS!$N$4:$N$75,CL$3)+SUMIFS(PREDICTIONS!$V$4:$V$75,PREDICTIONS!$N$4:$N$75,$BX13,PREDICTIONS!$O$4:$O$75,CL$3)</f>
        <v>0</v>
      </c>
      <c r="CM13" s="83">
        <f>SUMIFS(PREDICTIONS!$W$4:$W$75,PREDICTIONS!$O$4:$O$75,$BX13,PREDICTIONS!$N$4:$N$75,CM$3)+SUMIFS(PREDICTIONS!$V$4:$V$75,PREDICTIONS!$N$4:$N$75,$BX13,PREDICTIONS!$O$4:$O$75,CM$3)</f>
        <v>0</v>
      </c>
      <c r="CN13" s="83">
        <f>SUMIFS(PREDICTIONS!$W$4:$W$75,PREDICTIONS!$O$4:$O$75,$BX13,PREDICTIONS!$N$4:$N$75,CN$3)+SUMIFS(PREDICTIONS!$V$4:$V$75,PREDICTIONS!$N$4:$N$75,$BX13,PREDICTIONS!$O$4:$O$75,CN$3)</f>
        <v>0</v>
      </c>
      <c r="CO13" s="83">
        <f>SUMIFS(PREDICTIONS!$W$4:$W$75,PREDICTIONS!$O$4:$O$75,$BX13,PREDICTIONS!$N$4:$N$75,CO$3)+SUMIFS(PREDICTIONS!$V$4:$V$75,PREDICTIONS!$N$4:$N$75,$BX13,PREDICTIONS!$O$4:$O$75,CO$3)</f>
        <v>0</v>
      </c>
      <c r="CP13" s="83">
        <f>SUMIFS(PREDICTIONS!$W$4:$W$75,PREDICTIONS!$O$4:$O$75,$BX13,PREDICTIONS!$N$4:$N$75,CP$3)+SUMIFS(PREDICTIONS!$V$4:$V$75,PREDICTIONS!$N$4:$N$75,$BX13,PREDICTIONS!$O$4:$O$75,CP$3)</f>
        <v>0</v>
      </c>
      <c r="CQ13" s="83">
        <f>SUMIFS(PREDICTIONS!$W$4:$W$75,PREDICTIONS!$O$4:$O$75,$BX13,PREDICTIONS!$N$4:$N$75,CQ$3)+SUMIFS(PREDICTIONS!$V$4:$V$75,PREDICTIONS!$N$4:$N$75,$BX13,PREDICTIONS!$O$4:$O$75,CQ$3)</f>
        <v>0</v>
      </c>
      <c r="CR13" s="83">
        <f>SUMIFS(PREDICTIONS!$W$4:$W$75,PREDICTIONS!$O$4:$O$75,$BX13,PREDICTIONS!$N$4:$N$75,CR$3)+SUMIFS(PREDICTIONS!$V$4:$V$75,PREDICTIONS!$N$4:$N$75,$BX13,PREDICTIONS!$O$4:$O$75,CR$3)</f>
        <v>0</v>
      </c>
      <c r="CS13" s="83">
        <f>SUMIFS(PREDICTIONS!$W$4:$W$75,PREDICTIONS!$O$4:$O$75,$BX13,PREDICTIONS!$N$4:$N$75,CS$3)+SUMIFS(PREDICTIONS!$V$4:$V$75,PREDICTIONS!$N$4:$N$75,$BX13,PREDICTIONS!$O$4:$O$75,CS$3)</f>
        <v>0</v>
      </c>
      <c r="CT13" s="83">
        <f>SUMIFS(PREDICTIONS!$W$4:$W$75,PREDICTIONS!$O$4:$O$75,$BX13,PREDICTIONS!$N$4:$N$75,CT$3)+SUMIFS(PREDICTIONS!$V$4:$V$75,PREDICTIONS!$N$4:$N$75,$BX13,PREDICTIONS!$O$4:$O$75,CT$3)</f>
        <v>0</v>
      </c>
      <c r="CU13" s="83">
        <f>SUMIFS(PREDICTIONS!$B$4:$B$75,PREDICTIONS!$P$4:$P$75,$BX13,PREDICTIONS!$O$4:$O$75,CU$3)+SUMIFS(PREDICTIONS!$W$4:$W$75,PREDICTIONS!$O$4:$O$75,$BX13,PREDICTIONS!$P$4:$P$75,CU$3)</f>
        <v>0</v>
      </c>
      <c r="CV13" s="83">
        <f>SUMIFS(PREDICTIONS!$C$4:$C$75,PREDICTIONS!$Q$4:$Q$75,$BX13,PREDICTIONS!$P$4:$P$75,CV$3)+SUMIFS(PREDICTIONS!$B$4:$B$75,PREDICTIONS!$P$4:$P$75,$BX13,PREDICTIONS!$Q$4:$Q$75,CV$3)</f>
        <v>0</v>
      </c>
      <c r="CW13" s="83">
        <f>SUMIFS(PREDICTIONS!$D$4:$D$75,PREDICTIONS!$R$4:$R$75,$BX13,PREDICTIONS!$Q$4:$Q$75,CW$3)+SUMIFS(PREDICTIONS!$C$4:$C$75,PREDICTIONS!$Q$4:$Q$75,$BX13,PREDICTIONS!$R$4:$R$75,CW$3)</f>
        <v>0</v>
      </c>
      <c r="CX13" s="83">
        <f>SUMIFS(PREDICTIONS!$E$4:$E$75,PREDICTIONS!$S$4:$S$75,$BX13,PREDICTIONS!$R$4:$R$75,CX$3)+SUMIFS(PREDICTIONS!$D$4:$D$75,PREDICTIONS!$R$4:$R$75,$BX13,PREDICTIONS!$S$4:$S$75,CX$3)</f>
        <v>0</v>
      </c>
      <c r="CY13" s="83">
        <f>SUMIFS(PREDICTIONS!$F$4:$F$75,PREDICTIONS!$T$4:$T$75,$BX13,PREDICTIONS!$S$4:$S$75,CY$3)+SUMIFS(PREDICTIONS!$E$4:$E$75,PREDICTIONS!$S$4:$S$75,$BX13,PREDICTIONS!$T$4:$T$75,CY$3)</f>
        <v>0</v>
      </c>
      <c r="CZ13" s="83">
        <f>SUMIFS(PREDICTIONS!$G$4:$G$75,PREDICTIONS!$U$4:$U$75,$BX13,PREDICTIONS!$T$4:$T$75,CZ$3)+SUMIFS(PREDICTIONS!$F$4:$F$75,PREDICTIONS!$T$4:$T$75,$BX13,PREDICTIONS!$U$4:$U$75,CZ$3)</f>
        <v>0</v>
      </c>
      <c r="DA13" s="83">
        <f>SUMIFS(PREDICTIONS!$J$4:$J$75,PREDICTIONS!$V$4:$V$75,$BX13,PREDICTIONS!$U$4:$U$75,DA$3)+SUMIFS(PREDICTIONS!$G$4:$G$75,PREDICTIONS!$U$4:$U$75,$BX13,PREDICTIONS!$V$4:$V$75,DA$3)</f>
        <v>0</v>
      </c>
      <c r="DB13" s="83">
        <f>SUMIFS(PREDICTIONS!$K$4:$K$75,PREDICTIONS!$W$4:$W$75,$BX13,PREDICTIONS!$V$4:$V$75,DB$3)+SUMIFS(PREDICTIONS!$J$4:$J$75,PREDICTIONS!$V$4:$V$75,$BX13,PREDICTIONS!$W$4:$W$75,DB$3)</f>
        <v>0</v>
      </c>
      <c r="DC13" s="83">
        <f>SUMIFS(PREDICTIONS!$L$4:$L$75,PREDICTIONS!$B$4:$B$75,$BX13,PREDICTIONS!$W$4:$W$75,DC$3)+SUMIFS(PREDICTIONS!$K$4:$K$75,PREDICTIONS!$W$4:$W$75,$BX13,PREDICTIONS!$B$4:$B$75,DC$3)</f>
        <v>0</v>
      </c>
      <c r="DD13" s="83">
        <f>SUMIFS(PREDICTIONS!$N$4:$N$75,PREDICTIONS!$C$4:$C$75,$BX13,PREDICTIONS!$B$4:$B$75,DD$3)+SUMIFS(PREDICTIONS!$L$4:$L$75,PREDICTIONS!$B$4:$B$75,$BX13,PREDICTIONS!$C$4:$C$75,DD$3)</f>
        <v>0</v>
      </c>
      <c r="DE13" s="83">
        <f>SUMIFS(PREDICTIONS!$O$4:$O$75,PREDICTIONS!$D$4:$D$75,$BX13,PREDICTIONS!$C$4:$C$75,DE$3)+SUMIFS(PREDICTIONS!$N$4:$N$75,PREDICTIONS!$C$4:$C$75,$BX13,PREDICTIONS!$D$4:$D$75,DE$3)</f>
        <v>0</v>
      </c>
      <c r="DF13" s="83">
        <f>SUMIFS(PREDICTIONS!$P$4:$P$75,PREDICTIONS!$E$4:$E$75,$BX13,PREDICTIONS!$D$4:$D$75,DF$3)+SUMIFS(PREDICTIONS!$O$4:$O$75,PREDICTIONS!$D$4:$D$75,$BX13,PREDICTIONS!$E$4:$E$75,DF$3)</f>
        <v>0</v>
      </c>
      <c r="DG13" s="83">
        <f>SUMIFS(PREDICTIONS!$Q$4:$Q$75,PREDICTIONS!$F$4:$F$75,$BX13,PREDICTIONS!$E$4:$E$75,DG$3)+SUMIFS(PREDICTIONS!$P$4:$P$75,PREDICTIONS!$E$4:$E$75,$BX13,PREDICTIONS!$F$4:$F$75,DG$3)</f>
        <v>0</v>
      </c>
      <c r="DH13" s="83">
        <f>SUMIFS(PREDICTIONS!$R$4:$R$75,PREDICTIONS!$G$4:$G$75,$BX13,PREDICTIONS!$F$4:$F$75,DH$3)+SUMIFS(PREDICTIONS!$Q$4:$Q$75,PREDICTIONS!$F$4:$F$75,$BX13,PREDICTIONS!$G$4:$G$75,DH$3)</f>
        <v>0</v>
      </c>
      <c r="DI13" s="83">
        <f>SUMIFS(PREDICTIONS!$S$4:$S$75,PREDICTIONS!$J$4:$J$75,$BX13,PREDICTIONS!$G$4:$G$75,DI$3)+SUMIFS(PREDICTIONS!$R$4:$R$75,PREDICTIONS!$G$4:$G$75,$BX13,PREDICTIONS!$J$4:$J$75,DI$3)</f>
        <v>0</v>
      </c>
      <c r="DJ13" s="83">
        <f>SUMIFS(PREDICTIONS!$T$4:$T$75,PREDICTIONS!$K$4:$K$75,$BX13,PREDICTIONS!$J$4:$J$75,DJ$3)+SUMIFS(PREDICTIONS!$S$4:$S$75,PREDICTIONS!$J$4:$J$75,$BX13,PREDICTIONS!$K$4:$K$75,DJ$3)</f>
        <v>0</v>
      </c>
      <c r="DK13" s="83">
        <f>SUMIFS(PREDICTIONS!$U$4:$U$75,PREDICTIONS!$L$4:$L$75,$BX13,PREDICTIONS!$K$4:$K$75,DK$3)+SUMIFS(PREDICTIONS!$T$4:$T$75,PREDICTIONS!$K$4:$K$75,$BX13,PREDICTIONS!$L$4:$L$75,DK$3)</f>
        <v>0</v>
      </c>
      <c r="DL13" s="83">
        <f>SUMIFS(PREDICTIONS!$V$4:$V$75,PREDICTIONS!$N$4:$N$75,$BX13,PREDICTIONS!$L$4:$L$75,DL$3)+SUMIFS(PREDICTIONS!$U$4:$U$75,PREDICTIONS!$L$4:$L$75,$BX13,PREDICTIONS!$N$4:$N$75,DL$3)</f>
        <v>0</v>
      </c>
      <c r="DM13" s="83">
        <f>SUMIFS(PREDICTIONS!$W$4:$W$75,PREDICTIONS!$O$4:$O$75,$BX13,PREDICTIONS!$N$4:$N$75,DM$3)+SUMIFS(PREDICTIONS!$V$4:$V$75,PREDICTIONS!$N$4:$N$75,$BX13,PREDICTIONS!$O$4:$O$75,DM$3)</f>
        <v>0</v>
      </c>
      <c r="DN13" s="83">
        <f>SUMIFS(PREDICTIONS!$B$4:$B$75,PREDICTIONS!$P$4:$P$75,$BX13,PREDICTIONS!$O$4:$O$75,DN$3)+SUMIFS(PREDICTIONS!$W$4:$W$75,PREDICTIONS!$O$4:$O$75,$BX13,PREDICTIONS!$P$4:$P$75,DN$3)</f>
        <v>0</v>
      </c>
      <c r="DO13" s="83">
        <f>SUMIFS(PREDICTIONS!$C$4:$C$75,PREDICTIONS!$Q$4:$Q$75,$BX13,PREDICTIONS!$P$4:$P$75,DO$3)+SUMIFS(PREDICTIONS!$B$4:$B$75,PREDICTIONS!$P$4:$P$75,$BX13,PREDICTIONS!$Q$4:$Q$75,DO$3)</f>
        <v>0</v>
      </c>
      <c r="DP13" s="83">
        <f>SUMIFS(PREDICTIONS!$D$4:$D$75,PREDICTIONS!$R$4:$R$75,$BX13,PREDICTIONS!$Q$4:$Q$75,DP$3)+SUMIFS(PREDICTIONS!$C$4:$C$75,PREDICTIONS!$Q$4:$Q$75,$BX13,PREDICTIONS!$R$4:$R$75,DP$3)</f>
        <v>0</v>
      </c>
      <c r="DQ13" s="83">
        <f>SUMIFS(PREDICTIONS!$E$4:$E$75,PREDICTIONS!$S$4:$S$75,$BX13,PREDICTIONS!$R$4:$R$75,DQ$3)+SUMIFS(PREDICTIONS!$D$4:$D$75,PREDICTIONS!$R$4:$R$75,$BX13,PREDICTIONS!$S$4:$S$75,DQ$3)</f>
        <v>0</v>
      </c>
      <c r="DR13" s="83">
        <f>SUMIFS(PREDICTIONS!$W$4:$W$75,PREDICTIONS!$O$4:$O$75,$BX13,PREDICTIONS!$N$4:$N$75,DR$3)+SUMIFS(PREDICTIONS!$V$4:$V$75,PREDICTIONS!$N$4:$N$75,$BX13,PREDICTIONS!$O$4:$O$75,DR$3)</f>
        <v>0</v>
      </c>
      <c r="DS13" s="83">
        <f>SUMIFS(PREDICTIONS!$W$4:$W$75,PREDICTIONS!$O$4:$O$75,$BX13,PREDICTIONS!$N$4:$N$75,DS$3)+SUMIFS(PREDICTIONS!$V$4:$V$75,PREDICTIONS!$N$4:$N$75,$BX13,PREDICTIONS!$O$4:$O$75,DS$3)</f>
        <v>0</v>
      </c>
      <c r="DT13" s="83">
        <f>SUMIFS(PREDICTIONS!$W$4:$W$75,PREDICTIONS!$O$4:$O$75,$BX13,PREDICTIONS!$N$4:$N$75,DT$3)+SUMIFS(PREDICTIONS!$V$4:$V$75,PREDICTIONS!$N$4:$N$75,$BX13,PREDICTIONS!$O$4:$O$75,DT$3)</f>
        <v>0</v>
      </c>
      <c r="DU13" s="51"/>
      <c r="DV13" s="51" t="s">
        <v>44</v>
      </c>
      <c r="DW13" s="83">
        <f>SUMIFS(PREDICTIONS!$U$4:$U$75,PREDICTIONS!$O$4:$O$75,$BX13,PREDICTIONS!$N$4:$N$75,DW$3)+SUMIFS(PREDICTIONS!$T$4:$T$75,PREDICTIONS!$N$4:$N$75,$BX13,PREDICTIONS!$O$4:$O$75,DW$3)</f>
        <v>0</v>
      </c>
      <c r="DX13" s="83">
        <f>SUMIFS(PREDICTIONS!$U$4:$U$75,PREDICTIONS!$O$4:$O$75,$BX13,PREDICTIONS!$N$4:$N$75,DX$3)+SUMIFS(PREDICTIONS!$T$4:$T$75,PREDICTIONS!$N$4:$N$75,$BX13,PREDICTIONS!$O$4:$O$75,DX$3)</f>
        <v>0</v>
      </c>
      <c r="DY13" s="83">
        <f>SUMIFS(PREDICTIONS!$U$4:$U$75,PREDICTIONS!$O$4:$O$75,$BX13,PREDICTIONS!$N$4:$N$75,DY$3)+SUMIFS(PREDICTIONS!$T$4:$T$75,PREDICTIONS!$N$4:$N$75,$BX13,PREDICTIONS!$O$4:$O$75,DY$3)</f>
        <v>0</v>
      </c>
      <c r="DZ13" s="83">
        <f>SUMIFS(PREDICTIONS!$U$4:$U$75,PREDICTIONS!$O$4:$O$75,$BX13,PREDICTIONS!$N$4:$N$75,DZ$3)+SUMIFS(PREDICTIONS!$T$4:$T$75,PREDICTIONS!$N$4:$N$75,$BX13,PREDICTIONS!$O$4:$O$75,DZ$3)</f>
        <v>0</v>
      </c>
      <c r="EA13" s="83">
        <f>SUMIFS(PREDICTIONS!$U$4:$U$75,PREDICTIONS!$O$4:$O$75,$BX13,PREDICTIONS!$N$4:$N$75,EA$3)+SUMIFS(PREDICTIONS!$T$4:$T$75,PREDICTIONS!$N$4:$N$75,$BX13,PREDICTIONS!$O$4:$O$75,EA$3)</f>
        <v>0</v>
      </c>
      <c r="EB13" s="83">
        <f>SUMIFS(PREDICTIONS!$U$4:$U$75,PREDICTIONS!$O$4:$O$75,$BX13,PREDICTIONS!$N$4:$N$75,EB$3)+SUMIFS(PREDICTIONS!$T$4:$T$75,PREDICTIONS!$N$4:$N$75,$BX13,PREDICTIONS!$O$4:$O$75,EB$3)</f>
        <v>0</v>
      </c>
      <c r="EC13" s="83">
        <f>SUMIFS(PREDICTIONS!$U$4:$U$75,PREDICTIONS!$O$4:$O$75,$BX13,PREDICTIONS!$N$4:$N$75,EC$3)+SUMIFS(PREDICTIONS!$T$4:$T$75,PREDICTIONS!$N$4:$N$75,$BX13,PREDICTIONS!$O$4:$O$75,EC$3)</f>
        <v>0</v>
      </c>
      <c r="ED13" s="83">
        <f>SUMIFS(PREDICTIONS!$U$4:$U$75,PREDICTIONS!$O$4:$O$75,$BX13,PREDICTIONS!$N$4:$N$75,ED$3)+SUMIFS(PREDICTIONS!$T$4:$T$75,PREDICTIONS!$N$4:$N$75,$BX13,PREDICTIONS!$O$4:$O$75,ED$3)</f>
        <v>0</v>
      </c>
      <c r="EE13" s="83">
        <f>SUMIFS(PREDICTIONS!$U$4:$U$75,PREDICTIONS!$O$4:$O$75,$BX13,PREDICTIONS!$N$4:$N$75,EE$3)+SUMIFS(PREDICTIONS!$T$4:$T$75,PREDICTIONS!$N$4:$N$75,$BX13,PREDICTIONS!$O$4:$O$75,EE$3)</f>
        <v>0</v>
      </c>
      <c r="EF13" s="83">
        <f>SUMIFS(PREDICTIONS!$V$4:$V$75,PREDICTIONS!$P$4:$P$75,$BX13,PREDICTIONS!$O$4:$O$75,EF$3)+SUMIFS(PREDICTIONS!$U$4:$U$75,PREDICTIONS!$O$4:$O$75,$BX13,PREDICTIONS!$P$4:$P$75,EF$3)</f>
        <v>0</v>
      </c>
      <c r="EG13" s="83">
        <f>SUMIFS(PREDICTIONS!$W$4:$W$75,PREDICTIONS!$Q$4:$Q$75,$BX13,PREDICTIONS!$P$4:$P$75,EG$3)+SUMIFS(PREDICTIONS!$V$4:$V$75,PREDICTIONS!$P$4:$P$75,$BX13,PREDICTIONS!$Q$4:$Q$75,EG$3)</f>
        <v>0</v>
      </c>
      <c r="EH13" s="83">
        <f>SUMIFS(PREDICTIONS!$B$4:$B$75,PREDICTIONS!$R$4:$R$75,$BX13,PREDICTIONS!$Q$4:$Q$75,EH$3)+SUMIFS(PREDICTIONS!$W$4:$W$75,PREDICTIONS!$Q$4:$Q$75,$BX13,PREDICTIONS!$R$4:$R$75,EH$3)</f>
        <v>0</v>
      </c>
      <c r="EI13" s="83">
        <f>SUMIFS(PREDICTIONS!$C$4:$C$75,PREDICTIONS!$S$4:$S$75,$BX13,PREDICTIONS!$R$4:$R$75,EI$3)+SUMIFS(PREDICTIONS!$B$4:$B$75,PREDICTIONS!$R$4:$R$75,$BX13,PREDICTIONS!$S$4:$S$75,EI$3)</f>
        <v>0</v>
      </c>
      <c r="EJ13" s="83">
        <f>SUMIFS(PREDICTIONS!$D$4:$D$75,PREDICTIONS!$T$4:$T$75,$BX13,PREDICTIONS!$S$4:$S$75,EJ$3)+SUMIFS(PREDICTIONS!$C$4:$C$75,PREDICTIONS!$S$4:$S$75,$BX13,PREDICTIONS!$T$4:$T$75,EJ$3)</f>
        <v>0</v>
      </c>
      <c r="EK13" s="83">
        <f>SUMIFS(PREDICTIONS!$E$4:$E$75,PREDICTIONS!$U$4:$U$75,$BX13,PREDICTIONS!$T$4:$T$75,EK$3)+SUMIFS(PREDICTIONS!$D$4:$D$75,PREDICTIONS!$T$4:$T$75,$BX13,PREDICTIONS!$U$4:$U$75,EK$3)</f>
        <v>0</v>
      </c>
      <c r="EL13" s="83">
        <f>SUMIFS(PREDICTIONS!$F$4:$F$75,PREDICTIONS!$V$4:$V$75,$BX13,PREDICTIONS!$U$4:$U$75,EL$3)+SUMIFS(PREDICTIONS!$E$4:$E$75,PREDICTIONS!$U$4:$U$75,$BX13,PREDICTIONS!$V$4:$V$75,EL$3)</f>
        <v>0</v>
      </c>
      <c r="EM13" s="83">
        <f>SUMIFS(PREDICTIONS!$G$4:$G$75,PREDICTIONS!$W$4:$W$75,$BX13,PREDICTIONS!$V$4:$V$75,EM$3)+SUMIFS(PREDICTIONS!$F$4:$F$75,PREDICTIONS!$V$4:$V$75,$BX13,PREDICTIONS!$W$4:$W$75,EM$3)</f>
        <v>0</v>
      </c>
      <c r="EN13" s="83">
        <f>SUMIFS(PREDICTIONS!$J$4:$J$75,PREDICTIONS!$B$4:$B$75,$BX13,PREDICTIONS!$W$4:$W$75,EN$3)+SUMIFS(PREDICTIONS!$G$4:$G$75,PREDICTIONS!$W$4:$W$75,$BX13,PREDICTIONS!$B$4:$B$75,EN$3)</f>
        <v>0</v>
      </c>
      <c r="EO13" s="83">
        <f>SUMIFS(PREDICTIONS!$K$4:$K$75,PREDICTIONS!$C$4:$C$75,$BX13,PREDICTIONS!$B$4:$B$75,EO$3)+SUMIFS(PREDICTIONS!$J$4:$J$75,PREDICTIONS!$B$4:$B$75,$BX13,PREDICTIONS!$C$4:$C$75,EO$3)</f>
        <v>0</v>
      </c>
      <c r="EP13" s="83">
        <f>SUMIFS(PREDICTIONS!$L$4:$L$75,PREDICTIONS!$D$4:$D$75,$BX13,PREDICTIONS!$C$4:$C$75,EP$3)+SUMIFS(PREDICTIONS!$K$4:$K$75,PREDICTIONS!$C$4:$C$75,$BX13,PREDICTIONS!$D$4:$D$75,EP$3)</f>
        <v>0</v>
      </c>
      <c r="EQ13" s="83">
        <f>SUMIFS(PREDICTIONS!$N$4:$N$75,PREDICTIONS!$E$4:$E$75,$BX13,PREDICTIONS!$D$4:$D$75,EQ$3)+SUMIFS(PREDICTIONS!$L$4:$L$75,PREDICTIONS!$D$4:$D$75,$BX13,PREDICTIONS!$E$4:$E$75,EQ$3)</f>
        <v>0</v>
      </c>
      <c r="ER13" s="83">
        <f>SUMIFS(PREDICTIONS!$O$4:$O$75,PREDICTIONS!$F$4:$F$75,$BX13,PREDICTIONS!$E$4:$E$75,ER$3)+SUMIFS(PREDICTIONS!$N$4:$N$75,PREDICTIONS!$E$4:$E$75,$BX13,PREDICTIONS!$F$4:$F$75,ER$3)</f>
        <v>0</v>
      </c>
      <c r="ES13" s="83">
        <f>SUMIFS(PREDICTIONS!$P$4:$P$75,PREDICTIONS!$G$4:$G$75,$BX13,PREDICTIONS!$F$4:$F$75,ES$3)+SUMIFS(PREDICTIONS!$O$4:$O$75,PREDICTIONS!$F$4:$F$75,$BX13,PREDICTIONS!$G$4:$G$75,ES$3)</f>
        <v>0</v>
      </c>
      <c r="ET13" s="83">
        <f>SUMIFS(PREDICTIONS!$Q$4:$Q$75,PREDICTIONS!$J$4:$J$75,$BX13,PREDICTIONS!$G$4:$G$75,ET$3)+SUMIFS(PREDICTIONS!$P$4:$P$75,PREDICTIONS!$G$4:$G$75,$BX13,PREDICTIONS!$J$4:$J$75,ET$3)</f>
        <v>0</v>
      </c>
      <c r="EU13" s="83">
        <f>SUMIFS(PREDICTIONS!$R$4:$R$75,PREDICTIONS!$K$4:$K$75,$BX13,PREDICTIONS!$J$4:$J$75,EU$3)+SUMIFS(PREDICTIONS!$Q$4:$Q$75,PREDICTIONS!$J$4:$J$75,$BX13,PREDICTIONS!$K$4:$K$75,EU$3)</f>
        <v>0</v>
      </c>
      <c r="EV13" s="83">
        <f>SUMIFS(PREDICTIONS!$S$4:$S$75,PREDICTIONS!$L$4:$L$75,$BX13,PREDICTIONS!$K$4:$K$75,EV$3)+SUMIFS(PREDICTIONS!$R$4:$R$75,PREDICTIONS!$K$4:$K$75,$BX13,PREDICTIONS!$L$4:$L$75,EV$3)</f>
        <v>0</v>
      </c>
      <c r="EW13" s="83">
        <f>SUMIFS(PREDICTIONS!$T$4:$T$75,PREDICTIONS!$N$4:$N$75,$BX13,PREDICTIONS!$L$4:$L$75,EW$3)+SUMIFS(PREDICTIONS!$S$4:$S$75,PREDICTIONS!$L$4:$L$75,$BX13,PREDICTIONS!$N$4:$N$75,EW$3)</f>
        <v>0</v>
      </c>
      <c r="EX13" s="83">
        <f>SUMIFS(PREDICTIONS!$U$4:$U$75,PREDICTIONS!$O$4:$O$75,$BX13,PREDICTIONS!$N$4:$N$75,EX$3)+SUMIFS(PREDICTIONS!$T$4:$T$75,PREDICTIONS!$N$4:$N$75,$BX13,PREDICTIONS!$O$4:$O$75,EX$3)</f>
        <v>0</v>
      </c>
      <c r="EY13" s="83">
        <f>SUMIFS(PREDICTIONS!$V$4:$V$75,PREDICTIONS!$P$4:$P$75,$BX13,PREDICTIONS!$O$4:$O$75,EY$3)+SUMIFS(PREDICTIONS!$U$4:$U$75,PREDICTIONS!$O$4:$O$75,$BX13,PREDICTIONS!$P$4:$P$75,EY$3)</f>
        <v>0</v>
      </c>
      <c r="EZ13" s="83">
        <f>SUMIFS(PREDICTIONS!$W$4:$W$75,PREDICTIONS!$Q$4:$Q$75,$BX13,PREDICTIONS!$P$4:$P$75,EZ$3)+SUMIFS(PREDICTIONS!$V$4:$V$75,PREDICTIONS!$P$4:$P$75,$BX13,PREDICTIONS!$Q$4:$Q$75,EZ$3)</f>
        <v>0</v>
      </c>
      <c r="FA13" s="83">
        <f>SUMIFS(PREDICTIONS!$B$4:$B$75,PREDICTIONS!$R$4:$R$75,$BX13,PREDICTIONS!$Q$4:$Q$75,FA$3)+SUMIFS(PREDICTIONS!$W$4:$W$75,PREDICTIONS!$Q$4:$Q$75,$BX13,PREDICTIONS!$R$4:$R$75,FA$3)</f>
        <v>0</v>
      </c>
      <c r="FB13" s="83">
        <f>SUMIFS(PREDICTIONS!$C$4:$C$75,PREDICTIONS!$S$4:$S$75,$BX13,PREDICTIONS!$R$4:$R$75,FB$3)+SUMIFS(PREDICTIONS!$B$4:$B$75,PREDICTIONS!$R$4:$R$75,$BX13,PREDICTIONS!$S$4:$S$75,FB$3)</f>
        <v>0</v>
      </c>
      <c r="FC13" s="83">
        <f>SUMIFS(PREDICTIONS!$D$4:$D$75,PREDICTIONS!$T$4:$T$75,$BX13,PREDICTIONS!$S$4:$S$75,FC$3)+SUMIFS(PREDICTIONS!$C$4:$C$75,PREDICTIONS!$S$4:$S$75,$BX13,PREDICTIONS!$T$4:$T$75,FC$3)</f>
        <v>0</v>
      </c>
      <c r="FD13" s="83">
        <f>SUMIFS(PREDICTIONS!$E$4:$E$75,PREDICTIONS!$U$4:$U$75,$BX13,PREDICTIONS!$T$4:$T$75,FD$3)+SUMIFS(PREDICTIONS!$D$4:$D$75,PREDICTIONS!$T$4:$T$75,$BX13,PREDICTIONS!$U$4:$U$75,FD$3)</f>
        <v>0</v>
      </c>
      <c r="FE13" s="83">
        <f>SUMIFS(PREDICTIONS!$F$4:$F$75,PREDICTIONS!$V$4:$V$75,$BX13,PREDICTIONS!$U$4:$U$75,FE$3)+SUMIFS(PREDICTIONS!$E$4:$E$75,PREDICTIONS!$U$4:$U$75,$BX13,PREDICTIONS!$V$4:$V$75,FE$3)</f>
        <v>0</v>
      </c>
      <c r="FF13" s="83">
        <f>SUMIFS(PREDICTIONS!$G$4:$G$75,PREDICTIONS!$W$4:$W$75,$BX13,PREDICTIONS!$V$4:$V$75,FF$3)+SUMIFS(PREDICTIONS!$F$4:$F$75,PREDICTIONS!$V$4:$V$75,$BX13,PREDICTIONS!$W$4:$W$75,FF$3)</f>
        <v>0</v>
      </c>
      <c r="FG13" s="83">
        <f>SUMIFS(PREDICTIONS!$U$4:$U$75,PREDICTIONS!$O$4:$O$75,$BX13,PREDICTIONS!$N$4:$N$75,FG$3)+SUMIFS(PREDICTIONS!$T$4:$T$75,PREDICTIONS!$N$4:$N$75,$BX13,PREDICTIONS!$O$4:$O$75,FG$3)</f>
        <v>0</v>
      </c>
      <c r="FH13" s="83">
        <f>SUMIFS(PREDICTIONS!$U$4:$U$75,PREDICTIONS!$O$4:$O$75,$BX13,PREDICTIONS!$N$4:$N$75,FH$3)+SUMIFS(PREDICTIONS!$T$4:$T$75,PREDICTIONS!$N$4:$N$75,$BX13,PREDICTIONS!$O$4:$O$75,FH$3)</f>
        <v>0</v>
      </c>
      <c r="FI13" s="83">
        <f>SUMIFS(PREDICTIONS!$U$4:$U$75,PREDICTIONS!$O$4:$O$75,$BX13,PREDICTIONS!$N$4:$N$75,FI$3)+SUMIFS(PREDICTIONS!$T$4:$T$75,PREDICTIONS!$N$4:$N$75,$BX13,PREDICTIONS!$O$4:$O$75,FI$3)</f>
        <v>0</v>
      </c>
      <c r="FJ13" s="83">
        <f>SUMIFS(PREDICTIONS!$U$4:$U$75,PREDICTIONS!$O$4:$O$75,$BX13,PREDICTIONS!$N$4:$N$75,FJ$3)+SUMIFS(PREDICTIONS!$T$4:$T$75,PREDICTIONS!$N$4:$N$75,$BX13,PREDICTIONS!$O$4:$O$75,FJ$3)</f>
        <v>0</v>
      </c>
      <c r="FK13" s="83">
        <f>SUMIFS(PREDICTIONS!$U$4:$U$75,PREDICTIONS!$O$4:$O$75,$BX13,PREDICTIONS!$N$4:$N$75,FK$3)+SUMIFS(PREDICTIONS!$T$4:$T$75,PREDICTIONS!$N$4:$N$75,$BX13,PREDICTIONS!$O$4:$O$75,FK$3)</f>
        <v>0</v>
      </c>
      <c r="FL13" s="83">
        <f>SUMIFS(PREDICTIONS!$U$4:$U$75,PREDICTIONS!$O$4:$O$75,$BX13,PREDICTIONS!$N$4:$N$75,FL$3)+SUMIFS(PREDICTIONS!$T$4:$T$75,PREDICTIONS!$N$4:$N$75,$BX13,PREDICTIONS!$O$4:$O$75,FL$3)</f>
        <v>0</v>
      </c>
      <c r="FM13" s="83">
        <f>SUMIFS(PREDICTIONS!$U$4:$U$75,PREDICTIONS!$O$4:$O$75,$BX13,PREDICTIONS!$N$4:$N$75,FM$3)+SUMIFS(PREDICTIONS!$T$4:$T$75,PREDICTIONS!$N$4:$N$75,$BX13,PREDICTIONS!$O$4:$O$75,FM$3)</f>
        <v>0</v>
      </c>
      <c r="FN13" s="83">
        <f>SUMIFS(PREDICTIONS!$U$4:$U$75,PREDICTIONS!$O$4:$O$75,$BX13,PREDICTIONS!$N$4:$N$75,FN$3)+SUMIFS(PREDICTIONS!$T$4:$T$75,PREDICTIONS!$N$4:$N$75,$BX13,PREDICTIONS!$O$4:$O$75,FN$3)</f>
        <v>0</v>
      </c>
      <c r="FO13" s="83">
        <f>SUMIFS(PREDICTIONS!$U$4:$U$75,PREDICTIONS!$O$4:$O$75,$BX13,PREDICTIONS!$N$4:$N$75,FO$3)+SUMIFS(PREDICTIONS!$T$4:$T$75,PREDICTIONS!$N$4:$N$75,$BX13,PREDICTIONS!$O$4:$O$75,FO$3)</f>
        <v>0</v>
      </c>
      <c r="FP13" s="83">
        <f>SUMIFS(PREDICTIONS!$U$4:$U$75,PREDICTIONS!$O$4:$O$75,$BX13,PREDICTIONS!$N$4:$N$75,FP$3)+SUMIFS(PREDICTIONS!$T$4:$T$75,PREDICTIONS!$N$4:$N$75,$BX13,PREDICTIONS!$O$4:$O$75,FP$3)</f>
        <v>0</v>
      </c>
      <c r="FQ13" s="83">
        <f>SUMIFS(PREDICTIONS!$U$4:$U$75,PREDICTIONS!$O$4:$O$75,$BX13,PREDICTIONS!$N$4:$N$75,FQ$3)+SUMIFS(PREDICTIONS!$T$4:$T$75,PREDICTIONS!$N$4:$N$75,$BX13,PREDICTIONS!$O$4:$O$75,FQ$3)</f>
        <v>0</v>
      </c>
      <c r="FR13" s="83">
        <f>SUMIFS(PREDICTIONS!$U$4:$U$75,PREDICTIONS!$O$4:$O$75,$BX13,PREDICTIONS!$N$4:$N$75,FR$3)+SUMIFS(PREDICTIONS!$T$4:$T$75,PREDICTIONS!$N$4:$N$75,$BX13,PREDICTIONS!$O$4:$O$75,FR$3)</f>
        <v>0</v>
      </c>
      <c r="FS13" s="51"/>
      <c r="FT13" s="51" t="s">
        <v>44</v>
      </c>
      <c r="FU13" s="83">
        <f>SUMIFS(PREDICTIONS!$S$4:$S$75,PREDICTIONS!$O$4:$O$75,$BX13,PREDICTIONS!$N$4:$N$75,FU$3)+SUMIFS(PREDICTIONS!$R$4:$R$75,PREDICTIONS!$N$4:$N$75,$BX13,PREDICTIONS!$O$4:$O$75,FU$3)</f>
        <v>0</v>
      </c>
      <c r="FV13" s="83">
        <f>SUMIFS(PREDICTIONS!$S$4:$S$75,PREDICTIONS!$O$4:$O$75,$BX13,PREDICTIONS!$N$4:$N$75,FV$3)+SUMIFS(PREDICTIONS!$R$4:$R$75,PREDICTIONS!$N$4:$N$75,$BX13,PREDICTIONS!$O$4:$O$75,FV$3)</f>
        <v>0</v>
      </c>
      <c r="FW13" s="83">
        <f>SUMIFS(PREDICTIONS!$S$4:$S$75,PREDICTIONS!$O$4:$O$75,$BX13,PREDICTIONS!$N$4:$N$75,FW$3)+SUMIFS(PREDICTIONS!$R$4:$R$75,PREDICTIONS!$N$4:$N$75,$BX13,PREDICTIONS!$O$4:$O$75,FW$3)</f>
        <v>0</v>
      </c>
      <c r="FX13" s="83">
        <f>SUMIFS(PREDICTIONS!$S$4:$S$75,PREDICTIONS!$O$4:$O$75,$BX13,PREDICTIONS!$N$4:$N$75,FX$3)+SUMIFS(PREDICTIONS!$R$4:$R$75,PREDICTIONS!$N$4:$N$75,$BX13,PREDICTIONS!$O$4:$O$75,FX$3)</f>
        <v>0</v>
      </c>
      <c r="FY13" s="83">
        <f>SUMIFS(PREDICTIONS!$S$4:$S$75,PREDICTIONS!$O$4:$O$75,$BX13,PREDICTIONS!$N$4:$N$75,FY$3)+SUMIFS(PREDICTIONS!$R$4:$R$75,PREDICTIONS!$N$4:$N$75,$BX13,PREDICTIONS!$O$4:$O$75,FY$3)</f>
        <v>0</v>
      </c>
      <c r="FZ13" s="83">
        <f>SUMIFS(PREDICTIONS!$S$4:$S$75,PREDICTIONS!$O$4:$O$75,$BX13,PREDICTIONS!$N$4:$N$75,FZ$3)+SUMIFS(PREDICTIONS!$R$4:$R$75,PREDICTIONS!$N$4:$N$75,$BX13,PREDICTIONS!$O$4:$O$75,FZ$3)</f>
        <v>0</v>
      </c>
      <c r="GA13" s="83">
        <f>SUMIFS(PREDICTIONS!$T$4:$T$75,PREDICTIONS!$P$4:$P$75,$BX13,PREDICTIONS!$O$4:$O$75,GA$3)+SUMIFS(PREDICTIONS!$S$4:$S$75,PREDICTIONS!$O$4:$O$75,$BX13,PREDICTIONS!$P$4:$P$75,GA$3)</f>
        <v>0</v>
      </c>
      <c r="GB13" s="83">
        <f>SUMIFS(PREDICTIONS!$U$4:$U$75,PREDICTIONS!$Q$4:$Q$75,$BX13,PREDICTIONS!$P$4:$P$75,GB$3)+SUMIFS(PREDICTIONS!$T$4:$T$75,PREDICTIONS!$P$4:$P$75,$BX13,PREDICTIONS!$Q$4:$Q$75,GB$3)</f>
        <v>0</v>
      </c>
      <c r="GC13" s="83">
        <f>SUMIFS(PREDICTIONS!$V$4:$V$75,PREDICTIONS!$R$4:$R$75,$BX13,PREDICTIONS!$Q$4:$Q$75,GC$3)+SUMIFS(PREDICTIONS!$U$4:$U$75,PREDICTIONS!$Q$4:$Q$75,$BX13,PREDICTIONS!$R$4:$R$75,GC$3)</f>
        <v>0</v>
      </c>
      <c r="GD13" s="83">
        <f>SUMIFS(PREDICTIONS!$W$4:$W$75,PREDICTIONS!$S$4:$S$75,$BX13,PREDICTIONS!$R$4:$R$75,GD$3)+SUMIFS(PREDICTIONS!$V$4:$V$75,PREDICTIONS!$R$4:$R$75,$BX13,PREDICTIONS!$S$4:$S$75,GD$3)</f>
        <v>0</v>
      </c>
      <c r="GE13" s="83">
        <f>SUMIFS(PREDICTIONS!$B$4:$B$75,PREDICTIONS!$T$4:$T$75,$BX13,PREDICTIONS!$S$4:$S$75,GE$3)+SUMIFS(PREDICTIONS!$W$4:$W$75,PREDICTIONS!$S$4:$S$75,$BX13,PREDICTIONS!$T$4:$T$75,GE$3)</f>
        <v>0</v>
      </c>
      <c r="GF13" s="83">
        <f>SUMIFS(PREDICTIONS!$C$4:$C$75,PREDICTIONS!$U$4:$U$75,$BX13,PREDICTIONS!$T$4:$T$75,GF$3)+SUMIFS(PREDICTIONS!$B$4:$B$75,PREDICTIONS!$T$4:$T$75,$BX13,PREDICTIONS!$U$4:$U$75,GF$3)</f>
        <v>0</v>
      </c>
      <c r="GG13" s="83">
        <f>SUMIFS(PREDICTIONS!$D$4:$D$75,PREDICTIONS!$V$4:$V$75,$BX13,PREDICTIONS!$U$4:$U$75,GG$3)+SUMIFS(PREDICTIONS!$C$4:$C$75,PREDICTIONS!$U$4:$U$75,$BX13,PREDICTIONS!$V$4:$V$75,GG$3)</f>
        <v>0</v>
      </c>
      <c r="GH13" s="83">
        <f>SUMIFS(PREDICTIONS!$E$4:$E$75,PREDICTIONS!$W$4:$W$75,$BX13,PREDICTIONS!$V$4:$V$75,GH$3)+SUMIFS(PREDICTIONS!$D$4:$D$75,PREDICTIONS!$V$4:$V$75,$BX13,PREDICTIONS!$W$4:$W$75,GH$3)</f>
        <v>0</v>
      </c>
      <c r="GI13" s="83">
        <f>SUMIFS(PREDICTIONS!$F$4:$F$75,PREDICTIONS!$B$4:$B$75,$BX13,PREDICTIONS!$W$4:$W$75,GI$3)+SUMIFS(PREDICTIONS!$E$4:$E$75,PREDICTIONS!$W$4:$W$75,$BX13,PREDICTIONS!$B$4:$B$75,GI$3)</f>
        <v>0</v>
      </c>
      <c r="GJ13" s="83">
        <f>SUMIFS(PREDICTIONS!$G$4:$G$75,PREDICTIONS!$C$4:$C$75,$BX13,PREDICTIONS!$B$4:$B$75,GJ$3)+SUMIFS(PREDICTIONS!$F$4:$F$75,PREDICTIONS!$B$4:$B$75,$BX13,PREDICTIONS!$C$4:$C$75,GJ$3)</f>
        <v>0</v>
      </c>
      <c r="GK13" s="83">
        <f>SUMIFS(PREDICTIONS!$J$4:$J$75,PREDICTIONS!$D$4:$D$75,$BX13,PREDICTIONS!$C$4:$C$75,GK$3)+SUMIFS(PREDICTIONS!$G$4:$G$75,PREDICTIONS!$C$4:$C$75,$BX13,PREDICTIONS!$D$4:$D$75,GK$3)</f>
        <v>0</v>
      </c>
      <c r="GL13" s="83">
        <f>SUMIFS(PREDICTIONS!$K$4:$K$75,PREDICTIONS!$E$4:$E$75,$BX13,PREDICTIONS!$D$4:$D$75,GL$3)+SUMIFS(PREDICTIONS!$J$4:$J$75,PREDICTIONS!$D$4:$D$75,$BX13,PREDICTIONS!$E$4:$E$75,GL$3)</f>
        <v>0</v>
      </c>
      <c r="GM13" s="83">
        <f>SUMIFS(PREDICTIONS!$L$4:$L$75,PREDICTIONS!$F$4:$F$75,$BX13,PREDICTIONS!$E$4:$E$75,GM$3)+SUMIFS(PREDICTIONS!$K$4:$K$75,PREDICTIONS!$E$4:$E$75,$BX13,PREDICTIONS!$F$4:$F$75,GM$3)</f>
        <v>0</v>
      </c>
      <c r="GN13" s="83">
        <f>SUMIFS(PREDICTIONS!$N$4:$N$75,PREDICTIONS!$G$4:$G$75,$BX13,PREDICTIONS!$F$4:$F$75,GN$3)+SUMIFS(PREDICTIONS!$L$4:$L$75,PREDICTIONS!$F$4:$F$75,$BX13,PREDICTIONS!$G$4:$G$75,GN$3)</f>
        <v>0</v>
      </c>
      <c r="GO13" s="83">
        <f>SUMIFS(PREDICTIONS!$O$4:$O$75,PREDICTIONS!$J$4:$J$75,$BX13,PREDICTIONS!$G$4:$G$75,GO$3)+SUMIFS(PREDICTIONS!$N$4:$N$75,PREDICTIONS!$G$4:$G$75,$BX13,PREDICTIONS!$J$4:$J$75,GO$3)</f>
        <v>0</v>
      </c>
      <c r="GP13" s="83">
        <f>SUMIFS(PREDICTIONS!$P$4:$P$75,PREDICTIONS!$K$4:$K$75,$BX13,PREDICTIONS!$J$4:$J$75,GP$3)+SUMIFS(PREDICTIONS!$O$4:$O$75,PREDICTIONS!$J$4:$J$75,$BX13,PREDICTIONS!$K$4:$K$75,GP$3)</f>
        <v>0</v>
      </c>
      <c r="GQ13" s="83">
        <f>SUMIFS(PREDICTIONS!$Q$4:$Q$75,PREDICTIONS!$L$4:$L$75,$BX13,PREDICTIONS!$K$4:$K$75,GQ$3)+SUMIFS(PREDICTIONS!$P$4:$P$75,PREDICTIONS!$K$4:$K$75,$BX13,PREDICTIONS!$L$4:$L$75,GQ$3)</f>
        <v>0</v>
      </c>
      <c r="GR13" s="83">
        <f>SUMIFS(PREDICTIONS!$R$4:$R$75,PREDICTIONS!$N$4:$N$75,$BX13,PREDICTIONS!$L$4:$L$75,GR$3)+SUMIFS(PREDICTIONS!$Q$4:$Q$75,PREDICTIONS!$L$4:$L$75,$BX13,PREDICTIONS!$N$4:$N$75,GR$3)</f>
        <v>0</v>
      </c>
      <c r="GS13" s="83">
        <f>SUMIFS(PREDICTIONS!$S$4:$S$75,PREDICTIONS!$O$4:$O$75,$BX13,PREDICTIONS!$N$4:$N$75,GS$3)+SUMIFS(PREDICTIONS!$R$4:$R$75,PREDICTIONS!$N$4:$N$75,$BX13,PREDICTIONS!$O$4:$O$75,GS$3)</f>
        <v>0</v>
      </c>
      <c r="GT13" s="83">
        <f>SUMIFS(PREDICTIONS!$T$4:$T$75,PREDICTIONS!$P$4:$P$75,$BX13,PREDICTIONS!$O$4:$O$75,GT$3)+SUMIFS(PREDICTIONS!$S$4:$S$75,PREDICTIONS!$O$4:$O$75,$BX13,PREDICTIONS!$P$4:$P$75,GT$3)</f>
        <v>0</v>
      </c>
      <c r="GU13" s="83">
        <f>SUMIFS(PREDICTIONS!$U$4:$U$75,PREDICTIONS!$Q$4:$Q$75,$BX13,PREDICTIONS!$P$4:$P$75,GU$3)+SUMIFS(PREDICTIONS!$T$4:$T$75,PREDICTIONS!$P$4:$P$75,$BX13,PREDICTIONS!$Q$4:$Q$75,GU$3)</f>
        <v>0</v>
      </c>
      <c r="GV13" s="83">
        <f>SUMIFS(PREDICTIONS!$V$4:$V$75,PREDICTIONS!$R$4:$R$75,$BX13,PREDICTIONS!$Q$4:$Q$75,GV$3)+SUMIFS(PREDICTIONS!$U$4:$U$75,PREDICTIONS!$Q$4:$Q$75,$BX13,PREDICTIONS!$R$4:$R$75,GV$3)</f>
        <v>0</v>
      </c>
      <c r="GW13" s="83">
        <f>SUMIFS(PREDICTIONS!$W$4:$W$75,PREDICTIONS!$S$4:$S$75,$BX13,PREDICTIONS!$R$4:$R$75,GW$3)+SUMIFS(PREDICTIONS!$V$4:$V$75,PREDICTIONS!$R$4:$R$75,$BX13,PREDICTIONS!$S$4:$S$75,GW$3)</f>
        <v>0</v>
      </c>
      <c r="GX13" s="83">
        <f>SUMIFS(PREDICTIONS!$B$4:$B$75,PREDICTIONS!$T$4:$T$75,$BX13,PREDICTIONS!$S$4:$S$75,GX$3)+SUMIFS(PREDICTIONS!$W$4:$W$75,PREDICTIONS!$S$4:$S$75,$BX13,PREDICTIONS!$T$4:$T$75,GX$3)</f>
        <v>0</v>
      </c>
      <c r="GY13" s="83">
        <f>SUMIFS(PREDICTIONS!$C$4:$C$75,PREDICTIONS!$U$4:$U$75,$BX13,PREDICTIONS!$T$4:$T$75,GY$3)+SUMIFS(PREDICTIONS!$B$4:$B$75,PREDICTIONS!$T$4:$T$75,$BX13,PREDICTIONS!$U$4:$U$75,GY$3)</f>
        <v>0</v>
      </c>
      <c r="GZ13" s="83">
        <f>SUMIFS(PREDICTIONS!$S$4:$S$75,PREDICTIONS!$O$4:$O$75,$BX13,PREDICTIONS!$N$4:$N$75,GZ$3)+SUMIFS(PREDICTIONS!$R$4:$R$75,PREDICTIONS!$N$4:$N$75,$BX13,PREDICTIONS!$O$4:$O$75,GZ$3)</f>
        <v>0</v>
      </c>
      <c r="HA13" s="83">
        <f>SUMIFS(PREDICTIONS!$S$4:$S$75,PREDICTIONS!$O$4:$O$75,$BX13,PREDICTIONS!$N$4:$N$75,HA$3)+SUMIFS(PREDICTIONS!$R$4:$R$75,PREDICTIONS!$N$4:$N$75,$BX13,PREDICTIONS!$O$4:$O$75,HA$3)</f>
        <v>0</v>
      </c>
      <c r="HB13" s="83">
        <f>SUMIFS(PREDICTIONS!$S$4:$S$75,PREDICTIONS!$O$4:$O$75,$BX13,PREDICTIONS!$N$4:$N$75,HB$3)+SUMIFS(PREDICTIONS!$R$4:$R$75,PREDICTIONS!$N$4:$N$75,$BX13,PREDICTIONS!$O$4:$O$75,HB$3)</f>
        <v>0</v>
      </c>
      <c r="HC13" s="83">
        <f>SUMIFS(PREDICTIONS!$S$4:$S$75,PREDICTIONS!$O$4:$O$75,$BX13,PREDICTIONS!$N$4:$N$75,HC$3)+SUMIFS(PREDICTIONS!$R$4:$R$75,PREDICTIONS!$N$4:$N$75,$BX13,PREDICTIONS!$O$4:$O$75,HC$3)</f>
        <v>0</v>
      </c>
      <c r="HD13" s="83">
        <f>SUMIFS(PREDICTIONS!$S$4:$S$75,PREDICTIONS!$O$4:$O$75,$BX13,PREDICTIONS!$N$4:$N$75,HD$3)+SUMIFS(PREDICTIONS!$R$4:$R$75,PREDICTIONS!$N$4:$N$75,$BX13,PREDICTIONS!$O$4:$O$75,HD$3)</f>
        <v>0</v>
      </c>
      <c r="HE13" s="83">
        <f>SUMIFS(PREDICTIONS!$S$4:$S$75,PREDICTIONS!$O$4:$O$75,$BX13,PREDICTIONS!$N$4:$N$75,HE$3)+SUMIFS(PREDICTIONS!$R$4:$R$75,PREDICTIONS!$N$4:$N$75,$BX13,PREDICTIONS!$O$4:$O$75,HE$3)</f>
        <v>0</v>
      </c>
      <c r="HF13" s="83">
        <f>SUMIFS(PREDICTIONS!$S$4:$S$75,PREDICTIONS!$O$4:$O$75,$BX13,PREDICTIONS!$N$4:$N$75,HF$3)+SUMIFS(PREDICTIONS!$R$4:$R$75,PREDICTIONS!$N$4:$N$75,$BX13,PREDICTIONS!$O$4:$O$75,HF$3)</f>
        <v>0</v>
      </c>
      <c r="HG13" s="83">
        <f>SUMIFS(PREDICTIONS!$S$4:$S$75,PREDICTIONS!$O$4:$O$75,$BX13,PREDICTIONS!$N$4:$N$75,HG$3)+SUMIFS(PREDICTIONS!$R$4:$R$75,PREDICTIONS!$N$4:$N$75,$BX13,PREDICTIONS!$O$4:$O$75,HG$3)</f>
        <v>0</v>
      </c>
      <c r="HH13" s="83">
        <f>SUMIFS(PREDICTIONS!$S$4:$S$75,PREDICTIONS!$O$4:$O$75,$BX13,PREDICTIONS!$N$4:$N$75,HH$3)+SUMIFS(PREDICTIONS!$R$4:$R$75,PREDICTIONS!$N$4:$N$75,$BX13,PREDICTIONS!$O$4:$O$75,HH$3)</f>
        <v>0</v>
      </c>
      <c r="HI13" s="83">
        <f>SUMIFS(PREDICTIONS!$S$4:$S$75,PREDICTIONS!$O$4:$O$75,$BX13,PREDICTIONS!$N$4:$N$75,HI$3)+SUMIFS(PREDICTIONS!$R$4:$R$75,PREDICTIONS!$N$4:$N$75,$BX13,PREDICTIONS!$O$4:$O$75,HI$3)</f>
        <v>0</v>
      </c>
      <c r="HJ13" s="83">
        <f>SUMIFS(PREDICTIONS!$S$4:$S$75,PREDICTIONS!$O$4:$O$75,$BX13,PREDICTIONS!$N$4:$N$75,HJ$3)+SUMIFS(PREDICTIONS!$R$4:$R$75,PREDICTIONS!$N$4:$N$75,$BX13,PREDICTIONS!$O$4:$O$75,HJ$3)</f>
        <v>0</v>
      </c>
      <c r="HK13" s="83">
        <f>SUMIFS(PREDICTIONS!$S$4:$S$75,PREDICTIONS!$O$4:$O$75,$BX13,PREDICTIONS!$N$4:$N$75,HK$3)+SUMIFS(PREDICTIONS!$R$4:$R$75,PREDICTIONS!$N$4:$N$75,$BX13,PREDICTIONS!$O$4:$O$75,HK$3)</f>
        <v>0</v>
      </c>
      <c r="HL13" s="83">
        <f>SUMIFS(PREDICTIONS!$S$4:$S$75,PREDICTIONS!$O$4:$O$75,$BX13,PREDICTIONS!$N$4:$N$75,HL$3)+SUMIFS(PREDICTIONS!$R$4:$R$75,PREDICTIONS!$N$4:$N$75,$BX13,PREDICTIONS!$O$4:$O$75,HL$3)</f>
        <v>0</v>
      </c>
      <c r="HM13" s="83">
        <f>SUMIFS(PREDICTIONS!$S$4:$S$75,PREDICTIONS!$O$4:$O$75,$BX13,PREDICTIONS!$N$4:$N$75,HM$3)+SUMIFS(PREDICTIONS!$R$4:$R$75,PREDICTIONS!$N$4:$N$75,$BX13,PREDICTIONS!$O$4:$O$75,HM$3)</f>
        <v>0</v>
      </c>
      <c r="HN13" s="83">
        <f>SUMIFS(PREDICTIONS!$S$4:$S$75,PREDICTIONS!$O$4:$O$75,$BX13,PREDICTIONS!$N$4:$N$75,HN$3)+SUMIFS(PREDICTIONS!$R$4:$R$75,PREDICTIONS!$N$4:$N$75,$BX13,PREDICTIONS!$O$4:$O$75,HN$3)</f>
        <v>0</v>
      </c>
      <c r="HO13" s="83">
        <f>SUMIFS(PREDICTIONS!$S$4:$S$75,PREDICTIONS!$O$4:$O$75,$BX13,PREDICTIONS!$N$4:$N$75,HO$3)+SUMIFS(PREDICTIONS!$R$4:$R$75,PREDICTIONS!$N$4:$N$75,$BX13,PREDICTIONS!$O$4:$O$75,HO$3)</f>
        <v>0</v>
      </c>
      <c r="HP13" s="83">
        <f>SUMIFS(PREDICTIONS!$S$4:$S$75,PREDICTIONS!$O$4:$O$75,$BX13,PREDICTIONS!$N$4:$N$75,HP$3)+SUMIFS(PREDICTIONS!$R$4:$R$75,PREDICTIONS!$N$4:$N$75,$BX13,PREDICTIONS!$O$4:$O$75,HP$3)</f>
        <v>0</v>
      </c>
      <c r="HQ13" s="51"/>
      <c r="HR13" s="71"/>
      <c r="HS13" s="71"/>
      <c r="HT13" s="71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P13" s="71"/>
      <c r="IQ13" s="71"/>
      <c r="IR13" s="71"/>
      <c r="IS13" s="71"/>
      <c r="IT13" s="71"/>
      <c r="IU13" s="71"/>
      <c r="IV13" s="71"/>
      <c r="IW13" s="71"/>
      <c r="IX13" s="71"/>
      <c r="IY13" s="71"/>
      <c r="IZ13" s="71"/>
      <c r="JA13" s="71"/>
      <c r="JB13" s="71"/>
      <c r="JC13" s="71"/>
      <c r="JD13" s="71"/>
      <c r="JE13" s="71"/>
      <c r="JF13" s="71"/>
      <c r="JG13" s="71"/>
      <c r="JH13" s="71"/>
      <c r="JI13" s="71"/>
      <c r="JJ13" s="71"/>
      <c r="JK13" s="71"/>
      <c r="JL13" s="71"/>
      <c r="JM13" s="71"/>
      <c r="JN13" s="71"/>
      <c r="JO13" s="71"/>
      <c r="JP13" s="71"/>
      <c r="JQ13" s="71"/>
      <c r="JR13" s="71"/>
      <c r="JS13" s="71"/>
      <c r="JT13" s="71"/>
      <c r="JU13" s="71"/>
      <c r="JV13" s="71"/>
      <c r="JW13" s="71"/>
      <c r="JX13" s="71"/>
      <c r="JY13" s="71"/>
      <c r="JZ13" s="71"/>
      <c r="KA13" s="71"/>
      <c r="KB13" s="71"/>
      <c r="KC13" s="71"/>
      <c r="KD13" s="71"/>
      <c r="KE13" s="71"/>
      <c r="KF13" s="71"/>
      <c r="KG13" s="71"/>
      <c r="KH13" s="71"/>
      <c r="KI13" s="71"/>
      <c r="KJ13" s="71"/>
      <c r="KK13" s="71"/>
      <c r="KL13" s="71"/>
      <c r="KM13" s="71"/>
      <c r="KN13" s="71"/>
      <c r="KO13" s="71"/>
    </row>
    <row r="14" spans="1:301" s="78" customFormat="1" ht="30" customHeight="1" x14ac:dyDescent="0.25">
      <c r="A14" s="195"/>
      <c r="B14" s="72">
        <f>ACTUALS!B14</f>
        <v>11</v>
      </c>
      <c r="C14" s="73" t="str">
        <f>ACTUALS!C14</f>
        <v>E</v>
      </c>
      <c r="D14" s="74">
        <f>ACTUALS!D14</f>
        <v>46187</v>
      </c>
      <c r="E14" s="73" t="str">
        <f>ACTUALS!E14</f>
        <v>Lincoln Financial Field (Philadelphia)</v>
      </c>
      <c r="F14" s="180">
        <f>ACTUALS!F14</f>
        <v>0.79166666666666663</v>
      </c>
      <c r="G14" s="75">
        <f t="shared" si="2"/>
        <v>46187.791666666664</v>
      </c>
      <c r="H14" s="254" t="str">
        <f>ACTUALS!H14</f>
        <v>Ivory Coast - Ecuador</v>
      </c>
      <c r="I14" s="149"/>
      <c r="J14" s="150"/>
      <c r="K14" s="151"/>
      <c r="L14" s="73" t="str">
        <f t="shared" si="3"/>
        <v/>
      </c>
      <c r="M14" s="76" t="s">
        <v>728</v>
      </c>
      <c r="N14" s="77" t="str">
        <f t="shared" si="0"/>
        <v>Ivory Coast</v>
      </c>
      <c r="O14" s="78" t="str">
        <f t="shared" si="1"/>
        <v>Ecuador</v>
      </c>
      <c r="P14" s="78" t="str">
        <f>IF(L14="","",IF(PREDICTIONS!$R14&gt;PREDICTIONS!$S14,PREDICTIONS!$N14,IF(PREDICTIONS!$S14&gt;PREDICTIONS!$R14,PREDICTIONS!$O14,"")))</f>
        <v/>
      </c>
      <c r="Q14" s="78" t="str">
        <f>IF(PREDICTIONS!$P14=PREDICTIONS!$N14,PREDICTIONS!$O14,IF(PREDICTIONS!$P14=PREDICTIONS!$O14,PREDICTIONS!$N14,""))</f>
        <v/>
      </c>
      <c r="R14" s="79">
        <f t="shared" si="4"/>
        <v>0</v>
      </c>
      <c r="S14" s="78">
        <f t="shared" si="5"/>
        <v>0</v>
      </c>
      <c r="T14" s="78">
        <f>IF(OR(PREDICTIONS!$R14="",PREDICTIONS!$S14=""),"",PREDICTIONS!$R14-PREDICTIONS!$S14)</f>
        <v>0</v>
      </c>
      <c r="U14" s="78">
        <f>IF(OR(PREDICTIONS!$R14="",PREDICTIONS!$S14=""),"",PREDICTIONS!$S14-PREDICTIONS!$R14)</f>
        <v>0</v>
      </c>
      <c r="V14" s="78" t="str">
        <f>IF(PREDICTIONS!$K14="","",IF(PREDICTIONS!$L14="Draw",1,IF(PREDICTIONS!$L14=PREDICTIONS!$N14,3,0)))</f>
        <v/>
      </c>
      <c r="W14" s="78" t="str">
        <f>IF(PREDICTIONS!$K14="","",IF(PREDICTIONS!$L14="Draw",1,IF(PREDICTIONS!$L14=PREDICTIONS!$O14,3,0)))</f>
        <v/>
      </c>
      <c r="AB14" s="209" t="str">
        <f>IF(OR(ACTUALS!L14="",L14=""),"",IF((R14+S14)=(ACTUALS!R14+ACTUALS!S14),pointtotalgoals,0))</f>
        <v/>
      </c>
      <c r="AC14" s="78" t="str">
        <f>IF(L14="","",IF(L14=ACTUALS!L14,pointcorrectresult,0))</f>
        <v/>
      </c>
      <c r="AD14" s="78" t="str">
        <f>IF(L14="","",IF(I14=ACTUALS!I14,pointcorrectscore,0))</f>
        <v/>
      </c>
      <c r="AE14" s="210">
        <f t="shared" si="6"/>
        <v>0</v>
      </c>
      <c r="AG14" s="78" t="s">
        <v>122</v>
      </c>
      <c r="AK14" s="78" t="s">
        <v>5</v>
      </c>
      <c r="AL14" s="90">
        <v>3</v>
      </c>
      <c r="AM14" s="90" t="str">
        <f ca="1">IFERROR(INDEX(BE:BE,MATCH("3"&amp;AK14,BO:BO,0),1),"")</f>
        <v>Qatar</v>
      </c>
      <c r="AN14" s="90" t="str">
        <f ca="1">IF(AM14="","",VLOOKUP(AM14,BE:BJ,2,FALSE)&amp;"-"&amp;VLOOKUP(AM14,BE:BJ,3,FALSE)&amp;"-"&amp;VLOOKUP(AM14,BE:BJ,4,FALSE))</f>
        <v>0-0-0</v>
      </c>
      <c r="AO14" s="90">
        <f ca="1">IF(AM14="","",VLOOKUP(AM14,BE:BL,8,FALSE))</f>
        <v>0</v>
      </c>
      <c r="AP14" s="90">
        <f ca="1">IF(AM14="","",VLOOKUP(AM14,BE:BO,5,FALSE))</f>
        <v>0</v>
      </c>
      <c r="AQ14" s="282" t="str">
        <f>IF(L75="","",IF(AM14=ACTUALS!AJ14,$AQ$2,0))</f>
        <v/>
      </c>
      <c r="AR14" s="283"/>
      <c r="AS14" s="51"/>
      <c r="AT14" s="51"/>
      <c r="AU14" s="197"/>
      <c r="AV14" s="197"/>
      <c r="AW14" s="51"/>
      <c r="AX14" s="51"/>
      <c r="AY14" s="51"/>
      <c r="AZ14" s="51"/>
      <c r="BA14" s="51"/>
      <c r="BB14" s="51"/>
      <c r="BC14" s="51"/>
      <c r="BD14" s="51" t="s">
        <v>6</v>
      </c>
      <c r="BE14" s="51" t="s">
        <v>39</v>
      </c>
      <c r="BF14" s="51">
        <f>COUNTIF(PREDICTIONS!$P$4:$P$75,BE14)</f>
        <v>0</v>
      </c>
      <c r="BG14" s="51">
        <f>COUNTIFS(PREDICTIONS!$O$4:$O$75,BE14,PREDICTIONS!$L$4:$L$75,"Draw")+COUNTIFS(PREDICTIONS!$N$4:$N$75,BE14,PREDICTIONS!$L$4:$L$75,"Draw")</f>
        <v>0</v>
      </c>
      <c r="BH14" s="51">
        <f>COUNTIF(PREDICTIONS!$Q$4:$Q$75,BE14)</f>
        <v>0</v>
      </c>
      <c r="BI14" s="51">
        <f>BG14+(3*BF14)</f>
        <v>0</v>
      </c>
      <c r="BJ14" s="51">
        <f>SUMIFS(PREDICTIONS!$R$4:$R$75,PREDICTIONS!$N$4:$N$75,BE14)+SUMIFS(PREDICTIONS!$S$4:$S$75,PREDICTIONS!$O$4:$O$75,BE14)</f>
        <v>0</v>
      </c>
      <c r="BK14" s="51">
        <f>SUMIFS(PREDICTIONS!$S$4:$S$75,PREDICTIONS!$N$4:$N$75,BE14)+SUMIFS(PREDICTIONS!$R$4:$R$75,PREDICTIONS!$O$4:$O$75,BE14)</f>
        <v>0</v>
      </c>
      <c r="BL14" s="51">
        <f>BJ14-BK14</f>
        <v>0</v>
      </c>
      <c r="BM14" s="51">
        <f ca="1">RANK(BV14,BV14:BV17,1)</f>
        <v>4</v>
      </c>
      <c r="BN14" s="51" t="str">
        <f>IFERROR(VLOOKUP(BE14,AU:AV,2,FALSE),"")</f>
        <v/>
      </c>
      <c r="BO14" s="51" t="str">
        <f ca="1">IF(BN14="",BM14&amp;BD14,BN14&amp;BD14)</f>
        <v>4C</v>
      </c>
      <c r="BP14" s="51">
        <f>RANK(BI14,BI14:BI17)+(RANK(BL14,BL14:BL17)/10)+(RANK(BJ14,BJ14:BJ17)/100)</f>
        <v>1.1100000000000001</v>
      </c>
      <c r="BQ14" s="51">
        <f>RANK(BP14,BP14:BP17,1)</f>
        <v>1</v>
      </c>
      <c r="BR14" s="51" cm="1">
        <f t="array" aca="1" ref="BR14" ca="1">SUMPRODUCT((OFFSET($BY$3:$DT$3,MATCH($BE14,$BX$4:$BX$51,0),0))*((IF($BQ16=$BQ14,$BY$3:$DT$3=$BE16,0))+(IF($BQ17=$BQ14,$BY$3:$DT$3=$BE17,0))+(IF($BQ15=$BQ14,$BY$3:$DT$3=$BE15,0))))</f>
        <v>0</v>
      </c>
      <c r="BS14" s="51" cm="1">
        <f t="array" aca="1" ref="BS14" ca="1">SUMPRODUCT((OFFSET($DW$3:$FR$3,MATCH($BE14,$DV$4:$DV$51,0),0))*((IF($BQ16=$BQ14,$DW$3:$FR$3=$BE16,0))+(IF($BQ17=$BQ14,$DW$3:$FR$3=$BE17,0))+(IF($BQ15=$BQ14,$DW$3:$FR$3=$BE15,0))))</f>
        <v>0</v>
      </c>
      <c r="BT14" s="51" cm="1">
        <f t="array" aca="1" ref="BT14" ca="1">SUMPRODUCT((OFFSET($FU$3:$HP$3,MATCH($BE14,$FT$4:$FT$51,0),0))*((IF($BQ16=$BQ14,$FU$3:$HP$3=$BE16,0))+(IF($BQ17=$BQ14,$FU$3:$HP$3=$BE17,0))+(IF($BQ15=$BQ14,$FU$3:$HP$3=$BE15,0))))</f>
        <v>0</v>
      </c>
      <c r="BU14" s="51">
        <f ca="1">(BR14/1000)+(BS14/10000)+(BT14/100000)+(ROW(BT17)/10000000)</f>
        <v>1.7E-6</v>
      </c>
      <c r="BV14" s="51">
        <f ca="1">+BP14-BU14</f>
        <v>1.1099983</v>
      </c>
      <c r="BW14" s="51"/>
      <c r="BX14" s="51" t="s">
        <v>99</v>
      </c>
      <c r="BY14" s="83">
        <f>SUMIFS(PREDICTIONS!$W$4:$W$75,PREDICTIONS!$O$4:$O$75,$BX14,PREDICTIONS!$N$4:$N$75,BY$3)+SUMIFS(PREDICTIONS!$V$4:$V$75,PREDICTIONS!$N$4:$N$75,$BX14,PREDICTIONS!$O$4:$O$75,BY$3)</f>
        <v>0</v>
      </c>
      <c r="BZ14" s="83">
        <f>SUMIFS(PREDICTIONS!$W$4:$W$75,PREDICTIONS!$O$4:$O$75,$BX14,PREDICTIONS!$N$4:$N$75,BZ$3)+SUMIFS(PREDICTIONS!$V$4:$V$75,PREDICTIONS!$N$4:$N$75,$BX14,PREDICTIONS!$O$4:$O$75,BZ$3)</f>
        <v>0</v>
      </c>
      <c r="CA14" s="83">
        <f>SUMIFS(PREDICTIONS!$W$4:$W$75,PREDICTIONS!$O$4:$O$75,$BX14,PREDICTIONS!$N$4:$N$75,CA$3)+SUMIFS(PREDICTIONS!$V$4:$V$75,PREDICTIONS!$N$4:$N$75,$BX14,PREDICTIONS!$O$4:$O$75,CA$3)</f>
        <v>0</v>
      </c>
      <c r="CB14" s="83">
        <f>SUMIFS(PREDICTIONS!$W$4:$W$75,PREDICTIONS!$O$4:$O$75,$BX14,PREDICTIONS!$N$4:$N$75,CB$3)+SUMIFS(PREDICTIONS!$V$4:$V$75,PREDICTIONS!$N$4:$N$75,$BX14,PREDICTIONS!$O$4:$O$75,CB$3)</f>
        <v>0</v>
      </c>
      <c r="CC14" s="83">
        <f>SUMIFS(PREDICTIONS!$W$4:$W$75,PREDICTIONS!$O$4:$O$75,$BX14,PREDICTIONS!$N$4:$N$75,CC$3)+SUMIFS(PREDICTIONS!$V$4:$V$75,PREDICTIONS!$N$4:$N$75,$BX14,PREDICTIONS!$O$4:$O$75,CC$3)</f>
        <v>0</v>
      </c>
      <c r="CD14" s="83">
        <f>SUMIFS(PREDICTIONS!$W$4:$W$75,PREDICTIONS!$O$4:$O$75,$BX14,PREDICTIONS!$N$4:$N$75,CD$3)+SUMIFS(PREDICTIONS!$V$4:$V$75,PREDICTIONS!$N$4:$N$75,$BX14,PREDICTIONS!$O$4:$O$75,CD$3)</f>
        <v>0</v>
      </c>
      <c r="CE14" s="83">
        <f>SUMIFS(PREDICTIONS!$W$4:$W$75,PREDICTIONS!$O$4:$O$75,$BX14,PREDICTIONS!$N$4:$N$75,CE$3)+SUMIFS(PREDICTIONS!$V$4:$V$75,PREDICTIONS!$N$4:$N$75,$BX14,PREDICTIONS!$O$4:$O$75,CE$3)</f>
        <v>0</v>
      </c>
      <c r="CF14" s="83">
        <f>SUMIFS(PREDICTIONS!$W$4:$W$75,PREDICTIONS!$O$4:$O$75,$BX14,PREDICTIONS!$N$4:$N$75,CF$3)+SUMIFS(PREDICTIONS!$V$4:$V$75,PREDICTIONS!$N$4:$N$75,$BX14,PREDICTIONS!$O$4:$O$75,CF$3)</f>
        <v>0</v>
      </c>
      <c r="CG14" s="83">
        <f>SUMIFS(PREDICTIONS!$W$4:$W$75,PREDICTIONS!$O$4:$O$75,$BX14,PREDICTIONS!$N$4:$N$75,CG$3)+SUMIFS(PREDICTIONS!$V$4:$V$75,PREDICTIONS!$N$4:$N$75,$BX14,PREDICTIONS!$O$4:$O$75,CG$3)</f>
        <v>0</v>
      </c>
      <c r="CH14" s="83">
        <f>SUMIFS(PREDICTIONS!$W$4:$W$75,PREDICTIONS!$O$4:$O$75,$BX14,PREDICTIONS!$N$4:$N$75,CH$3)+SUMIFS(PREDICTIONS!$V$4:$V$75,PREDICTIONS!$N$4:$N$75,$BX14,PREDICTIONS!$O$4:$O$75,CH$3)</f>
        <v>0</v>
      </c>
      <c r="CI14" s="83">
        <f>SUMIFS(PREDICTIONS!$W$4:$W$75,PREDICTIONS!$O$4:$O$75,$BX14,PREDICTIONS!$N$4:$N$75,CI$3)+SUMIFS(PREDICTIONS!$V$4:$V$75,PREDICTIONS!$N$4:$N$75,$BX14,PREDICTIONS!$O$4:$O$75,CI$3)</f>
        <v>0</v>
      </c>
      <c r="CJ14" s="83">
        <f>SUMIFS(PREDICTIONS!$W$4:$W$75,PREDICTIONS!$O$4:$O$75,$BX14,PREDICTIONS!$N$4:$N$75,CJ$3)+SUMIFS(PREDICTIONS!$V$4:$V$75,PREDICTIONS!$N$4:$N$75,$BX14,PREDICTIONS!$O$4:$O$75,CJ$3)</f>
        <v>0</v>
      </c>
      <c r="CK14" s="83">
        <f>SUMIFS(PREDICTIONS!$W$4:$W$75,PREDICTIONS!$O$4:$O$75,$BX14,PREDICTIONS!$N$4:$N$75,CK$3)+SUMIFS(PREDICTIONS!$V$4:$V$75,PREDICTIONS!$N$4:$N$75,$BX14,PREDICTIONS!$O$4:$O$75,CK$3)</f>
        <v>0</v>
      </c>
      <c r="CL14" s="83">
        <f>SUMIFS(PREDICTIONS!$W$4:$W$75,PREDICTIONS!$O$4:$O$75,$BX14,PREDICTIONS!$N$4:$N$75,CL$3)+SUMIFS(PREDICTIONS!$V$4:$V$75,PREDICTIONS!$N$4:$N$75,$BX14,PREDICTIONS!$O$4:$O$75,CL$3)</f>
        <v>0</v>
      </c>
      <c r="CM14" s="83">
        <f>SUMIFS(PREDICTIONS!$W$4:$W$75,PREDICTIONS!$O$4:$O$75,$BX14,PREDICTIONS!$N$4:$N$75,CM$3)+SUMIFS(PREDICTIONS!$V$4:$V$75,PREDICTIONS!$N$4:$N$75,$BX14,PREDICTIONS!$O$4:$O$75,CM$3)</f>
        <v>0</v>
      </c>
      <c r="CN14" s="83">
        <f>SUMIFS(PREDICTIONS!$W$4:$W$75,PREDICTIONS!$O$4:$O$75,$BX14,PREDICTIONS!$N$4:$N$75,CN$3)+SUMIFS(PREDICTIONS!$V$4:$V$75,PREDICTIONS!$N$4:$N$75,$BX14,PREDICTIONS!$O$4:$O$75,CN$3)</f>
        <v>0</v>
      </c>
      <c r="CO14" s="83">
        <f>SUMIFS(PREDICTIONS!$W$4:$W$75,PREDICTIONS!$O$4:$O$75,$BX14,PREDICTIONS!$N$4:$N$75,CO$3)+SUMIFS(PREDICTIONS!$V$4:$V$75,PREDICTIONS!$N$4:$N$75,$BX14,PREDICTIONS!$O$4:$O$75,CO$3)</f>
        <v>0</v>
      </c>
      <c r="CP14" s="83">
        <f>SUMIFS(PREDICTIONS!$W$4:$W$75,PREDICTIONS!$O$4:$O$75,$BX14,PREDICTIONS!$N$4:$N$75,CP$3)+SUMIFS(PREDICTIONS!$V$4:$V$75,PREDICTIONS!$N$4:$N$75,$BX14,PREDICTIONS!$O$4:$O$75,CP$3)</f>
        <v>0</v>
      </c>
      <c r="CQ14" s="83">
        <f>SUMIFS(PREDICTIONS!$W$4:$W$75,PREDICTIONS!$O$4:$O$75,$BX14,PREDICTIONS!$N$4:$N$75,CQ$3)+SUMIFS(PREDICTIONS!$V$4:$V$75,PREDICTIONS!$N$4:$N$75,$BX14,PREDICTIONS!$O$4:$O$75,CQ$3)</f>
        <v>0</v>
      </c>
      <c r="CR14" s="83">
        <f>SUMIFS(PREDICTIONS!$W$4:$W$75,PREDICTIONS!$O$4:$O$75,$BX14,PREDICTIONS!$N$4:$N$75,CR$3)+SUMIFS(PREDICTIONS!$V$4:$V$75,PREDICTIONS!$N$4:$N$75,$BX14,PREDICTIONS!$O$4:$O$75,CR$3)</f>
        <v>0</v>
      </c>
      <c r="CS14" s="83">
        <f>SUMIFS(PREDICTIONS!$W$4:$W$75,PREDICTIONS!$O$4:$O$75,$BX14,PREDICTIONS!$N$4:$N$75,CS$3)+SUMIFS(PREDICTIONS!$V$4:$V$75,PREDICTIONS!$N$4:$N$75,$BX14,PREDICTIONS!$O$4:$O$75,CS$3)</f>
        <v>0</v>
      </c>
      <c r="CT14" s="83">
        <f>SUMIFS(PREDICTIONS!$W$4:$W$75,PREDICTIONS!$O$4:$O$75,$BX14,PREDICTIONS!$N$4:$N$75,CT$3)+SUMIFS(PREDICTIONS!$V$4:$V$75,PREDICTIONS!$N$4:$N$75,$BX14,PREDICTIONS!$O$4:$O$75,CT$3)</f>
        <v>0</v>
      </c>
      <c r="CU14" s="83">
        <f>SUMIFS(PREDICTIONS!$B$4:$B$75,PREDICTIONS!$P$4:$P$75,$BX14,PREDICTIONS!$O$4:$O$75,CU$3)+SUMIFS(PREDICTIONS!$W$4:$W$75,PREDICTIONS!$O$4:$O$75,$BX14,PREDICTIONS!$P$4:$P$75,CU$3)</f>
        <v>0</v>
      </c>
      <c r="CV14" s="83">
        <f>SUMIFS(PREDICTIONS!$C$4:$C$75,PREDICTIONS!$Q$4:$Q$75,$BX14,PREDICTIONS!$P$4:$P$75,CV$3)+SUMIFS(PREDICTIONS!$B$4:$B$75,PREDICTIONS!$P$4:$P$75,$BX14,PREDICTIONS!$Q$4:$Q$75,CV$3)</f>
        <v>0</v>
      </c>
      <c r="CW14" s="83">
        <f>SUMIFS(PREDICTIONS!$D$4:$D$75,PREDICTIONS!$R$4:$R$75,$BX14,PREDICTIONS!$Q$4:$Q$75,CW$3)+SUMIFS(PREDICTIONS!$C$4:$C$75,PREDICTIONS!$Q$4:$Q$75,$BX14,PREDICTIONS!$R$4:$R$75,CW$3)</f>
        <v>0</v>
      </c>
      <c r="CX14" s="83">
        <f>SUMIFS(PREDICTIONS!$E$4:$E$75,PREDICTIONS!$S$4:$S$75,$BX14,PREDICTIONS!$R$4:$R$75,CX$3)+SUMIFS(PREDICTIONS!$D$4:$D$75,PREDICTIONS!$R$4:$R$75,$BX14,PREDICTIONS!$S$4:$S$75,CX$3)</f>
        <v>0</v>
      </c>
      <c r="CY14" s="83">
        <f>SUMIFS(PREDICTIONS!$F$4:$F$75,PREDICTIONS!$T$4:$T$75,$BX14,PREDICTIONS!$S$4:$S$75,CY$3)+SUMIFS(PREDICTIONS!$E$4:$E$75,PREDICTIONS!$S$4:$S$75,$BX14,PREDICTIONS!$T$4:$T$75,CY$3)</f>
        <v>0</v>
      </c>
      <c r="CZ14" s="83">
        <f>SUMIFS(PREDICTIONS!$G$4:$G$75,PREDICTIONS!$U$4:$U$75,$BX14,PREDICTIONS!$T$4:$T$75,CZ$3)+SUMIFS(PREDICTIONS!$F$4:$F$75,PREDICTIONS!$T$4:$T$75,$BX14,PREDICTIONS!$U$4:$U$75,CZ$3)</f>
        <v>0</v>
      </c>
      <c r="DA14" s="83">
        <f>SUMIFS(PREDICTIONS!$J$4:$J$75,PREDICTIONS!$V$4:$V$75,$BX14,PREDICTIONS!$U$4:$U$75,DA$3)+SUMIFS(PREDICTIONS!$G$4:$G$75,PREDICTIONS!$U$4:$U$75,$BX14,PREDICTIONS!$V$4:$V$75,DA$3)</f>
        <v>0</v>
      </c>
      <c r="DB14" s="83">
        <f>SUMIFS(PREDICTIONS!$K$4:$K$75,PREDICTIONS!$W$4:$W$75,$BX14,PREDICTIONS!$V$4:$V$75,DB$3)+SUMIFS(PREDICTIONS!$J$4:$J$75,PREDICTIONS!$V$4:$V$75,$BX14,PREDICTIONS!$W$4:$W$75,DB$3)</f>
        <v>0</v>
      </c>
      <c r="DC14" s="83">
        <f>SUMIFS(PREDICTIONS!$L$4:$L$75,PREDICTIONS!$B$4:$B$75,$BX14,PREDICTIONS!$W$4:$W$75,DC$3)+SUMIFS(PREDICTIONS!$K$4:$K$75,PREDICTIONS!$W$4:$W$75,$BX14,PREDICTIONS!$B$4:$B$75,DC$3)</f>
        <v>0</v>
      </c>
      <c r="DD14" s="83">
        <f>SUMIFS(PREDICTIONS!$N$4:$N$75,PREDICTIONS!$C$4:$C$75,$BX14,PREDICTIONS!$B$4:$B$75,DD$3)+SUMIFS(PREDICTIONS!$L$4:$L$75,PREDICTIONS!$B$4:$B$75,$BX14,PREDICTIONS!$C$4:$C$75,DD$3)</f>
        <v>0</v>
      </c>
      <c r="DE14" s="83">
        <f>SUMIFS(PREDICTIONS!$O$4:$O$75,PREDICTIONS!$D$4:$D$75,$BX14,PREDICTIONS!$C$4:$C$75,DE$3)+SUMIFS(PREDICTIONS!$N$4:$N$75,PREDICTIONS!$C$4:$C$75,$BX14,PREDICTIONS!$D$4:$D$75,DE$3)</f>
        <v>0</v>
      </c>
      <c r="DF14" s="83">
        <f>SUMIFS(PREDICTIONS!$P$4:$P$75,PREDICTIONS!$E$4:$E$75,$BX14,PREDICTIONS!$D$4:$D$75,DF$3)+SUMIFS(PREDICTIONS!$O$4:$O$75,PREDICTIONS!$D$4:$D$75,$BX14,PREDICTIONS!$E$4:$E$75,DF$3)</f>
        <v>0</v>
      </c>
      <c r="DG14" s="83">
        <f>SUMIFS(PREDICTIONS!$Q$4:$Q$75,PREDICTIONS!$F$4:$F$75,$BX14,PREDICTIONS!$E$4:$E$75,DG$3)+SUMIFS(PREDICTIONS!$P$4:$P$75,PREDICTIONS!$E$4:$E$75,$BX14,PREDICTIONS!$F$4:$F$75,DG$3)</f>
        <v>0</v>
      </c>
      <c r="DH14" s="83">
        <f>SUMIFS(PREDICTIONS!$R$4:$R$75,PREDICTIONS!$G$4:$G$75,$BX14,PREDICTIONS!$F$4:$F$75,DH$3)+SUMIFS(PREDICTIONS!$Q$4:$Q$75,PREDICTIONS!$F$4:$F$75,$BX14,PREDICTIONS!$G$4:$G$75,DH$3)</f>
        <v>0</v>
      </c>
      <c r="DI14" s="83">
        <f>SUMIFS(PREDICTIONS!$S$4:$S$75,PREDICTIONS!$J$4:$J$75,$BX14,PREDICTIONS!$G$4:$G$75,DI$3)+SUMIFS(PREDICTIONS!$R$4:$R$75,PREDICTIONS!$G$4:$G$75,$BX14,PREDICTIONS!$J$4:$J$75,DI$3)</f>
        <v>0</v>
      </c>
      <c r="DJ14" s="83">
        <f>SUMIFS(PREDICTIONS!$T$4:$T$75,PREDICTIONS!$K$4:$K$75,$BX14,PREDICTIONS!$J$4:$J$75,DJ$3)+SUMIFS(PREDICTIONS!$S$4:$S$75,PREDICTIONS!$J$4:$J$75,$BX14,PREDICTIONS!$K$4:$K$75,DJ$3)</f>
        <v>0</v>
      </c>
      <c r="DK14" s="83">
        <f>SUMIFS(PREDICTIONS!$U$4:$U$75,PREDICTIONS!$L$4:$L$75,$BX14,PREDICTIONS!$K$4:$K$75,DK$3)+SUMIFS(PREDICTIONS!$T$4:$T$75,PREDICTIONS!$K$4:$K$75,$BX14,PREDICTIONS!$L$4:$L$75,DK$3)</f>
        <v>0</v>
      </c>
      <c r="DL14" s="83">
        <f>SUMIFS(PREDICTIONS!$V$4:$V$75,PREDICTIONS!$N$4:$N$75,$BX14,PREDICTIONS!$L$4:$L$75,DL$3)+SUMIFS(PREDICTIONS!$U$4:$U$75,PREDICTIONS!$L$4:$L$75,$BX14,PREDICTIONS!$N$4:$N$75,DL$3)</f>
        <v>0</v>
      </c>
      <c r="DM14" s="83">
        <f>SUMIFS(PREDICTIONS!$W$4:$W$75,PREDICTIONS!$O$4:$O$75,$BX14,PREDICTIONS!$N$4:$N$75,DM$3)+SUMIFS(PREDICTIONS!$V$4:$V$75,PREDICTIONS!$N$4:$N$75,$BX14,PREDICTIONS!$O$4:$O$75,DM$3)</f>
        <v>0</v>
      </c>
      <c r="DN14" s="83">
        <f>SUMIFS(PREDICTIONS!$B$4:$B$75,PREDICTIONS!$P$4:$P$75,$BX14,PREDICTIONS!$O$4:$O$75,DN$3)+SUMIFS(PREDICTIONS!$W$4:$W$75,PREDICTIONS!$O$4:$O$75,$BX14,PREDICTIONS!$P$4:$P$75,DN$3)</f>
        <v>0</v>
      </c>
      <c r="DO14" s="83">
        <f>SUMIFS(PREDICTIONS!$C$4:$C$75,PREDICTIONS!$Q$4:$Q$75,$BX14,PREDICTIONS!$P$4:$P$75,DO$3)+SUMIFS(PREDICTIONS!$B$4:$B$75,PREDICTIONS!$P$4:$P$75,$BX14,PREDICTIONS!$Q$4:$Q$75,DO$3)</f>
        <v>0</v>
      </c>
      <c r="DP14" s="83">
        <f>SUMIFS(PREDICTIONS!$D$4:$D$75,PREDICTIONS!$R$4:$R$75,$BX14,PREDICTIONS!$Q$4:$Q$75,DP$3)+SUMIFS(PREDICTIONS!$C$4:$C$75,PREDICTIONS!$Q$4:$Q$75,$BX14,PREDICTIONS!$R$4:$R$75,DP$3)</f>
        <v>0</v>
      </c>
      <c r="DQ14" s="83">
        <f>SUMIFS(PREDICTIONS!$E$4:$E$75,PREDICTIONS!$S$4:$S$75,$BX14,PREDICTIONS!$R$4:$R$75,DQ$3)+SUMIFS(PREDICTIONS!$D$4:$D$75,PREDICTIONS!$R$4:$R$75,$BX14,PREDICTIONS!$S$4:$S$75,DQ$3)</f>
        <v>0</v>
      </c>
      <c r="DR14" s="83">
        <f>SUMIFS(PREDICTIONS!$W$4:$W$75,PREDICTIONS!$O$4:$O$75,$BX14,PREDICTIONS!$N$4:$N$75,DR$3)+SUMIFS(PREDICTIONS!$V$4:$V$75,PREDICTIONS!$N$4:$N$75,$BX14,PREDICTIONS!$O$4:$O$75,DR$3)</f>
        <v>0</v>
      </c>
      <c r="DS14" s="83">
        <f>SUMIFS(PREDICTIONS!$W$4:$W$75,PREDICTIONS!$O$4:$O$75,$BX14,PREDICTIONS!$N$4:$N$75,DS$3)+SUMIFS(PREDICTIONS!$V$4:$V$75,PREDICTIONS!$N$4:$N$75,$BX14,PREDICTIONS!$O$4:$O$75,DS$3)</f>
        <v>0</v>
      </c>
      <c r="DT14" s="83">
        <f>SUMIFS(PREDICTIONS!$W$4:$W$75,PREDICTIONS!$O$4:$O$75,$BX14,PREDICTIONS!$N$4:$N$75,DT$3)+SUMIFS(PREDICTIONS!$V$4:$V$75,PREDICTIONS!$N$4:$N$75,$BX14,PREDICTIONS!$O$4:$O$75,DT$3)</f>
        <v>0</v>
      </c>
      <c r="DU14" s="51"/>
      <c r="DV14" s="51" t="s">
        <v>99</v>
      </c>
      <c r="DW14" s="83">
        <f>SUMIFS(PREDICTIONS!$U$4:$U$75,PREDICTIONS!$O$4:$O$75,$BX14,PREDICTIONS!$N$4:$N$75,DW$3)+SUMIFS(PREDICTIONS!$T$4:$T$75,PREDICTIONS!$N$4:$N$75,$BX14,PREDICTIONS!$O$4:$O$75,DW$3)</f>
        <v>0</v>
      </c>
      <c r="DX14" s="83">
        <f>SUMIFS(PREDICTIONS!$U$4:$U$75,PREDICTIONS!$O$4:$O$75,$BX14,PREDICTIONS!$N$4:$N$75,DX$3)+SUMIFS(PREDICTIONS!$T$4:$T$75,PREDICTIONS!$N$4:$N$75,$BX14,PREDICTIONS!$O$4:$O$75,DX$3)</f>
        <v>0</v>
      </c>
      <c r="DY14" s="83">
        <f>SUMIFS(PREDICTIONS!$U$4:$U$75,PREDICTIONS!$O$4:$O$75,$BX14,PREDICTIONS!$N$4:$N$75,DY$3)+SUMIFS(PREDICTIONS!$T$4:$T$75,PREDICTIONS!$N$4:$N$75,$BX14,PREDICTIONS!$O$4:$O$75,DY$3)</f>
        <v>0</v>
      </c>
      <c r="DZ14" s="83">
        <f>SUMIFS(PREDICTIONS!$U$4:$U$75,PREDICTIONS!$O$4:$O$75,$BX14,PREDICTIONS!$N$4:$N$75,DZ$3)+SUMIFS(PREDICTIONS!$T$4:$T$75,PREDICTIONS!$N$4:$N$75,$BX14,PREDICTIONS!$O$4:$O$75,DZ$3)</f>
        <v>0</v>
      </c>
      <c r="EA14" s="83">
        <f>SUMIFS(PREDICTIONS!$U$4:$U$75,PREDICTIONS!$O$4:$O$75,$BX14,PREDICTIONS!$N$4:$N$75,EA$3)+SUMIFS(PREDICTIONS!$T$4:$T$75,PREDICTIONS!$N$4:$N$75,$BX14,PREDICTIONS!$O$4:$O$75,EA$3)</f>
        <v>0</v>
      </c>
      <c r="EB14" s="83">
        <f>SUMIFS(PREDICTIONS!$U$4:$U$75,PREDICTIONS!$O$4:$O$75,$BX14,PREDICTIONS!$N$4:$N$75,EB$3)+SUMIFS(PREDICTIONS!$T$4:$T$75,PREDICTIONS!$N$4:$N$75,$BX14,PREDICTIONS!$O$4:$O$75,EB$3)</f>
        <v>0</v>
      </c>
      <c r="EC14" s="83">
        <f>SUMIFS(PREDICTIONS!$U$4:$U$75,PREDICTIONS!$O$4:$O$75,$BX14,PREDICTIONS!$N$4:$N$75,EC$3)+SUMIFS(PREDICTIONS!$T$4:$T$75,PREDICTIONS!$N$4:$N$75,$BX14,PREDICTIONS!$O$4:$O$75,EC$3)</f>
        <v>0</v>
      </c>
      <c r="ED14" s="83">
        <f>SUMIFS(PREDICTIONS!$U$4:$U$75,PREDICTIONS!$O$4:$O$75,$BX14,PREDICTIONS!$N$4:$N$75,ED$3)+SUMIFS(PREDICTIONS!$T$4:$T$75,PREDICTIONS!$N$4:$N$75,$BX14,PREDICTIONS!$O$4:$O$75,ED$3)</f>
        <v>0</v>
      </c>
      <c r="EE14" s="83">
        <f>SUMIFS(PREDICTIONS!$U$4:$U$75,PREDICTIONS!$O$4:$O$75,$BX14,PREDICTIONS!$N$4:$N$75,EE$3)+SUMIFS(PREDICTIONS!$T$4:$T$75,PREDICTIONS!$N$4:$N$75,$BX14,PREDICTIONS!$O$4:$O$75,EE$3)</f>
        <v>0</v>
      </c>
      <c r="EF14" s="83">
        <f>SUMIFS(PREDICTIONS!$V$4:$V$75,PREDICTIONS!$P$4:$P$75,$BX14,PREDICTIONS!$O$4:$O$75,EF$3)+SUMIFS(PREDICTIONS!$U$4:$U$75,PREDICTIONS!$O$4:$O$75,$BX14,PREDICTIONS!$P$4:$P$75,EF$3)</f>
        <v>0</v>
      </c>
      <c r="EG14" s="83">
        <f>SUMIFS(PREDICTIONS!$W$4:$W$75,PREDICTIONS!$Q$4:$Q$75,$BX14,PREDICTIONS!$P$4:$P$75,EG$3)+SUMIFS(PREDICTIONS!$V$4:$V$75,PREDICTIONS!$P$4:$P$75,$BX14,PREDICTIONS!$Q$4:$Q$75,EG$3)</f>
        <v>0</v>
      </c>
      <c r="EH14" s="83">
        <f>SUMIFS(PREDICTIONS!$B$4:$B$75,PREDICTIONS!$R$4:$R$75,$BX14,PREDICTIONS!$Q$4:$Q$75,EH$3)+SUMIFS(PREDICTIONS!$W$4:$W$75,PREDICTIONS!$Q$4:$Q$75,$BX14,PREDICTIONS!$R$4:$R$75,EH$3)</f>
        <v>0</v>
      </c>
      <c r="EI14" s="83">
        <f>SUMIFS(PREDICTIONS!$C$4:$C$75,PREDICTIONS!$S$4:$S$75,$BX14,PREDICTIONS!$R$4:$R$75,EI$3)+SUMIFS(PREDICTIONS!$B$4:$B$75,PREDICTIONS!$R$4:$R$75,$BX14,PREDICTIONS!$S$4:$S$75,EI$3)</f>
        <v>0</v>
      </c>
      <c r="EJ14" s="83">
        <f>SUMIFS(PREDICTIONS!$D$4:$D$75,PREDICTIONS!$T$4:$T$75,$BX14,PREDICTIONS!$S$4:$S$75,EJ$3)+SUMIFS(PREDICTIONS!$C$4:$C$75,PREDICTIONS!$S$4:$S$75,$BX14,PREDICTIONS!$T$4:$T$75,EJ$3)</f>
        <v>0</v>
      </c>
      <c r="EK14" s="83">
        <f>SUMIFS(PREDICTIONS!$E$4:$E$75,PREDICTIONS!$U$4:$U$75,$BX14,PREDICTIONS!$T$4:$T$75,EK$3)+SUMIFS(PREDICTIONS!$D$4:$D$75,PREDICTIONS!$T$4:$T$75,$BX14,PREDICTIONS!$U$4:$U$75,EK$3)</f>
        <v>0</v>
      </c>
      <c r="EL14" s="83">
        <f>SUMIFS(PREDICTIONS!$F$4:$F$75,PREDICTIONS!$V$4:$V$75,$BX14,PREDICTIONS!$U$4:$U$75,EL$3)+SUMIFS(PREDICTIONS!$E$4:$E$75,PREDICTIONS!$U$4:$U$75,$BX14,PREDICTIONS!$V$4:$V$75,EL$3)</f>
        <v>0</v>
      </c>
      <c r="EM14" s="83">
        <f>SUMIFS(PREDICTIONS!$G$4:$G$75,PREDICTIONS!$W$4:$W$75,$BX14,PREDICTIONS!$V$4:$V$75,EM$3)+SUMIFS(PREDICTIONS!$F$4:$F$75,PREDICTIONS!$V$4:$V$75,$BX14,PREDICTIONS!$W$4:$W$75,EM$3)</f>
        <v>0</v>
      </c>
      <c r="EN14" s="83">
        <f>SUMIFS(PREDICTIONS!$J$4:$J$75,PREDICTIONS!$B$4:$B$75,$BX14,PREDICTIONS!$W$4:$W$75,EN$3)+SUMIFS(PREDICTIONS!$G$4:$G$75,PREDICTIONS!$W$4:$W$75,$BX14,PREDICTIONS!$B$4:$B$75,EN$3)</f>
        <v>0</v>
      </c>
      <c r="EO14" s="83">
        <f>SUMIFS(PREDICTIONS!$K$4:$K$75,PREDICTIONS!$C$4:$C$75,$BX14,PREDICTIONS!$B$4:$B$75,EO$3)+SUMIFS(PREDICTIONS!$J$4:$J$75,PREDICTIONS!$B$4:$B$75,$BX14,PREDICTIONS!$C$4:$C$75,EO$3)</f>
        <v>0</v>
      </c>
      <c r="EP14" s="83">
        <f>SUMIFS(PREDICTIONS!$L$4:$L$75,PREDICTIONS!$D$4:$D$75,$BX14,PREDICTIONS!$C$4:$C$75,EP$3)+SUMIFS(PREDICTIONS!$K$4:$K$75,PREDICTIONS!$C$4:$C$75,$BX14,PREDICTIONS!$D$4:$D$75,EP$3)</f>
        <v>0</v>
      </c>
      <c r="EQ14" s="83">
        <f>SUMIFS(PREDICTIONS!$N$4:$N$75,PREDICTIONS!$E$4:$E$75,$BX14,PREDICTIONS!$D$4:$D$75,EQ$3)+SUMIFS(PREDICTIONS!$L$4:$L$75,PREDICTIONS!$D$4:$D$75,$BX14,PREDICTIONS!$E$4:$E$75,EQ$3)</f>
        <v>0</v>
      </c>
      <c r="ER14" s="83">
        <f>SUMIFS(PREDICTIONS!$O$4:$O$75,PREDICTIONS!$F$4:$F$75,$BX14,PREDICTIONS!$E$4:$E$75,ER$3)+SUMIFS(PREDICTIONS!$N$4:$N$75,PREDICTIONS!$E$4:$E$75,$BX14,PREDICTIONS!$F$4:$F$75,ER$3)</f>
        <v>0</v>
      </c>
      <c r="ES14" s="83">
        <f>SUMIFS(PREDICTIONS!$P$4:$P$75,PREDICTIONS!$G$4:$G$75,$BX14,PREDICTIONS!$F$4:$F$75,ES$3)+SUMIFS(PREDICTIONS!$O$4:$O$75,PREDICTIONS!$F$4:$F$75,$BX14,PREDICTIONS!$G$4:$G$75,ES$3)</f>
        <v>0</v>
      </c>
      <c r="ET14" s="83">
        <f>SUMIFS(PREDICTIONS!$Q$4:$Q$75,PREDICTIONS!$J$4:$J$75,$BX14,PREDICTIONS!$G$4:$G$75,ET$3)+SUMIFS(PREDICTIONS!$P$4:$P$75,PREDICTIONS!$G$4:$G$75,$BX14,PREDICTIONS!$J$4:$J$75,ET$3)</f>
        <v>0</v>
      </c>
      <c r="EU14" s="83">
        <f>SUMIFS(PREDICTIONS!$R$4:$R$75,PREDICTIONS!$K$4:$K$75,$BX14,PREDICTIONS!$J$4:$J$75,EU$3)+SUMIFS(PREDICTIONS!$Q$4:$Q$75,PREDICTIONS!$J$4:$J$75,$BX14,PREDICTIONS!$K$4:$K$75,EU$3)</f>
        <v>0</v>
      </c>
      <c r="EV14" s="83">
        <f>SUMIFS(PREDICTIONS!$S$4:$S$75,PREDICTIONS!$L$4:$L$75,$BX14,PREDICTIONS!$K$4:$K$75,EV$3)+SUMIFS(PREDICTIONS!$R$4:$R$75,PREDICTIONS!$K$4:$K$75,$BX14,PREDICTIONS!$L$4:$L$75,EV$3)</f>
        <v>0</v>
      </c>
      <c r="EW14" s="83">
        <f>SUMIFS(PREDICTIONS!$T$4:$T$75,PREDICTIONS!$N$4:$N$75,$BX14,PREDICTIONS!$L$4:$L$75,EW$3)+SUMIFS(PREDICTIONS!$S$4:$S$75,PREDICTIONS!$L$4:$L$75,$BX14,PREDICTIONS!$N$4:$N$75,EW$3)</f>
        <v>0</v>
      </c>
      <c r="EX14" s="83">
        <f>SUMIFS(PREDICTIONS!$U$4:$U$75,PREDICTIONS!$O$4:$O$75,$BX14,PREDICTIONS!$N$4:$N$75,EX$3)+SUMIFS(PREDICTIONS!$T$4:$T$75,PREDICTIONS!$N$4:$N$75,$BX14,PREDICTIONS!$O$4:$O$75,EX$3)</f>
        <v>0</v>
      </c>
      <c r="EY14" s="83">
        <f>SUMIFS(PREDICTIONS!$V$4:$V$75,PREDICTIONS!$P$4:$P$75,$BX14,PREDICTIONS!$O$4:$O$75,EY$3)+SUMIFS(PREDICTIONS!$U$4:$U$75,PREDICTIONS!$O$4:$O$75,$BX14,PREDICTIONS!$P$4:$P$75,EY$3)</f>
        <v>0</v>
      </c>
      <c r="EZ14" s="83">
        <f>SUMIFS(PREDICTIONS!$W$4:$W$75,PREDICTIONS!$Q$4:$Q$75,$BX14,PREDICTIONS!$P$4:$P$75,EZ$3)+SUMIFS(PREDICTIONS!$V$4:$V$75,PREDICTIONS!$P$4:$P$75,$BX14,PREDICTIONS!$Q$4:$Q$75,EZ$3)</f>
        <v>0</v>
      </c>
      <c r="FA14" s="83">
        <f>SUMIFS(PREDICTIONS!$B$4:$B$75,PREDICTIONS!$R$4:$R$75,$BX14,PREDICTIONS!$Q$4:$Q$75,FA$3)+SUMIFS(PREDICTIONS!$W$4:$W$75,PREDICTIONS!$Q$4:$Q$75,$BX14,PREDICTIONS!$R$4:$R$75,FA$3)</f>
        <v>0</v>
      </c>
      <c r="FB14" s="83">
        <f>SUMIFS(PREDICTIONS!$C$4:$C$75,PREDICTIONS!$S$4:$S$75,$BX14,PREDICTIONS!$R$4:$R$75,FB$3)+SUMIFS(PREDICTIONS!$B$4:$B$75,PREDICTIONS!$R$4:$R$75,$BX14,PREDICTIONS!$S$4:$S$75,FB$3)</f>
        <v>0</v>
      </c>
      <c r="FC14" s="83">
        <f>SUMIFS(PREDICTIONS!$D$4:$D$75,PREDICTIONS!$T$4:$T$75,$BX14,PREDICTIONS!$S$4:$S$75,FC$3)+SUMIFS(PREDICTIONS!$C$4:$C$75,PREDICTIONS!$S$4:$S$75,$BX14,PREDICTIONS!$T$4:$T$75,FC$3)</f>
        <v>0</v>
      </c>
      <c r="FD14" s="83">
        <f>SUMIFS(PREDICTIONS!$E$4:$E$75,PREDICTIONS!$U$4:$U$75,$BX14,PREDICTIONS!$T$4:$T$75,FD$3)+SUMIFS(PREDICTIONS!$D$4:$D$75,PREDICTIONS!$T$4:$T$75,$BX14,PREDICTIONS!$U$4:$U$75,FD$3)</f>
        <v>0</v>
      </c>
      <c r="FE14" s="83">
        <f>SUMIFS(PREDICTIONS!$F$4:$F$75,PREDICTIONS!$V$4:$V$75,$BX14,PREDICTIONS!$U$4:$U$75,FE$3)+SUMIFS(PREDICTIONS!$E$4:$E$75,PREDICTIONS!$U$4:$U$75,$BX14,PREDICTIONS!$V$4:$V$75,FE$3)</f>
        <v>0</v>
      </c>
      <c r="FF14" s="83">
        <f>SUMIFS(PREDICTIONS!$G$4:$G$75,PREDICTIONS!$W$4:$W$75,$BX14,PREDICTIONS!$V$4:$V$75,FF$3)+SUMIFS(PREDICTIONS!$F$4:$F$75,PREDICTIONS!$V$4:$V$75,$BX14,PREDICTIONS!$W$4:$W$75,FF$3)</f>
        <v>0</v>
      </c>
      <c r="FG14" s="83">
        <f>SUMIFS(PREDICTIONS!$U$4:$U$75,PREDICTIONS!$O$4:$O$75,$BX14,PREDICTIONS!$N$4:$N$75,FG$3)+SUMIFS(PREDICTIONS!$T$4:$T$75,PREDICTIONS!$N$4:$N$75,$BX14,PREDICTIONS!$O$4:$O$75,FG$3)</f>
        <v>0</v>
      </c>
      <c r="FH14" s="83">
        <f>SUMIFS(PREDICTIONS!$U$4:$U$75,PREDICTIONS!$O$4:$O$75,$BX14,PREDICTIONS!$N$4:$N$75,FH$3)+SUMIFS(PREDICTIONS!$T$4:$T$75,PREDICTIONS!$N$4:$N$75,$BX14,PREDICTIONS!$O$4:$O$75,FH$3)</f>
        <v>0</v>
      </c>
      <c r="FI14" s="83">
        <f>SUMIFS(PREDICTIONS!$U$4:$U$75,PREDICTIONS!$O$4:$O$75,$BX14,PREDICTIONS!$N$4:$N$75,FI$3)+SUMIFS(PREDICTIONS!$T$4:$T$75,PREDICTIONS!$N$4:$N$75,$BX14,PREDICTIONS!$O$4:$O$75,FI$3)</f>
        <v>0</v>
      </c>
      <c r="FJ14" s="83">
        <f>SUMIFS(PREDICTIONS!$U$4:$U$75,PREDICTIONS!$O$4:$O$75,$BX14,PREDICTIONS!$N$4:$N$75,FJ$3)+SUMIFS(PREDICTIONS!$T$4:$T$75,PREDICTIONS!$N$4:$N$75,$BX14,PREDICTIONS!$O$4:$O$75,FJ$3)</f>
        <v>0</v>
      </c>
      <c r="FK14" s="83">
        <f>SUMIFS(PREDICTIONS!$U$4:$U$75,PREDICTIONS!$O$4:$O$75,$BX14,PREDICTIONS!$N$4:$N$75,FK$3)+SUMIFS(PREDICTIONS!$T$4:$T$75,PREDICTIONS!$N$4:$N$75,$BX14,PREDICTIONS!$O$4:$O$75,FK$3)</f>
        <v>0</v>
      </c>
      <c r="FL14" s="83">
        <f>SUMIFS(PREDICTIONS!$U$4:$U$75,PREDICTIONS!$O$4:$O$75,$BX14,PREDICTIONS!$N$4:$N$75,FL$3)+SUMIFS(PREDICTIONS!$T$4:$T$75,PREDICTIONS!$N$4:$N$75,$BX14,PREDICTIONS!$O$4:$O$75,FL$3)</f>
        <v>0</v>
      </c>
      <c r="FM14" s="83">
        <f>SUMIFS(PREDICTIONS!$U$4:$U$75,PREDICTIONS!$O$4:$O$75,$BX14,PREDICTIONS!$N$4:$N$75,FM$3)+SUMIFS(PREDICTIONS!$T$4:$T$75,PREDICTIONS!$N$4:$N$75,$BX14,PREDICTIONS!$O$4:$O$75,FM$3)</f>
        <v>0</v>
      </c>
      <c r="FN14" s="83">
        <f>SUMIFS(PREDICTIONS!$U$4:$U$75,PREDICTIONS!$O$4:$O$75,$BX14,PREDICTIONS!$N$4:$N$75,FN$3)+SUMIFS(PREDICTIONS!$T$4:$T$75,PREDICTIONS!$N$4:$N$75,$BX14,PREDICTIONS!$O$4:$O$75,FN$3)</f>
        <v>0</v>
      </c>
      <c r="FO14" s="83">
        <f>SUMIFS(PREDICTIONS!$U$4:$U$75,PREDICTIONS!$O$4:$O$75,$BX14,PREDICTIONS!$N$4:$N$75,FO$3)+SUMIFS(PREDICTIONS!$T$4:$T$75,PREDICTIONS!$N$4:$N$75,$BX14,PREDICTIONS!$O$4:$O$75,FO$3)</f>
        <v>0</v>
      </c>
      <c r="FP14" s="83">
        <f>SUMIFS(PREDICTIONS!$U$4:$U$75,PREDICTIONS!$O$4:$O$75,$BX14,PREDICTIONS!$N$4:$N$75,FP$3)+SUMIFS(PREDICTIONS!$T$4:$T$75,PREDICTIONS!$N$4:$N$75,$BX14,PREDICTIONS!$O$4:$O$75,FP$3)</f>
        <v>0</v>
      </c>
      <c r="FQ14" s="83">
        <f>SUMIFS(PREDICTIONS!$U$4:$U$75,PREDICTIONS!$O$4:$O$75,$BX14,PREDICTIONS!$N$4:$N$75,FQ$3)+SUMIFS(PREDICTIONS!$T$4:$T$75,PREDICTIONS!$N$4:$N$75,$BX14,PREDICTIONS!$O$4:$O$75,FQ$3)</f>
        <v>0</v>
      </c>
      <c r="FR14" s="83">
        <f>SUMIFS(PREDICTIONS!$U$4:$U$75,PREDICTIONS!$O$4:$O$75,$BX14,PREDICTIONS!$N$4:$N$75,FR$3)+SUMIFS(PREDICTIONS!$T$4:$T$75,PREDICTIONS!$N$4:$N$75,$BX14,PREDICTIONS!$O$4:$O$75,FR$3)</f>
        <v>0</v>
      </c>
      <c r="FS14" s="51"/>
      <c r="FT14" s="51" t="s">
        <v>99</v>
      </c>
      <c r="FU14" s="83">
        <f>SUMIFS(PREDICTIONS!$S$4:$S$75,PREDICTIONS!$O$4:$O$75,$BX14,PREDICTIONS!$N$4:$N$75,FU$3)+SUMIFS(PREDICTIONS!$R$4:$R$75,PREDICTIONS!$N$4:$N$75,$BX14,PREDICTIONS!$O$4:$O$75,FU$3)</f>
        <v>0</v>
      </c>
      <c r="FV14" s="83">
        <f>SUMIFS(PREDICTIONS!$S$4:$S$75,PREDICTIONS!$O$4:$O$75,$BX14,PREDICTIONS!$N$4:$N$75,FV$3)+SUMIFS(PREDICTIONS!$R$4:$R$75,PREDICTIONS!$N$4:$N$75,$BX14,PREDICTIONS!$O$4:$O$75,FV$3)</f>
        <v>0</v>
      </c>
      <c r="FW14" s="83">
        <f>SUMIFS(PREDICTIONS!$S$4:$S$75,PREDICTIONS!$O$4:$O$75,$BX14,PREDICTIONS!$N$4:$N$75,FW$3)+SUMIFS(PREDICTIONS!$R$4:$R$75,PREDICTIONS!$N$4:$N$75,$BX14,PREDICTIONS!$O$4:$O$75,FW$3)</f>
        <v>0</v>
      </c>
      <c r="FX14" s="83">
        <f>SUMIFS(PREDICTIONS!$S$4:$S$75,PREDICTIONS!$O$4:$O$75,$BX14,PREDICTIONS!$N$4:$N$75,FX$3)+SUMIFS(PREDICTIONS!$R$4:$R$75,PREDICTIONS!$N$4:$N$75,$BX14,PREDICTIONS!$O$4:$O$75,FX$3)</f>
        <v>0</v>
      </c>
      <c r="FY14" s="83">
        <f>SUMIFS(PREDICTIONS!$S$4:$S$75,PREDICTIONS!$O$4:$O$75,$BX14,PREDICTIONS!$N$4:$N$75,FY$3)+SUMIFS(PREDICTIONS!$R$4:$R$75,PREDICTIONS!$N$4:$N$75,$BX14,PREDICTIONS!$O$4:$O$75,FY$3)</f>
        <v>0</v>
      </c>
      <c r="FZ14" s="83">
        <f>SUMIFS(PREDICTIONS!$S$4:$S$75,PREDICTIONS!$O$4:$O$75,$BX14,PREDICTIONS!$N$4:$N$75,FZ$3)+SUMIFS(PREDICTIONS!$R$4:$R$75,PREDICTIONS!$N$4:$N$75,$BX14,PREDICTIONS!$O$4:$O$75,FZ$3)</f>
        <v>0</v>
      </c>
      <c r="GA14" s="83">
        <f>SUMIFS(PREDICTIONS!$T$4:$T$75,PREDICTIONS!$P$4:$P$75,$BX14,PREDICTIONS!$O$4:$O$75,GA$3)+SUMIFS(PREDICTIONS!$S$4:$S$75,PREDICTIONS!$O$4:$O$75,$BX14,PREDICTIONS!$P$4:$P$75,GA$3)</f>
        <v>0</v>
      </c>
      <c r="GB14" s="83">
        <f>SUMIFS(PREDICTIONS!$U$4:$U$75,PREDICTIONS!$Q$4:$Q$75,$BX14,PREDICTIONS!$P$4:$P$75,GB$3)+SUMIFS(PREDICTIONS!$T$4:$T$75,PREDICTIONS!$P$4:$P$75,$BX14,PREDICTIONS!$Q$4:$Q$75,GB$3)</f>
        <v>0</v>
      </c>
      <c r="GC14" s="83">
        <f>SUMIFS(PREDICTIONS!$V$4:$V$75,PREDICTIONS!$R$4:$R$75,$BX14,PREDICTIONS!$Q$4:$Q$75,GC$3)+SUMIFS(PREDICTIONS!$U$4:$U$75,PREDICTIONS!$Q$4:$Q$75,$BX14,PREDICTIONS!$R$4:$R$75,GC$3)</f>
        <v>0</v>
      </c>
      <c r="GD14" s="83">
        <f>SUMIFS(PREDICTIONS!$W$4:$W$75,PREDICTIONS!$S$4:$S$75,$BX14,PREDICTIONS!$R$4:$R$75,GD$3)+SUMIFS(PREDICTIONS!$V$4:$V$75,PREDICTIONS!$R$4:$R$75,$BX14,PREDICTIONS!$S$4:$S$75,GD$3)</f>
        <v>0</v>
      </c>
      <c r="GE14" s="83">
        <f>SUMIFS(PREDICTIONS!$B$4:$B$75,PREDICTIONS!$T$4:$T$75,$BX14,PREDICTIONS!$S$4:$S$75,GE$3)+SUMIFS(PREDICTIONS!$W$4:$W$75,PREDICTIONS!$S$4:$S$75,$BX14,PREDICTIONS!$T$4:$T$75,GE$3)</f>
        <v>0</v>
      </c>
      <c r="GF14" s="83">
        <f>SUMIFS(PREDICTIONS!$C$4:$C$75,PREDICTIONS!$U$4:$U$75,$BX14,PREDICTIONS!$T$4:$T$75,GF$3)+SUMIFS(PREDICTIONS!$B$4:$B$75,PREDICTIONS!$T$4:$T$75,$BX14,PREDICTIONS!$U$4:$U$75,GF$3)</f>
        <v>0</v>
      </c>
      <c r="GG14" s="83">
        <f>SUMIFS(PREDICTIONS!$D$4:$D$75,PREDICTIONS!$V$4:$V$75,$BX14,PREDICTIONS!$U$4:$U$75,GG$3)+SUMIFS(PREDICTIONS!$C$4:$C$75,PREDICTIONS!$U$4:$U$75,$BX14,PREDICTIONS!$V$4:$V$75,GG$3)</f>
        <v>0</v>
      </c>
      <c r="GH14" s="83">
        <f>SUMIFS(PREDICTIONS!$E$4:$E$75,PREDICTIONS!$W$4:$W$75,$BX14,PREDICTIONS!$V$4:$V$75,GH$3)+SUMIFS(PREDICTIONS!$D$4:$D$75,PREDICTIONS!$V$4:$V$75,$BX14,PREDICTIONS!$W$4:$W$75,GH$3)</f>
        <v>0</v>
      </c>
      <c r="GI14" s="83">
        <f>SUMIFS(PREDICTIONS!$F$4:$F$75,PREDICTIONS!$B$4:$B$75,$BX14,PREDICTIONS!$W$4:$W$75,GI$3)+SUMIFS(PREDICTIONS!$E$4:$E$75,PREDICTIONS!$W$4:$W$75,$BX14,PREDICTIONS!$B$4:$B$75,GI$3)</f>
        <v>0</v>
      </c>
      <c r="GJ14" s="83">
        <f>SUMIFS(PREDICTIONS!$G$4:$G$75,PREDICTIONS!$C$4:$C$75,$BX14,PREDICTIONS!$B$4:$B$75,GJ$3)+SUMIFS(PREDICTIONS!$F$4:$F$75,PREDICTIONS!$B$4:$B$75,$BX14,PREDICTIONS!$C$4:$C$75,GJ$3)</f>
        <v>0</v>
      </c>
      <c r="GK14" s="83">
        <f>SUMIFS(PREDICTIONS!$J$4:$J$75,PREDICTIONS!$D$4:$D$75,$BX14,PREDICTIONS!$C$4:$C$75,GK$3)+SUMIFS(PREDICTIONS!$G$4:$G$75,PREDICTIONS!$C$4:$C$75,$BX14,PREDICTIONS!$D$4:$D$75,GK$3)</f>
        <v>0</v>
      </c>
      <c r="GL14" s="83">
        <f>SUMIFS(PREDICTIONS!$K$4:$K$75,PREDICTIONS!$E$4:$E$75,$BX14,PREDICTIONS!$D$4:$D$75,GL$3)+SUMIFS(PREDICTIONS!$J$4:$J$75,PREDICTIONS!$D$4:$D$75,$BX14,PREDICTIONS!$E$4:$E$75,GL$3)</f>
        <v>0</v>
      </c>
      <c r="GM14" s="83">
        <f>SUMIFS(PREDICTIONS!$L$4:$L$75,PREDICTIONS!$F$4:$F$75,$BX14,PREDICTIONS!$E$4:$E$75,GM$3)+SUMIFS(PREDICTIONS!$K$4:$K$75,PREDICTIONS!$E$4:$E$75,$BX14,PREDICTIONS!$F$4:$F$75,GM$3)</f>
        <v>0</v>
      </c>
      <c r="GN14" s="83">
        <f>SUMIFS(PREDICTIONS!$N$4:$N$75,PREDICTIONS!$G$4:$G$75,$BX14,PREDICTIONS!$F$4:$F$75,GN$3)+SUMIFS(PREDICTIONS!$L$4:$L$75,PREDICTIONS!$F$4:$F$75,$BX14,PREDICTIONS!$G$4:$G$75,GN$3)</f>
        <v>0</v>
      </c>
      <c r="GO14" s="83">
        <f>SUMIFS(PREDICTIONS!$O$4:$O$75,PREDICTIONS!$J$4:$J$75,$BX14,PREDICTIONS!$G$4:$G$75,GO$3)+SUMIFS(PREDICTIONS!$N$4:$N$75,PREDICTIONS!$G$4:$G$75,$BX14,PREDICTIONS!$J$4:$J$75,GO$3)</f>
        <v>0</v>
      </c>
      <c r="GP14" s="83">
        <f>SUMIFS(PREDICTIONS!$P$4:$P$75,PREDICTIONS!$K$4:$K$75,$BX14,PREDICTIONS!$J$4:$J$75,GP$3)+SUMIFS(PREDICTIONS!$O$4:$O$75,PREDICTIONS!$J$4:$J$75,$BX14,PREDICTIONS!$K$4:$K$75,GP$3)</f>
        <v>0</v>
      </c>
      <c r="GQ14" s="83">
        <f>SUMIFS(PREDICTIONS!$Q$4:$Q$75,PREDICTIONS!$L$4:$L$75,$BX14,PREDICTIONS!$K$4:$K$75,GQ$3)+SUMIFS(PREDICTIONS!$P$4:$P$75,PREDICTIONS!$K$4:$K$75,$BX14,PREDICTIONS!$L$4:$L$75,GQ$3)</f>
        <v>0</v>
      </c>
      <c r="GR14" s="83">
        <f>SUMIFS(PREDICTIONS!$R$4:$R$75,PREDICTIONS!$N$4:$N$75,$BX14,PREDICTIONS!$L$4:$L$75,GR$3)+SUMIFS(PREDICTIONS!$Q$4:$Q$75,PREDICTIONS!$L$4:$L$75,$BX14,PREDICTIONS!$N$4:$N$75,GR$3)</f>
        <v>0</v>
      </c>
      <c r="GS14" s="83">
        <f>SUMIFS(PREDICTIONS!$S$4:$S$75,PREDICTIONS!$O$4:$O$75,$BX14,PREDICTIONS!$N$4:$N$75,GS$3)+SUMIFS(PREDICTIONS!$R$4:$R$75,PREDICTIONS!$N$4:$N$75,$BX14,PREDICTIONS!$O$4:$O$75,GS$3)</f>
        <v>0</v>
      </c>
      <c r="GT14" s="83">
        <f>SUMIFS(PREDICTIONS!$T$4:$T$75,PREDICTIONS!$P$4:$P$75,$BX14,PREDICTIONS!$O$4:$O$75,GT$3)+SUMIFS(PREDICTIONS!$S$4:$S$75,PREDICTIONS!$O$4:$O$75,$BX14,PREDICTIONS!$P$4:$P$75,GT$3)</f>
        <v>0</v>
      </c>
      <c r="GU14" s="83">
        <f>SUMIFS(PREDICTIONS!$U$4:$U$75,PREDICTIONS!$Q$4:$Q$75,$BX14,PREDICTIONS!$P$4:$P$75,GU$3)+SUMIFS(PREDICTIONS!$T$4:$T$75,PREDICTIONS!$P$4:$P$75,$BX14,PREDICTIONS!$Q$4:$Q$75,GU$3)</f>
        <v>0</v>
      </c>
      <c r="GV14" s="83">
        <f>SUMIFS(PREDICTIONS!$V$4:$V$75,PREDICTIONS!$R$4:$R$75,$BX14,PREDICTIONS!$Q$4:$Q$75,GV$3)+SUMIFS(PREDICTIONS!$U$4:$U$75,PREDICTIONS!$Q$4:$Q$75,$BX14,PREDICTIONS!$R$4:$R$75,GV$3)</f>
        <v>0</v>
      </c>
      <c r="GW14" s="83">
        <f>SUMIFS(PREDICTIONS!$W$4:$W$75,PREDICTIONS!$S$4:$S$75,$BX14,PREDICTIONS!$R$4:$R$75,GW$3)+SUMIFS(PREDICTIONS!$V$4:$V$75,PREDICTIONS!$R$4:$R$75,$BX14,PREDICTIONS!$S$4:$S$75,GW$3)</f>
        <v>0</v>
      </c>
      <c r="GX14" s="83">
        <f>SUMIFS(PREDICTIONS!$B$4:$B$75,PREDICTIONS!$T$4:$T$75,$BX14,PREDICTIONS!$S$4:$S$75,GX$3)+SUMIFS(PREDICTIONS!$W$4:$W$75,PREDICTIONS!$S$4:$S$75,$BX14,PREDICTIONS!$T$4:$T$75,GX$3)</f>
        <v>0</v>
      </c>
      <c r="GY14" s="83">
        <f>SUMIFS(PREDICTIONS!$C$4:$C$75,PREDICTIONS!$U$4:$U$75,$BX14,PREDICTIONS!$T$4:$T$75,GY$3)+SUMIFS(PREDICTIONS!$B$4:$B$75,PREDICTIONS!$T$4:$T$75,$BX14,PREDICTIONS!$U$4:$U$75,GY$3)</f>
        <v>0</v>
      </c>
      <c r="GZ14" s="83">
        <f>SUMIFS(PREDICTIONS!$S$4:$S$75,PREDICTIONS!$O$4:$O$75,$BX14,PREDICTIONS!$N$4:$N$75,GZ$3)+SUMIFS(PREDICTIONS!$R$4:$R$75,PREDICTIONS!$N$4:$N$75,$BX14,PREDICTIONS!$O$4:$O$75,GZ$3)</f>
        <v>0</v>
      </c>
      <c r="HA14" s="83">
        <f>SUMIFS(PREDICTIONS!$S$4:$S$75,PREDICTIONS!$O$4:$O$75,$BX14,PREDICTIONS!$N$4:$N$75,HA$3)+SUMIFS(PREDICTIONS!$R$4:$R$75,PREDICTIONS!$N$4:$N$75,$BX14,PREDICTIONS!$O$4:$O$75,HA$3)</f>
        <v>0</v>
      </c>
      <c r="HB14" s="83">
        <f>SUMIFS(PREDICTIONS!$S$4:$S$75,PREDICTIONS!$O$4:$O$75,$BX14,PREDICTIONS!$N$4:$N$75,HB$3)+SUMIFS(PREDICTIONS!$R$4:$R$75,PREDICTIONS!$N$4:$N$75,$BX14,PREDICTIONS!$O$4:$O$75,HB$3)</f>
        <v>0</v>
      </c>
      <c r="HC14" s="83">
        <f>SUMIFS(PREDICTIONS!$S$4:$S$75,PREDICTIONS!$O$4:$O$75,$BX14,PREDICTIONS!$N$4:$N$75,HC$3)+SUMIFS(PREDICTIONS!$R$4:$R$75,PREDICTIONS!$N$4:$N$75,$BX14,PREDICTIONS!$O$4:$O$75,HC$3)</f>
        <v>0</v>
      </c>
      <c r="HD14" s="83">
        <f>SUMIFS(PREDICTIONS!$S$4:$S$75,PREDICTIONS!$O$4:$O$75,$BX14,PREDICTIONS!$N$4:$N$75,HD$3)+SUMIFS(PREDICTIONS!$R$4:$R$75,PREDICTIONS!$N$4:$N$75,$BX14,PREDICTIONS!$O$4:$O$75,HD$3)</f>
        <v>0</v>
      </c>
      <c r="HE14" s="83">
        <f>SUMIFS(PREDICTIONS!$S$4:$S$75,PREDICTIONS!$O$4:$O$75,$BX14,PREDICTIONS!$N$4:$N$75,HE$3)+SUMIFS(PREDICTIONS!$R$4:$R$75,PREDICTIONS!$N$4:$N$75,$BX14,PREDICTIONS!$O$4:$O$75,HE$3)</f>
        <v>0</v>
      </c>
      <c r="HF14" s="83">
        <f>SUMIFS(PREDICTIONS!$S$4:$S$75,PREDICTIONS!$O$4:$O$75,$BX14,PREDICTIONS!$N$4:$N$75,HF$3)+SUMIFS(PREDICTIONS!$R$4:$R$75,PREDICTIONS!$N$4:$N$75,$BX14,PREDICTIONS!$O$4:$O$75,HF$3)</f>
        <v>0</v>
      </c>
      <c r="HG14" s="83">
        <f>SUMIFS(PREDICTIONS!$S$4:$S$75,PREDICTIONS!$O$4:$O$75,$BX14,PREDICTIONS!$N$4:$N$75,HG$3)+SUMIFS(PREDICTIONS!$R$4:$R$75,PREDICTIONS!$N$4:$N$75,$BX14,PREDICTIONS!$O$4:$O$75,HG$3)</f>
        <v>0</v>
      </c>
      <c r="HH14" s="83">
        <f>SUMIFS(PREDICTIONS!$S$4:$S$75,PREDICTIONS!$O$4:$O$75,$BX14,PREDICTIONS!$N$4:$N$75,HH$3)+SUMIFS(PREDICTIONS!$R$4:$R$75,PREDICTIONS!$N$4:$N$75,$BX14,PREDICTIONS!$O$4:$O$75,HH$3)</f>
        <v>0</v>
      </c>
      <c r="HI14" s="83">
        <f>SUMIFS(PREDICTIONS!$S$4:$S$75,PREDICTIONS!$O$4:$O$75,$BX14,PREDICTIONS!$N$4:$N$75,HI$3)+SUMIFS(PREDICTIONS!$R$4:$R$75,PREDICTIONS!$N$4:$N$75,$BX14,PREDICTIONS!$O$4:$O$75,HI$3)</f>
        <v>0</v>
      </c>
      <c r="HJ14" s="83">
        <f>SUMIFS(PREDICTIONS!$S$4:$S$75,PREDICTIONS!$O$4:$O$75,$BX14,PREDICTIONS!$N$4:$N$75,HJ$3)+SUMIFS(PREDICTIONS!$R$4:$R$75,PREDICTIONS!$N$4:$N$75,$BX14,PREDICTIONS!$O$4:$O$75,HJ$3)</f>
        <v>0</v>
      </c>
      <c r="HK14" s="83">
        <f>SUMIFS(PREDICTIONS!$S$4:$S$75,PREDICTIONS!$O$4:$O$75,$BX14,PREDICTIONS!$N$4:$N$75,HK$3)+SUMIFS(PREDICTIONS!$R$4:$R$75,PREDICTIONS!$N$4:$N$75,$BX14,PREDICTIONS!$O$4:$O$75,HK$3)</f>
        <v>0</v>
      </c>
      <c r="HL14" s="83">
        <f>SUMIFS(PREDICTIONS!$S$4:$S$75,PREDICTIONS!$O$4:$O$75,$BX14,PREDICTIONS!$N$4:$N$75,HL$3)+SUMIFS(PREDICTIONS!$R$4:$R$75,PREDICTIONS!$N$4:$N$75,$BX14,PREDICTIONS!$O$4:$O$75,HL$3)</f>
        <v>0</v>
      </c>
      <c r="HM14" s="83">
        <f>SUMIFS(PREDICTIONS!$S$4:$S$75,PREDICTIONS!$O$4:$O$75,$BX14,PREDICTIONS!$N$4:$N$75,HM$3)+SUMIFS(PREDICTIONS!$R$4:$R$75,PREDICTIONS!$N$4:$N$75,$BX14,PREDICTIONS!$O$4:$O$75,HM$3)</f>
        <v>0</v>
      </c>
      <c r="HN14" s="83">
        <f>SUMIFS(PREDICTIONS!$S$4:$S$75,PREDICTIONS!$O$4:$O$75,$BX14,PREDICTIONS!$N$4:$N$75,HN$3)+SUMIFS(PREDICTIONS!$R$4:$R$75,PREDICTIONS!$N$4:$N$75,$BX14,PREDICTIONS!$O$4:$O$75,HN$3)</f>
        <v>0</v>
      </c>
      <c r="HO14" s="83">
        <f>SUMIFS(PREDICTIONS!$S$4:$S$75,PREDICTIONS!$O$4:$O$75,$BX14,PREDICTIONS!$N$4:$N$75,HO$3)+SUMIFS(PREDICTIONS!$R$4:$R$75,PREDICTIONS!$N$4:$N$75,$BX14,PREDICTIONS!$O$4:$O$75,HO$3)</f>
        <v>0</v>
      </c>
      <c r="HP14" s="83">
        <f>SUMIFS(PREDICTIONS!$S$4:$S$75,PREDICTIONS!$O$4:$O$75,$BX14,PREDICTIONS!$N$4:$N$75,HP$3)+SUMIFS(PREDICTIONS!$R$4:$R$75,PREDICTIONS!$N$4:$N$75,$BX14,PREDICTIONS!$O$4:$O$75,HP$3)</f>
        <v>0</v>
      </c>
      <c r="HQ14" s="5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</row>
    <row r="15" spans="1:301" s="78" customFormat="1" ht="30" customHeight="1" x14ac:dyDescent="0.25">
      <c r="A15" s="194"/>
      <c r="B15" s="72">
        <f>ACTUALS!B15</f>
        <v>12</v>
      </c>
      <c r="C15" s="73" t="str">
        <f>ACTUALS!C15</f>
        <v>F</v>
      </c>
      <c r="D15" s="74">
        <f>ACTUALS!D15</f>
        <v>46187</v>
      </c>
      <c r="E15" s="73" t="str">
        <f>ACTUALS!E15</f>
        <v>Estadio BBVA (Monterrey)</v>
      </c>
      <c r="F15" s="180">
        <f>ACTUALS!F15</f>
        <v>0.91666666666666663</v>
      </c>
      <c r="G15" s="75">
        <f t="shared" si="2"/>
        <v>46187.916666666664</v>
      </c>
      <c r="H15" s="254" t="str">
        <f>ACTUALS!H15</f>
        <v>Sweden - Tunisia</v>
      </c>
      <c r="I15" s="149"/>
      <c r="J15" s="150"/>
      <c r="K15" s="151"/>
      <c r="L15" s="73" t="str">
        <f t="shared" si="3"/>
        <v/>
      </c>
      <c r="M15" s="76" t="s">
        <v>727</v>
      </c>
      <c r="N15" s="77" t="str">
        <f t="shared" si="0"/>
        <v>Sweden</v>
      </c>
      <c r="O15" s="78" t="str">
        <f t="shared" si="1"/>
        <v>Tunisia</v>
      </c>
      <c r="P15" s="78" t="str">
        <f>IF(L15="","",IF(PREDICTIONS!$R15&gt;PREDICTIONS!$S15,PREDICTIONS!$N15,IF(PREDICTIONS!$S15&gt;PREDICTIONS!$R15,PREDICTIONS!$O15,"")))</f>
        <v/>
      </c>
      <c r="Q15" s="78" t="str">
        <f>IF(PREDICTIONS!$P15=PREDICTIONS!$N15,PREDICTIONS!$O15,IF(PREDICTIONS!$P15=PREDICTIONS!$O15,PREDICTIONS!$N15,""))</f>
        <v/>
      </c>
      <c r="R15" s="79">
        <f t="shared" si="4"/>
        <v>0</v>
      </c>
      <c r="S15" s="78">
        <f t="shared" si="5"/>
        <v>0</v>
      </c>
      <c r="T15" s="78">
        <f>IF(OR(PREDICTIONS!$R15="",PREDICTIONS!$S15=""),"",PREDICTIONS!$R15-PREDICTIONS!$S15)</f>
        <v>0</v>
      </c>
      <c r="U15" s="78">
        <f>IF(OR(PREDICTIONS!$R15="",PREDICTIONS!$S15=""),"",PREDICTIONS!$S15-PREDICTIONS!$R15)</f>
        <v>0</v>
      </c>
      <c r="V15" s="78" t="str">
        <f>IF(PREDICTIONS!$K15="","",IF(PREDICTIONS!$L15="Draw",1,IF(PREDICTIONS!$L15=PREDICTIONS!$N15,3,0)))</f>
        <v/>
      </c>
      <c r="W15" s="78" t="str">
        <f>IF(PREDICTIONS!$K15="","",IF(PREDICTIONS!$L15="Draw",1,IF(PREDICTIONS!$L15=PREDICTIONS!$O15,3,0)))</f>
        <v/>
      </c>
      <c r="AB15" s="209" t="str">
        <f>IF(OR(ACTUALS!L15="",L15=""),"",IF((R15+S15)=(ACTUALS!R15+ACTUALS!S15),pointtotalgoals,0))</f>
        <v/>
      </c>
      <c r="AC15" s="78" t="str">
        <f>IF(L15="","",IF(L15=ACTUALS!L15,pointcorrectresult,0))</f>
        <v/>
      </c>
      <c r="AD15" s="78" t="str">
        <f>IF(L15="","",IF(I15=ACTUALS!I15,pointcorrectscore,0))</f>
        <v/>
      </c>
      <c r="AE15" s="210">
        <f t="shared" si="6"/>
        <v>0</v>
      </c>
      <c r="AG15" s="78" t="s">
        <v>123</v>
      </c>
      <c r="AK15" s="78" t="s">
        <v>5</v>
      </c>
      <c r="AL15" s="90">
        <v>4</v>
      </c>
      <c r="AM15" s="90" t="str">
        <f ca="1">IFERROR(INDEX(BE:BE,MATCH("4"&amp;AK15,BO:BO,0),1),"")</f>
        <v>Canada</v>
      </c>
      <c r="AN15" s="90" t="str">
        <f ca="1">IF(AM15="","",VLOOKUP(AM15,BE:BJ,2,FALSE)&amp;"-"&amp;VLOOKUP(AM15,BE:BJ,3,FALSE)&amp;"-"&amp;VLOOKUP(AM15,BE:BJ,4,FALSE))</f>
        <v>0-0-0</v>
      </c>
      <c r="AO15" s="90">
        <f ca="1">IF(AM15="","",VLOOKUP(AM15,BE:BL,8,FALSE))</f>
        <v>0</v>
      </c>
      <c r="AP15" s="90">
        <f ca="1">IF(AM15="","",VLOOKUP(AM15,BE:BO,5,FALSE))</f>
        <v>0</v>
      </c>
      <c r="AQ15" s="282" t="str">
        <f>IF(L75="","",IF(AM15=ACTUALS!AJ15,$AQ$2,0))</f>
        <v/>
      </c>
      <c r="AR15" s="283"/>
      <c r="AS15" s="51"/>
      <c r="AT15" s="51"/>
      <c r="AU15" s="197"/>
      <c r="AV15" s="197"/>
      <c r="AW15" s="51"/>
      <c r="AX15" s="51"/>
      <c r="AY15" s="51"/>
      <c r="AZ15" s="51"/>
      <c r="BA15" s="51"/>
      <c r="BB15" s="51"/>
      <c r="BC15" s="51"/>
      <c r="BD15" s="51" t="s">
        <v>6</v>
      </c>
      <c r="BE15" s="51" t="s">
        <v>35</v>
      </c>
      <c r="BF15" s="51">
        <f>COUNTIF(PREDICTIONS!$P$4:$P$75,BE15)</f>
        <v>0</v>
      </c>
      <c r="BG15" s="51">
        <f>COUNTIFS(PREDICTIONS!$O$4:$O$75,BE15,PREDICTIONS!$L$4:$L$75,"Draw")+COUNTIFS(PREDICTIONS!$N$4:$N$75,BE15,PREDICTIONS!$L$4:$L$75,"Draw")</f>
        <v>0</v>
      </c>
      <c r="BH15" s="51">
        <f>COUNTIF(PREDICTIONS!$Q$4:$Q$75,BE15)</f>
        <v>0</v>
      </c>
      <c r="BI15" s="51">
        <f>BG15+(3*BF15)</f>
        <v>0</v>
      </c>
      <c r="BJ15" s="51">
        <f>SUMIFS(PREDICTIONS!$R$4:$R$75,PREDICTIONS!$N$4:$N$75,BE15)+SUMIFS(PREDICTIONS!$S$4:$S$75,PREDICTIONS!$O$4:$O$75,BE15)</f>
        <v>0</v>
      </c>
      <c r="BK15" s="51">
        <f>SUMIFS(PREDICTIONS!$S$4:$S$75,PREDICTIONS!$N$4:$N$75,BE15)+SUMIFS(PREDICTIONS!$R$4:$R$75,PREDICTIONS!$O$4:$O$75,BE15)</f>
        <v>0</v>
      </c>
      <c r="BL15" s="51">
        <f>BJ15-BK15</f>
        <v>0</v>
      </c>
      <c r="BM15" s="51">
        <f ca="1">RANK(BV15,BV14:BV17,1)</f>
        <v>3</v>
      </c>
      <c r="BN15" s="51" t="str">
        <f>IFERROR(VLOOKUP(BE15,AU:AV,2,FALSE),"")</f>
        <v/>
      </c>
      <c r="BO15" s="51" t="str">
        <f ca="1">IF(BN15="",BM15&amp;BD15,BN15&amp;BD15)</f>
        <v>3C</v>
      </c>
      <c r="BP15" s="51">
        <f>RANK(BI15,BI14:BI17)+(RANK(BL15,BL14:BL17)/10)+(RANK(BJ15,BJ14:BJ17)/100)</f>
        <v>1.1100000000000001</v>
      </c>
      <c r="BQ15" s="51">
        <f>RANK(BP15,BP14:BP17,1)</f>
        <v>1</v>
      </c>
      <c r="BR15" s="51" cm="1">
        <f t="array" aca="1" ref="BR15" ca="1">SUMPRODUCT((OFFSET($BY$3:$DT$3,MATCH($BE15,$BX$4:$BX$51,0),0))*((IF($BQ17=$BQ15,$BY$3:$DT$3=$BE17,0))+(IF($BQ14=$BQ15,$BY$3:$DT$3=$BE14,0))+(IF($BQ16=$BQ15,$BY$3:$DT$3=$BE16,0))))</f>
        <v>0</v>
      </c>
      <c r="BS15" s="51" cm="1">
        <f t="array" aca="1" ref="BS15" ca="1">SUMPRODUCT((OFFSET($DW$3:$FR$3,MATCH($BE15,$DV$4:$DV$51,0),0))*((IF($BQ17=$BQ15,$DW$3:$FR$3=$BE17,0))+(IF($BQ14=$BQ15,$DW$3:$FR$3=$BE14,0))+(IF($BQ16=$BQ15,$DW$3:$FR$3=$BE16,0))))</f>
        <v>0</v>
      </c>
      <c r="BT15" s="51" cm="1">
        <f t="array" aca="1" ref="BT15" ca="1">SUMPRODUCT((OFFSET($FU$3:$HP$3,MATCH($BE15,$FT$4:$FT$51,0),0))*((IF($BQ17=$BQ15,$FU$3:$HP$3=$BE17,0))+(IF($BQ14=$BQ15,$FU$3:$HP$3=$BE14,0))+(IF($BQ16=$BQ15,$FU$3:$HP$3=$BE16,0))))</f>
        <v>0</v>
      </c>
      <c r="BU15" s="51">
        <f ca="1">(BR15/1000)+(BS15/10000)+(BT15/100000)+(ROW(BT18)/10000000)</f>
        <v>1.7999999999999999E-6</v>
      </c>
      <c r="BV15" s="51">
        <f ca="1">+BP15-BU15</f>
        <v>1.1099982000000002</v>
      </c>
      <c r="BW15" s="51"/>
      <c r="BX15" s="51" t="s">
        <v>10</v>
      </c>
      <c r="BY15" s="83">
        <f>SUMIFS(PREDICTIONS!$W$4:$W$75,PREDICTIONS!$O$4:$O$75,$BX15,PREDICTIONS!$N$4:$N$75,BY$3)+SUMIFS(PREDICTIONS!$V$4:$V$75,PREDICTIONS!$N$4:$N$75,$BX15,PREDICTIONS!$O$4:$O$75,BY$3)</f>
        <v>0</v>
      </c>
      <c r="BZ15" s="83">
        <f>SUMIFS(PREDICTIONS!$W$4:$W$75,PREDICTIONS!$O$4:$O$75,$BX15,PREDICTIONS!$N$4:$N$75,BZ$3)+SUMIFS(PREDICTIONS!$V$4:$V$75,PREDICTIONS!$N$4:$N$75,$BX15,PREDICTIONS!$O$4:$O$75,BZ$3)</f>
        <v>0</v>
      </c>
      <c r="CA15" s="83">
        <f>SUMIFS(PREDICTIONS!$W$4:$W$75,PREDICTIONS!$O$4:$O$75,$BX15,PREDICTIONS!$N$4:$N$75,CA$3)+SUMIFS(PREDICTIONS!$V$4:$V$75,PREDICTIONS!$N$4:$N$75,$BX15,PREDICTIONS!$O$4:$O$75,CA$3)</f>
        <v>0</v>
      </c>
      <c r="CB15" s="83">
        <f>SUMIFS(PREDICTIONS!$W$4:$W$75,PREDICTIONS!$O$4:$O$75,$BX15,PREDICTIONS!$N$4:$N$75,CB$3)+SUMIFS(PREDICTIONS!$V$4:$V$75,PREDICTIONS!$N$4:$N$75,$BX15,PREDICTIONS!$O$4:$O$75,CB$3)</f>
        <v>0</v>
      </c>
      <c r="CC15" s="83">
        <f>SUMIFS(PREDICTIONS!$W$4:$W$75,PREDICTIONS!$O$4:$O$75,$BX15,PREDICTIONS!$N$4:$N$75,CC$3)+SUMIFS(PREDICTIONS!$V$4:$V$75,PREDICTIONS!$N$4:$N$75,$BX15,PREDICTIONS!$O$4:$O$75,CC$3)</f>
        <v>0</v>
      </c>
      <c r="CD15" s="83">
        <f>SUMIFS(PREDICTIONS!$W$4:$W$75,PREDICTIONS!$O$4:$O$75,$BX15,PREDICTIONS!$N$4:$N$75,CD$3)+SUMIFS(PREDICTIONS!$V$4:$V$75,PREDICTIONS!$N$4:$N$75,$BX15,PREDICTIONS!$O$4:$O$75,CD$3)</f>
        <v>0</v>
      </c>
      <c r="CE15" s="83">
        <f>SUMIFS(PREDICTIONS!$W$4:$W$75,PREDICTIONS!$O$4:$O$75,$BX15,PREDICTIONS!$N$4:$N$75,CE$3)+SUMIFS(PREDICTIONS!$V$4:$V$75,PREDICTIONS!$N$4:$N$75,$BX15,PREDICTIONS!$O$4:$O$75,CE$3)</f>
        <v>0</v>
      </c>
      <c r="CF15" s="83">
        <f>SUMIFS(PREDICTIONS!$W$4:$W$75,PREDICTIONS!$O$4:$O$75,$BX15,PREDICTIONS!$N$4:$N$75,CF$3)+SUMIFS(PREDICTIONS!$V$4:$V$75,PREDICTIONS!$N$4:$N$75,$BX15,PREDICTIONS!$O$4:$O$75,CF$3)</f>
        <v>0</v>
      </c>
      <c r="CG15" s="83">
        <f>SUMIFS(PREDICTIONS!$W$4:$W$75,PREDICTIONS!$O$4:$O$75,$BX15,PREDICTIONS!$N$4:$N$75,CG$3)+SUMIFS(PREDICTIONS!$V$4:$V$75,PREDICTIONS!$N$4:$N$75,$BX15,PREDICTIONS!$O$4:$O$75,CG$3)</f>
        <v>0</v>
      </c>
      <c r="CH15" s="83">
        <f>SUMIFS(PREDICTIONS!$W$4:$W$75,PREDICTIONS!$O$4:$O$75,$BX15,PREDICTIONS!$N$4:$N$75,CH$3)+SUMIFS(PREDICTIONS!$V$4:$V$75,PREDICTIONS!$N$4:$N$75,$BX15,PREDICTIONS!$O$4:$O$75,CH$3)</f>
        <v>0</v>
      </c>
      <c r="CI15" s="83">
        <f>SUMIFS(PREDICTIONS!$W$4:$W$75,PREDICTIONS!$O$4:$O$75,$BX15,PREDICTIONS!$N$4:$N$75,CI$3)+SUMIFS(PREDICTIONS!$V$4:$V$75,PREDICTIONS!$N$4:$N$75,$BX15,PREDICTIONS!$O$4:$O$75,CI$3)</f>
        <v>0</v>
      </c>
      <c r="CJ15" s="83">
        <f>SUMIFS(PREDICTIONS!$W$4:$W$75,PREDICTIONS!$O$4:$O$75,$BX15,PREDICTIONS!$N$4:$N$75,CJ$3)+SUMIFS(PREDICTIONS!$V$4:$V$75,PREDICTIONS!$N$4:$N$75,$BX15,PREDICTIONS!$O$4:$O$75,CJ$3)</f>
        <v>0</v>
      </c>
      <c r="CK15" s="83">
        <f>SUMIFS(PREDICTIONS!$W$4:$W$75,PREDICTIONS!$O$4:$O$75,$BX15,PREDICTIONS!$N$4:$N$75,CK$3)+SUMIFS(PREDICTIONS!$V$4:$V$75,PREDICTIONS!$N$4:$N$75,$BX15,PREDICTIONS!$O$4:$O$75,CK$3)</f>
        <v>0</v>
      </c>
      <c r="CL15" s="83">
        <f>SUMIFS(PREDICTIONS!$W$4:$W$75,PREDICTIONS!$O$4:$O$75,$BX15,PREDICTIONS!$N$4:$N$75,CL$3)+SUMIFS(PREDICTIONS!$V$4:$V$75,PREDICTIONS!$N$4:$N$75,$BX15,PREDICTIONS!$O$4:$O$75,CL$3)</f>
        <v>0</v>
      </c>
      <c r="CM15" s="83">
        <f>SUMIFS(PREDICTIONS!$W$4:$W$75,PREDICTIONS!$O$4:$O$75,$BX15,PREDICTIONS!$N$4:$N$75,CM$3)+SUMIFS(PREDICTIONS!$V$4:$V$75,PREDICTIONS!$N$4:$N$75,$BX15,PREDICTIONS!$O$4:$O$75,CM$3)</f>
        <v>0</v>
      </c>
      <c r="CN15" s="83">
        <f>SUMIFS(PREDICTIONS!$W$4:$W$75,PREDICTIONS!$O$4:$O$75,$BX15,PREDICTIONS!$N$4:$N$75,CN$3)+SUMIFS(PREDICTIONS!$V$4:$V$75,PREDICTIONS!$N$4:$N$75,$BX15,PREDICTIONS!$O$4:$O$75,CN$3)</f>
        <v>0</v>
      </c>
      <c r="CO15" s="83">
        <f>SUMIFS(PREDICTIONS!$W$4:$W$75,PREDICTIONS!$O$4:$O$75,$BX15,PREDICTIONS!$N$4:$N$75,CO$3)+SUMIFS(PREDICTIONS!$V$4:$V$75,PREDICTIONS!$N$4:$N$75,$BX15,PREDICTIONS!$O$4:$O$75,CO$3)</f>
        <v>0</v>
      </c>
      <c r="CP15" s="83">
        <f>SUMIFS(PREDICTIONS!$W$4:$W$75,PREDICTIONS!$O$4:$O$75,$BX15,PREDICTIONS!$N$4:$N$75,CP$3)+SUMIFS(PREDICTIONS!$V$4:$V$75,PREDICTIONS!$N$4:$N$75,$BX15,PREDICTIONS!$O$4:$O$75,CP$3)</f>
        <v>0</v>
      </c>
      <c r="CQ15" s="83">
        <f>SUMIFS(PREDICTIONS!$W$4:$W$75,PREDICTIONS!$O$4:$O$75,$BX15,PREDICTIONS!$N$4:$N$75,CQ$3)+SUMIFS(PREDICTIONS!$V$4:$V$75,PREDICTIONS!$N$4:$N$75,$BX15,PREDICTIONS!$O$4:$O$75,CQ$3)</f>
        <v>0</v>
      </c>
      <c r="CR15" s="83">
        <f>SUMIFS(PREDICTIONS!$W$4:$W$75,PREDICTIONS!$O$4:$O$75,$BX15,PREDICTIONS!$N$4:$N$75,CR$3)+SUMIFS(PREDICTIONS!$V$4:$V$75,PREDICTIONS!$N$4:$N$75,$BX15,PREDICTIONS!$O$4:$O$75,CR$3)</f>
        <v>0</v>
      </c>
      <c r="CS15" s="83">
        <f>SUMIFS(PREDICTIONS!$W$4:$W$75,PREDICTIONS!$O$4:$O$75,$BX15,PREDICTIONS!$N$4:$N$75,CS$3)+SUMIFS(PREDICTIONS!$V$4:$V$75,PREDICTIONS!$N$4:$N$75,$BX15,PREDICTIONS!$O$4:$O$75,CS$3)</f>
        <v>0</v>
      </c>
      <c r="CT15" s="83">
        <f>SUMIFS(PREDICTIONS!$W$4:$W$75,PREDICTIONS!$O$4:$O$75,$BX15,PREDICTIONS!$N$4:$N$75,CT$3)+SUMIFS(PREDICTIONS!$V$4:$V$75,PREDICTIONS!$N$4:$N$75,$BX15,PREDICTIONS!$O$4:$O$75,CT$3)</f>
        <v>0</v>
      </c>
      <c r="CU15" s="83">
        <f>SUMIFS(PREDICTIONS!$B$4:$B$75,PREDICTIONS!$P$4:$P$75,$BX15,PREDICTIONS!$O$4:$O$75,CU$3)+SUMIFS(PREDICTIONS!$W$4:$W$75,PREDICTIONS!$O$4:$O$75,$BX15,PREDICTIONS!$P$4:$P$75,CU$3)</f>
        <v>0</v>
      </c>
      <c r="CV15" s="83">
        <f>SUMIFS(PREDICTIONS!$C$4:$C$75,PREDICTIONS!$Q$4:$Q$75,$BX15,PREDICTIONS!$P$4:$P$75,CV$3)+SUMIFS(PREDICTIONS!$B$4:$B$75,PREDICTIONS!$P$4:$P$75,$BX15,PREDICTIONS!$Q$4:$Q$75,CV$3)</f>
        <v>0</v>
      </c>
      <c r="CW15" s="83">
        <f>SUMIFS(PREDICTIONS!$D$4:$D$75,PREDICTIONS!$R$4:$R$75,$BX15,PREDICTIONS!$Q$4:$Q$75,CW$3)+SUMIFS(PREDICTIONS!$C$4:$C$75,PREDICTIONS!$Q$4:$Q$75,$BX15,PREDICTIONS!$R$4:$R$75,CW$3)</f>
        <v>0</v>
      </c>
      <c r="CX15" s="83">
        <f>SUMIFS(PREDICTIONS!$E$4:$E$75,PREDICTIONS!$S$4:$S$75,$BX15,PREDICTIONS!$R$4:$R$75,CX$3)+SUMIFS(PREDICTIONS!$D$4:$D$75,PREDICTIONS!$R$4:$R$75,$BX15,PREDICTIONS!$S$4:$S$75,CX$3)</f>
        <v>0</v>
      </c>
      <c r="CY15" s="83">
        <f>SUMIFS(PREDICTIONS!$F$4:$F$75,PREDICTIONS!$T$4:$T$75,$BX15,PREDICTIONS!$S$4:$S$75,CY$3)+SUMIFS(PREDICTIONS!$E$4:$E$75,PREDICTIONS!$S$4:$S$75,$BX15,PREDICTIONS!$T$4:$T$75,CY$3)</f>
        <v>0</v>
      </c>
      <c r="CZ15" s="83">
        <f>SUMIFS(PREDICTIONS!$G$4:$G$75,PREDICTIONS!$U$4:$U$75,$BX15,PREDICTIONS!$T$4:$T$75,CZ$3)+SUMIFS(PREDICTIONS!$F$4:$F$75,PREDICTIONS!$T$4:$T$75,$BX15,PREDICTIONS!$U$4:$U$75,CZ$3)</f>
        <v>0</v>
      </c>
      <c r="DA15" s="83">
        <f>SUMIFS(PREDICTIONS!$J$4:$J$75,PREDICTIONS!$V$4:$V$75,$BX15,PREDICTIONS!$U$4:$U$75,DA$3)+SUMIFS(PREDICTIONS!$G$4:$G$75,PREDICTIONS!$U$4:$U$75,$BX15,PREDICTIONS!$V$4:$V$75,DA$3)</f>
        <v>0</v>
      </c>
      <c r="DB15" s="83">
        <f>SUMIFS(PREDICTIONS!$K$4:$K$75,PREDICTIONS!$W$4:$W$75,$BX15,PREDICTIONS!$V$4:$V$75,DB$3)+SUMIFS(PREDICTIONS!$J$4:$J$75,PREDICTIONS!$V$4:$V$75,$BX15,PREDICTIONS!$W$4:$W$75,DB$3)</f>
        <v>0</v>
      </c>
      <c r="DC15" s="83">
        <f>SUMIFS(PREDICTIONS!$L$4:$L$75,PREDICTIONS!$B$4:$B$75,$BX15,PREDICTIONS!$W$4:$W$75,DC$3)+SUMIFS(PREDICTIONS!$K$4:$K$75,PREDICTIONS!$W$4:$W$75,$BX15,PREDICTIONS!$B$4:$B$75,DC$3)</f>
        <v>0</v>
      </c>
      <c r="DD15" s="83">
        <f>SUMIFS(PREDICTIONS!$N$4:$N$75,PREDICTIONS!$C$4:$C$75,$BX15,PREDICTIONS!$B$4:$B$75,DD$3)+SUMIFS(PREDICTIONS!$L$4:$L$75,PREDICTIONS!$B$4:$B$75,$BX15,PREDICTIONS!$C$4:$C$75,DD$3)</f>
        <v>0</v>
      </c>
      <c r="DE15" s="83">
        <f>SUMIFS(PREDICTIONS!$O$4:$O$75,PREDICTIONS!$D$4:$D$75,$BX15,PREDICTIONS!$C$4:$C$75,DE$3)+SUMIFS(PREDICTIONS!$N$4:$N$75,PREDICTIONS!$C$4:$C$75,$BX15,PREDICTIONS!$D$4:$D$75,DE$3)</f>
        <v>0</v>
      </c>
      <c r="DF15" s="83">
        <f>SUMIFS(PREDICTIONS!$P$4:$P$75,PREDICTIONS!$E$4:$E$75,$BX15,PREDICTIONS!$D$4:$D$75,DF$3)+SUMIFS(PREDICTIONS!$O$4:$O$75,PREDICTIONS!$D$4:$D$75,$BX15,PREDICTIONS!$E$4:$E$75,DF$3)</f>
        <v>0</v>
      </c>
      <c r="DG15" s="83">
        <f>SUMIFS(PREDICTIONS!$Q$4:$Q$75,PREDICTIONS!$F$4:$F$75,$BX15,PREDICTIONS!$E$4:$E$75,DG$3)+SUMIFS(PREDICTIONS!$P$4:$P$75,PREDICTIONS!$E$4:$E$75,$BX15,PREDICTIONS!$F$4:$F$75,DG$3)</f>
        <v>0</v>
      </c>
      <c r="DH15" s="83">
        <f>SUMIFS(PREDICTIONS!$R$4:$R$75,PREDICTIONS!$G$4:$G$75,$BX15,PREDICTIONS!$F$4:$F$75,DH$3)+SUMIFS(PREDICTIONS!$Q$4:$Q$75,PREDICTIONS!$F$4:$F$75,$BX15,PREDICTIONS!$G$4:$G$75,DH$3)</f>
        <v>0</v>
      </c>
      <c r="DI15" s="83">
        <f>SUMIFS(PREDICTIONS!$S$4:$S$75,PREDICTIONS!$J$4:$J$75,$BX15,PREDICTIONS!$G$4:$G$75,DI$3)+SUMIFS(PREDICTIONS!$R$4:$R$75,PREDICTIONS!$G$4:$G$75,$BX15,PREDICTIONS!$J$4:$J$75,DI$3)</f>
        <v>0</v>
      </c>
      <c r="DJ15" s="83">
        <f>SUMIFS(PREDICTIONS!$T$4:$T$75,PREDICTIONS!$K$4:$K$75,$BX15,PREDICTIONS!$J$4:$J$75,DJ$3)+SUMIFS(PREDICTIONS!$S$4:$S$75,PREDICTIONS!$J$4:$J$75,$BX15,PREDICTIONS!$K$4:$K$75,DJ$3)</f>
        <v>0</v>
      </c>
      <c r="DK15" s="83">
        <f>SUMIFS(PREDICTIONS!$U$4:$U$75,PREDICTIONS!$L$4:$L$75,$BX15,PREDICTIONS!$K$4:$K$75,DK$3)+SUMIFS(PREDICTIONS!$T$4:$T$75,PREDICTIONS!$K$4:$K$75,$BX15,PREDICTIONS!$L$4:$L$75,DK$3)</f>
        <v>0</v>
      </c>
      <c r="DL15" s="83">
        <f>SUMIFS(PREDICTIONS!$V$4:$V$75,PREDICTIONS!$N$4:$N$75,$BX15,PREDICTIONS!$L$4:$L$75,DL$3)+SUMIFS(PREDICTIONS!$U$4:$U$75,PREDICTIONS!$L$4:$L$75,$BX15,PREDICTIONS!$N$4:$N$75,DL$3)</f>
        <v>0</v>
      </c>
      <c r="DM15" s="83">
        <f>SUMIFS(PREDICTIONS!$W$4:$W$75,PREDICTIONS!$O$4:$O$75,$BX15,PREDICTIONS!$N$4:$N$75,DM$3)+SUMIFS(PREDICTIONS!$V$4:$V$75,PREDICTIONS!$N$4:$N$75,$BX15,PREDICTIONS!$O$4:$O$75,DM$3)</f>
        <v>0</v>
      </c>
      <c r="DN15" s="83">
        <f>SUMIFS(PREDICTIONS!$B$4:$B$75,PREDICTIONS!$P$4:$P$75,$BX15,PREDICTIONS!$O$4:$O$75,DN$3)+SUMIFS(PREDICTIONS!$W$4:$W$75,PREDICTIONS!$O$4:$O$75,$BX15,PREDICTIONS!$P$4:$P$75,DN$3)</f>
        <v>0</v>
      </c>
      <c r="DO15" s="83">
        <f>SUMIFS(PREDICTIONS!$C$4:$C$75,PREDICTIONS!$Q$4:$Q$75,$BX15,PREDICTIONS!$P$4:$P$75,DO$3)+SUMIFS(PREDICTIONS!$B$4:$B$75,PREDICTIONS!$P$4:$P$75,$BX15,PREDICTIONS!$Q$4:$Q$75,DO$3)</f>
        <v>0</v>
      </c>
      <c r="DP15" s="83">
        <f>SUMIFS(PREDICTIONS!$D$4:$D$75,PREDICTIONS!$R$4:$R$75,$BX15,PREDICTIONS!$Q$4:$Q$75,DP$3)+SUMIFS(PREDICTIONS!$C$4:$C$75,PREDICTIONS!$Q$4:$Q$75,$BX15,PREDICTIONS!$R$4:$R$75,DP$3)</f>
        <v>0</v>
      </c>
      <c r="DQ15" s="83">
        <f>SUMIFS(PREDICTIONS!$E$4:$E$75,PREDICTIONS!$S$4:$S$75,$BX15,PREDICTIONS!$R$4:$R$75,DQ$3)+SUMIFS(PREDICTIONS!$D$4:$D$75,PREDICTIONS!$R$4:$R$75,$BX15,PREDICTIONS!$S$4:$S$75,DQ$3)</f>
        <v>0</v>
      </c>
      <c r="DR15" s="83">
        <f>SUMIFS(PREDICTIONS!$W$4:$W$75,PREDICTIONS!$O$4:$O$75,$BX15,PREDICTIONS!$N$4:$N$75,DR$3)+SUMIFS(PREDICTIONS!$V$4:$V$75,PREDICTIONS!$N$4:$N$75,$BX15,PREDICTIONS!$O$4:$O$75,DR$3)</f>
        <v>0</v>
      </c>
      <c r="DS15" s="83">
        <f>SUMIFS(PREDICTIONS!$W$4:$W$75,PREDICTIONS!$O$4:$O$75,$BX15,PREDICTIONS!$N$4:$N$75,DS$3)+SUMIFS(PREDICTIONS!$V$4:$V$75,PREDICTIONS!$N$4:$N$75,$BX15,PREDICTIONS!$O$4:$O$75,DS$3)</f>
        <v>0</v>
      </c>
      <c r="DT15" s="83">
        <f>SUMIFS(PREDICTIONS!$W$4:$W$75,PREDICTIONS!$O$4:$O$75,$BX15,PREDICTIONS!$N$4:$N$75,DT$3)+SUMIFS(PREDICTIONS!$V$4:$V$75,PREDICTIONS!$N$4:$N$75,$BX15,PREDICTIONS!$O$4:$O$75,DT$3)</f>
        <v>0</v>
      </c>
      <c r="DU15" s="51"/>
      <c r="DV15" s="51" t="s">
        <v>10</v>
      </c>
      <c r="DW15" s="83">
        <f>SUMIFS(PREDICTIONS!$U$4:$U$75,PREDICTIONS!$O$4:$O$75,$BX15,PREDICTIONS!$N$4:$N$75,DW$3)+SUMIFS(PREDICTIONS!$T$4:$T$75,PREDICTIONS!$N$4:$N$75,$BX15,PREDICTIONS!$O$4:$O$75,DW$3)</f>
        <v>0</v>
      </c>
      <c r="DX15" s="83">
        <f>SUMIFS(PREDICTIONS!$U$4:$U$75,PREDICTIONS!$O$4:$O$75,$BX15,PREDICTIONS!$N$4:$N$75,DX$3)+SUMIFS(PREDICTIONS!$T$4:$T$75,PREDICTIONS!$N$4:$N$75,$BX15,PREDICTIONS!$O$4:$O$75,DX$3)</f>
        <v>0</v>
      </c>
      <c r="DY15" s="83">
        <f>SUMIFS(PREDICTIONS!$U$4:$U$75,PREDICTIONS!$O$4:$O$75,$BX15,PREDICTIONS!$N$4:$N$75,DY$3)+SUMIFS(PREDICTIONS!$T$4:$T$75,PREDICTIONS!$N$4:$N$75,$BX15,PREDICTIONS!$O$4:$O$75,DY$3)</f>
        <v>0</v>
      </c>
      <c r="DZ15" s="83">
        <f>SUMIFS(PREDICTIONS!$U$4:$U$75,PREDICTIONS!$O$4:$O$75,$BX15,PREDICTIONS!$N$4:$N$75,DZ$3)+SUMIFS(PREDICTIONS!$T$4:$T$75,PREDICTIONS!$N$4:$N$75,$BX15,PREDICTIONS!$O$4:$O$75,DZ$3)</f>
        <v>0</v>
      </c>
      <c r="EA15" s="83">
        <f>SUMIFS(PREDICTIONS!$U$4:$U$75,PREDICTIONS!$O$4:$O$75,$BX15,PREDICTIONS!$N$4:$N$75,EA$3)+SUMIFS(PREDICTIONS!$T$4:$T$75,PREDICTIONS!$N$4:$N$75,$BX15,PREDICTIONS!$O$4:$O$75,EA$3)</f>
        <v>0</v>
      </c>
      <c r="EB15" s="83">
        <f>SUMIFS(PREDICTIONS!$U$4:$U$75,PREDICTIONS!$O$4:$O$75,$BX15,PREDICTIONS!$N$4:$N$75,EB$3)+SUMIFS(PREDICTIONS!$T$4:$T$75,PREDICTIONS!$N$4:$N$75,$BX15,PREDICTIONS!$O$4:$O$75,EB$3)</f>
        <v>0</v>
      </c>
      <c r="EC15" s="83">
        <f>SUMIFS(PREDICTIONS!$U$4:$U$75,PREDICTIONS!$O$4:$O$75,$BX15,PREDICTIONS!$N$4:$N$75,EC$3)+SUMIFS(PREDICTIONS!$T$4:$T$75,PREDICTIONS!$N$4:$N$75,$BX15,PREDICTIONS!$O$4:$O$75,EC$3)</f>
        <v>0</v>
      </c>
      <c r="ED15" s="83">
        <f>SUMIFS(PREDICTIONS!$U$4:$U$75,PREDICTIONS!$O$4:$O$75,$BX15,PREDICTIONS!$N$4:$N$75,ED$3)+SUMIFS(PREDICTIONS!$T$4:$T$75,PREDICTIONS!$N$4:$N$75,$BX15,PREDICTIONS!$O$4:$O$75,ED$3)</f>
        <v>0</v>
      </c>
      <c r="EE15" s="83">
        <f>SUMIFS(PREDICTIONS!$U$4:$U$75,PREDICTIONS!$O$4:$O$75,$BX15,PREDICTIONS!$N$4:$N$75,EE$3)+SUMIFS(PREDICTIONS!$T$4:$T$75,PREDICTIONS!$N$4:$N$75,$BX15,PREDICTIONS!$O$4:$O$75,EE$3)</f>
        <v>0</v>
      </c>
      <c r="EF15" s="83">
        <f>SUMIFS(PREDICTIONS!$V$4:$V$75,PREDICTIONS!$P$4:$P$75,$BX15,PREDICTIONS!$O$4:$O$75,EF$3)+SUMIFS(PREDICTIONS!$U$4:$U$75,PREDICTIONS!$O$4:$O$75,$BX15,PREDICTIONS!$P$4:$P$75,EF$3)</f>
        <v>0</v>
      </c>
      <c r="EG15" s="83">
        <f>SUMIFS(PREDICTIONS!$W$4:$W$75,PREDICTIONS!$Q$4:$Q$75,$BX15,PREDICTIONS!$P$4:$P$75,EG$3)+SUMIFS(PREDICTIONS!$V$4:$V$75,PREDICTIONS!$P$4:$P$75,$BX15,PREDICTIONS!$Q$4:$Q$75,EG$3)</f>
        <v>0</v>
      </c>
      <c r="EH15" s="83">
        <f>SUMIFS(PREDICTIONS!$B$4:$B$75,PREDICTIONS!$R$4:$R$75,$BX15,PREDICTIONS!$Q$4:$Q$75,EH$3)+SUMIFS(PREDICTIONS!$W$4:$W$75,PREDICTIONS!$Q$4:$Q$75,$BX15,PREDICTIONS!$R$4:$R$75,EH$3)</f>
        <v>0</v>
      </c>
      <c r="EI15" s="83">
        <f>SUMIFS(PREDICTIONS!$C$4:$C$75,PREDICTIONS!$S$4:$S$75,$BX15,PREDICTIONS!$R$4:$R$75,EI$3)+SUMIFS(PREDICTIONS!$B$4:$B$75,PREDICTIONS!$R$4:$R$75,$BX15,PREDICTIONS!$S$4:$S$75,EI$3)</f>
        <v>0</v>
      </c>
      <c r="EJ15" s="83">
        <f>SUMIFS(PREDICTIONS!$D$4:$D$75,PREDICTIONS!$T$4:$T$75,$BX15,PREDICTIONS!$S$4:$S$75,EJ$3)+SUMIFS(PREDICTIONS!$C$4:$C$75,PREDICTIONS!$S$4:$S$75,$BX15,PREDICTIONS!$T$4:$T$75,EJ$3)</f>
        <v>0</v>
      </c>
      <c r="EK15" s="83">
        <f>SUMIFS(PREDICTIONS!$E$4:$E$75,PREDICTIONS!$U$4:$U$75,$BX15,PREDICTIONS!$T$4:$T$75,EK$3)+SUMIFS(PREDICTIONS!$D$4:$D$75,PREDICTIONS!$T$4:$T$75,$BX15,PREDICTIONS!$U$4:$U$75,EK$3)</f>
        <v>0</v>
      </c>
      <c r="EL15" s="83">
        <f>SUMIFS(PREDICTIONS!$F$4:$F$75,PREDICTIONS!$V$4:$V$75,$BX15,PREDICTIONS!$U$4:$U$75,EL$3)+SUMIFS(PREDICTIONS!$E$4:$E$75,PREDICTIONS!$U$4:$U$75,$BX15,PREDICTIONS!$V$4:$V$75,EL$3)</f>
        <v>0</v>
      </c>
      <c r="EM15" s="83">
        <f>SUMIFS(PREDICTIONS!$G$4:$G$75,PREDICTIONS!$W$4:$W$75,$BX15,PREDICTIONS!$V$4:$V$75,EM$3)+SUMIFS(PREDICTIONS!$F$4:$F$75,PREDICTIONS!$V$4:$V$75,$BX15,PREDICTIONS!$W$4:$W$75,EM$3)</f>
        <v>0</v>
      </c>
      <c r="EN15" s="83">
        <f>SUMIFS(PREDICTIONS!$J$4:$J$75,PREDICTIONS!$B$4:$B$75,$BX15,PREDICTIONS!$W$4:$W$75,EN$3)+SUMIFS(PREDICTIONS!$G$4:$G$75,PREDICTIONS!$W$4:$W$75,$BX15,PREDICTIONS!$B$4:$B$75,EN$3)</f>
        <v>0</v>
      </c>
      <c r="EO15" s="83">
        <f>SUMIFS(PREDICTIONS!$K$4:$K$75,PREDICTIONS!$C$4:$C$75,$BX15,PREDICTIONS!$B$4:$B$75,EO$3)+SUMIFS(PREDICTIONS!$J$4:$J$75,PREDICTIONS!$B$4:$B$75,$BX15,PREDICTIONS!$C$4:$C$75,EO$3)</f>
        <v>0</v>
      </c>
      <c r="EP15" s="83">
        <f>SUMIFS(PREDICTIONS!$L$4:$L$75,PREDICTIONS!$D$4:$D$75,$BX15,PREDICTIONS!$C$4:$C$75,EP$3)+SUMIFS(PREDICTIONS!$K$4:$K$75,PREDICTIONS!$C$4:$C$75,$BX15,PREDICTIONS!$D$4:$D$75,EP$3)</f>
        <v>0</v>
      </c>
      <c r="EQ15" s="83">
        <f>SUMIFS(PREDICTIONS!$N$4:$N$75,PREDICTIONS!$E$4:$E$75,$BX15,PREDICTIONS!$D$4:$D$75,EQ$3)+SUMIFS(PREDICTIONS!$L$4:$L$75,PREDICTIONS!$D$4:$D$75,$BX15,PREDICTIONS!$E$4:$E$75,EQ$3)</f>
        <v>0</v>
      </c>
      <c r="ER15" s="83">
        <f>SUMIFS(PREDICTIONS!$O$4:$O$75,PREDICTIONS!$F$4:$F$75,$BX15,PREDICTIONS!$E$4:$E$75,ER$3)+SUMIFS(PREDICTIONS!$N$4:$N$75,PREDICTIONS!$E$4:$E$75,$BX15,PREDICTIONS!$F$4:$F$75,ER$3)</f>
        <v>0</v>
      </c>
      <c r="ES15" s="83">
        <f>SUMIFS(PREDICTIONS!$P$4:$P$75,PREDICTIONS!$G$4:$G$75,$BX15,PREDICTIONS!$F$4:$F$75,ES$3)+SUMIFS(PREDICTIONS!$O$4:$O$75,PREDICTIONS!$F$4:$F$75,$BX15,PREDICTIONS!$G$4:$G$75,ES$3)</f>
        <v>0</v>
      </c>
      <c r="ET15" s="83">
        <f>SUMIFS(PREDICTIONS!$Q$4:$Q$75,PREDICTIONS!$J$4:$J$75,$BX15,PREDICTIONS!$G$4:$G$75,ET$3)+SUMIFS(PREDICTIONS!$P$4:$P$75,PREDICTIONS!$G$4:$G$75,$BX15,PREDICTIONS!$J$4:$J$75,ET$3)</f>
        <v>0</v>
      </c>
      <c r="EU15" s="83">
        <f>SUMIFS(PREDICTIONS!$R$4:$R$75,PREDICTIONS!$K$4:$K$75,$BX15,PREDICTIONS!$J$4:$J$75,EU$3)+SUMIFS(PREDICTIONS!$Q$4:$Q$75,PREDICTIONS!$J$4:$J$75,$BX15,PREDICTIONS!$K$4:$K$75,EU$3)</f>
        <v>0</v>
      </c>
      <c r="EV15" s="83">
        <f>SUMIFS(PREDICTIONS!$S$4:$S$75,PREDICTIONS!$L$4:$L$75,$BX15,PREDICTIONS!$K$4:$K$75,EV$3)+SUMIFS(PREDICTIONS!$R$4:$R$75,PREDICTIONS!$K$4:$K$75,$BX15,PREDICTIONS!$L$4:$L$75,EV$3)</f>
        <v>0</v>
      </c>
      <c r="EW15" s="83">
        <f>SUMIFS(PREDICTIONS!$T$4:$T$75,PREDICTIONS!$N$4:$N$75,$BX15,PREDICTIONS!$L$4:$L$75,EW$3)+SUMIFS(PREDICTIONS!$S$4:$S$75,PREDICTIONS!$L$4:$L$75,$BX15,PREDICTIONS!$N$4:$N$75,EW$3)</f>
        <v>0</v>
      </c>
      <c r="EX15" s="83">
        <f>SUMIFS(PREDICTIONS!$U$4:$U$75,PREDICTIONS!$O$4:$O$75,$BX15,PREDICTIONS!$N$4:$N$75,EX$3)+SUMIFS(PREDICTIONS!$T$4:$T$75,PREDICTIONS!$N$4:$N$75,$BX15,PREDICTIONS!$O$4:$O$75,EX$3)</f>
        <v>0</v>
      </c>
      <c r="EY15" s="83">
        <f>SUMIFS(PREDICTIONS!$V$4:$V$75,PREDICTIONS!$P$4:$P$75,$BX15,PREDICTIONS!$O$4:$O$75,EY$3)+SUMIFS(PREDICTIONS!$U$4:$U$75,PREDICTIONS!$O$4:$O$75,$BX15,PREDICTIONS!$P$4:$P$75,EY$3)</f>
        <v>0</v>
      </c>
      <c r="EZ15" s="83">
        <f>SUMIFS(PREDICTIONS!$W$4:$W$75,PREDICTIONS!$Q$4:$Q$75,$BX15,PREDICTIONS!$P$4:$P$75,EZ$3)+SUMIFS(PREDICTIONS!$V$4:$V$75,PREDICTIONS!$P$4:$P$75,$BX15,PREDICTIONS!$Q$4:$Q$75,EZ$3)</f>
        <v>0</v>
      </c>
      <c r="FA15" s="83">
        <f>SUMIFS(PREDICTIONS!$B$4:$B$75,PREDICTIONS!$R$4:$R$75,$BX15,PREDICTIONS!$Q$4:$Q$75,FA$3)+SUMIFS(PREDICTIONS!$W$4:$W$75,PREDICTIONS!$Q$4:$Q$75,$BX15,PREDICTIONS!$R$4:$R$75,FA$3)</f>
        <v>0</v>
      </c>
      <c r="FB15" s="83">
        <f>SUMIFS(PREDICTIONS!$C$4:$C$75,PREDICTIONS!$S$4:$S$75,$BX15,PREDICTIONS!$R$4:$R$75,FB$3)+SUMIFS(PREDICTIONS!$B$4:$B$75,PREDICTIONS!$R$4:$R$75,$BX15,PREDICTIONS!$S$4:$S$75,FB$3)</f>
        <v>0</v>
      </c>
      <c r="FC15" s="83">
        <f>SUMIFS(PREDICTIONS!$D$4:$D$75,PREDICTIONS!$T$4:$T$75,$BX15,PREDICTIONS!$S$4:$S$75,FC$3)+SUMIFS(PREDICTIONS!$C$4:$C$75,PREDICTIONS!$S$4:$S$75,$BX15,PREDICTIONS!$T$4:$T$75,FC$3)</f>
        <v>0</v>
      </c>
      <c r="FD15" s="83">
        <f>SUMIFS(PREDICTIONS!$E$4:$E$75,PREDICTIONS!$U$4:$U$75,$BX15,PREDICTIONS!$T$4:$T$75,FD$3)+SUMIFS(PREDICTIONS!$D$4:$D$75,PREDICTIONS!$T$4:$T$75,$BX15,PREDICTIONS!$U$4:$U$75,FD$3)</f>
        <v>0</v>
      </c>
      <c r="FE15" s="83">
        <f>SUMIFS(PREDICTIONS!$F$4:$F$75,PREDICTIONS!$V$4:$V$75,$BX15,PREDICTIONS!$U$4:$U$75,FE$3)+SUMIFS(PREDICTIONS!$E$4:$E$75,PREDICTIONS!$U$4:$U$75,$BX15,PREDICTIONS!$V$4:$V$75,FE$3)</f>
        <v>0</v>
      </c>
      <c r="FF15" s="83">
        <f>SUMIFS(PREDICTIONS!$G$4:$G$75,PREDICTIONS!$W$4:$W$75,$BX15,PREDICTIONS!$V$4:$V$75,FF$3)+SUMIFS(PREDICTIONS!$F$4:$F$75,PREDICTIONS!$V$4:$V$75,$BX15,PREDICTIONS!$W$4:$W$75,FF$3)</f>
        <v>0</v>
      </c>
      <c r="FG15" s="83">
        <f>SUMIFS(PREDICTIONS!$U$4:$U$75,PREDICTIONS!$O$4:$O$75,$BX15,PREDICTIONS!$N$4:$N$75,FG$3)+SUMIFS(PREDICTIONS!$T$4:$T$75,PREDICTIONS!$N$4:$N$75,$BX15,PREDICTIONS!$O$4:$O$75,FG$3)</f>
        <v>0</v>
      </c>
      <c r="FH15" s="83">
        <f>SUMIFS(PREDICTIONS!$U$4:$U$75,PREDICTIONS!$O$4:$O$75,$BX15,PREDICTIONS!$N$4:$N$75,FH$3)+SUMIFS(PREDICTIONS!$T$4:$T$75,PREDICTIONS!$N$4:$N$75,$BX15,PREDICTIONS!$O$4:$O$75,FH$3)</f>
        <v>0</v>
      </c>
      <c r="FI15" s="83">
        <f>SUMIFS(PREDICTIONS!$U$4:$U$75,PREDICTIONS!$O$4:$O$75,$BX15,PREDICTIONS!$N$4:$N$75,FI$3)+SUMIFS(PREDICTIONS!$T$4:$T$75,PREDICTIONS!$N$4:$N$75,$BX15,PREDICTIONS!$O$4:$O$75,FI$3)</f>
        <v>0</v>
      </c>
      <c r="FJ15" s="83">
        <f>SUMIFS(PREDICTIONS!$U$4:$U$75,PREDICTIONS!$O$4:$O$75,$BX15,PREDICTIONS!$N$4:$N$75,FJ$3)+SUMIFS(PREDICTIONS!$T$4:$T$75,PREDICTIONS!$N$4:$N$75,$BX15,PREDICTIONS!$O$4:$O$75,FJ$3)</f>
        <v>0</v>
      </c>
      <c r="FK15" s="83">
        <f>SUMIFS(PREDICTIONS!$U$4:$U$75,PREDICTIONS!$O$4:$O$75,$BX15,PREDICTIONS!$N$4:$N$75,FK$3)+SUMIFS(PREDICTIONS!$T$4:$T$75,PREDICTIONS!$N$4:$N$75,$BX15,PREDICTIONS!$O$4:$O$75,FK$3)</f>
        <v>0</v>
      </c>
      <c r="FL15" s="83">
        <f>SUMIFS(PREDICTIONS!$U$4:$U$75,PREDICTIONS!$O$4:$O$75,$BX15,PREDICTIONS!$N$4:$N$75,FL$3)+SUMIFS(PREDICTIONS!$T$4:$T$75,PREDICTIONS!$N$4:$N$75,$BX15,PREDICTIONS!$O$4:$O$75,FL$3)</f>
        <v>0</v>
      </c>
      <c r="FM15" s="83">
        <f>SUMIFS(PREDICTIONS!$U$4:$U$75,PREDICTIONS!$O$4:$O$75,$BX15,PREDICTIONS!$N$4:$N$75,FM$3)+SUMIFS(PREDICTIONS!$T$4:$T$75,PREDICTIONS!$N$4:$N$75,$BX15,PREDICTIONS!$O$4:$O$75,FM$3)</f>
        <v>0</v>
      </c>
      <c r="FN15" s="83">
        <f>SUMIFS(PREDICTIONS!$U$4:$U$75,PREDICTIONS!$O$4:$O$75,$BX15,PREDICTIONS!$N$4:$N$75,FN$3)+SUMIFS(PREDICTIONS!$T$4:$T$75,PREDICTIONS!$N$4:$N$75,$BX15,PREDICTIONS!$O$4:$O$75,FN$3)</f>
        <v>0</v>
      </c>
      <c r="FO15" s="83">
        <f>SUMIFS(PREDICTIONS!$U$4:$U$75,PREDICTIONS!$O$4:$O$75,$BX15,PREDICTIONS!$N$4:$N$75,FO$3)+SUMIFS(PREDICTIONS!$T$4:$T$75,PREDICTIONS!$N$4:$N$75,$BX15,PREDICTIONS!$O$4:$O$75,FO$3)</f>
        <v>0</v>
      </c>
      <c r="FP15" s="83">
        <f>SUMIFS(PREDICTIONS!$U$4:$U$75,PREDICTIONS!$O$4:$O$75,$BX15,PREDICTIONS!$N$4:$N$75,FP$3)+SUMIFS(PREDICTIONS!$T$4:$T$75,PREDICTIONS!$N$4:$N$75,$BX15,PREDICTIONS!$O$4:$O$75,FP$3)</f>
        <v>0</v>
      </c>
      <c r="FQ15" s="83">
        <f>SUMIFS(PREDICTIONS!$U$4:$U$75,PREDICTIONS!$O$4:$O$75,$BX15,PREDICTIONS!$N$4:$N$75,FQ$3)+SUMIFS(PREDICTIONS!$T$4:$T$75,PREDICTIONS!$N$4:$N$75,$BX15,PREDICTIONS!$O$4:$O$75,FQ$3)</f>
        <v>0</v>
      </c>
      <c r="FR15" s="83">
        <f>SUMIFS(PREDICTIONS!$U$4:$U$75,PREDICTIONS!$O$4:$O$75,$BX15,PREDICTIONS!$N$4:$N$75,FR$3)+SUMIFS(PREDICTIONS!$T$4:$T$75,PREDICTIONS!$N$4:$N$75,$BX15,PREDICTIONS!$O$4:$O$75,FR$3)</f>
        <v>0</v>
      </c>
      <c r="FS15" s="51"/>
      <c r="FT15" s="51" t="s">
        <v>10</v>
      </c>
      <c r="FU15" s="83">
        <f>SUMIFS(PREDICTIONS!$S$4:$S$75,PREDICTIONS!$O$4:$O$75,$BX15,PREDICTIONS!$N$4:$N$75,FU$3)+SUMIFS(PREDICTIONS!$R$4:$R$75,PREDICTIONS!$N$4:$N$75,$BX15,PREDICTIONS!$O$4:$O$75,FU$3)</f>
        <v>0</v>
      </c>
      <c r="FV15" s="83">
        <f>SUMIFS(PREDICTIONS!$S$4:$S$75,PREDICTIONS!$O$4:$O$75,$BX15,PREDICTIONS!$N$4:$N$75,FV$3)+SUMIFS(PREDICTIONS!$R$4:$R$75,PREDICTIONS!$N$4:$N$75,$BX15,PREDICTIONS!$O$4:$O$75,FV$3)</f>
        <v>0</v>
      </c>
      <c r="FW15" s="83">
        <f>SUMIFS(PREDICTIONS!$S$4:$S$75,PREDICTIONS!$O$4:$O$75,$BX15,PREDICTIONS!$N$4:$N$75,FW$3)+SUMIFS(PREDICTIONS!$R$4:$R$75,PREDICTIONS!$N$4:$N$75,$BX15,PREDICTIONS!$O$4:$O$75,FW$3)</f>
        <v>0</v>
      </c>
      <c r="FX15" s="83">
        <f>SUMIFS(PREDICTIONS!$S$4:$S$75,PREDICTIONS!$O$4:$O$75,$BX15,PREDICTIONS!$N$4:$N$75,FX$3)+SUMIFS(PREDICTIONS!$R$4:$R$75,PREDICTIONS!$N$4:$N$75,$BX15,PREDICTIONS!$O$4:$O$75,FX$3)</f>
        <v>0</v>
      </c>
      <c r="FY15" s="83">
        <f>SUMIFS(PREDICTIONS!$S$4:$S$75,PREDICTIONS!$O$4:$O$75,$BX15,PREDICTIONS!$N$4:$N$75,FY$3)+SUMIFS(PREDICTIONS!$R$4:$R$75,PREDICTIONS!$N$4:$N$75,$BX15,PREDICTIONS!$O$4:$O$75,FY$3)</f>
        <v>0</v>
      </c>
      <c r="FZ15" s="83">
        <f>SUMIFS(PREDICTIONS!$S$4:$S$75,PREDICTIONS!$O$4:$O$75,$BX15,PREDICTIONS!$N$4:$N$75,FZ$3)+SUMIFS(PREDICTIONS!$R$4:$R$75,PREDICTIONS!$N$4:$N$75,$BX15,PREDICTIONS!$O$4:$O$75,FZ$3)</f>
        <v>0</v>
      </c>
      <c r="GA15" s="83">
        <f>SUMIFS(PREDICTIONS!$T$4:$T$75,PREDICTIONS!$P$4:$P$75,$BX15,PREDICTIONS!$O$4:$O$75,GA$3)+SUMIFS(PREDICTIONS!$S$4:$S$75,PREDICTIONS!$O$4:$O$75,$BX15,PREDICTIONS!$P$4:$P$75,GA$3)</f>
        <v>0</v>
      </c>
      <c r="GB15" s="83">
        <f>SUMIFS(PREDICTIONS!$U$4:$U$75,PREDICTIONS!$Q$4:$Q$75,$BX15,PREDICTIONS!$P$4:$P$75,GB$3)+SUMIFS(PREDICTIONS!$T$4:$T$75,PREDICTIONS!$P$4:$P$75,$BX15,PREDICTIONS!$Q$4:$Q$75,GB$3)</f>
        <v>0</v>
      </c>
      <c r="GC15" s="83">
        <f>SUMIFS(PREDICTIONS!$V$4:$V$75,PREDICTIONS!$R$4:$R$75,$BX15,PREDICTIONS!$Q$4:$Q$75,GC$3)+SUMIFS(PREDICTIONS!$U$4:$U$75,PREDICTIONS!$Q$4:$Q$75,$BX15,PREDICTIONS!$R$4:$R$75,GC$3)</f>
        <v>0</v>
      </c>
      <c r="GD15" s="83">
        <f>SUMIFS(PREDICTIONS!$W$4:$W$75,PREDICTIONS!$S$4:$S$75,$BX15,PREDICTIONS!$R$4:$R$75,GD$3)+SUMIFS(PREDICTIONS!$V$4:$V$75,PREDICTIONS!$R$4:$R$75,$BX15,PREDICTIONS!$S$4:$S$75,GD$3)</f>
        <v>0</v>
      </c>
      <c r="GE15" s="83">
        <f>SUMIFS(PREDICTIONS!$B$4:$B$75,PREDICTIONS!$T$4:$T$75,$BX15,PREDICTIONS!$S$4:$S$75,GE$3)+SUMIFS(PREDICTIONS!$W$4:$W$75,PREDICTIONS!$S$4:$S$75,$BX15,PREDICTIONS!$T$4:$T$75,GE$3)</f>
        <v>0</v>
      </c>
      <c r="GF15" s="83">
        <f>SUMIFS(PREDICTIONS!$C$4:$C$75,PREDICTIONS!$U$4:$U$75,$BX15,PREDICTIONS!$T$4:$T$75,GF$3)+SUMIFS(PREDICTIONS!$B$4:$B$75,PREDICTIONS!$T$4:$T$75,$BX15,PREDICTIONS!$U$4:$U$75,GF$3)</f>
        <v>0</v>
      </c>
      <c r="GG15" s="83">
        <f>SUMIFS(PREDICTIONS!$D$4:$D$75,PREDICTIONS!$V$4:$V$75,$BX15,PREDICTIONS!$U$4:$U$75,GG$3)+SUMIFS(PREDICTIONS!$C$4:$C$75,PREDICTIONS!$U$4:$U$75,$BX15,PREDICTIONS!$V$4:$V$75,GG$3)</f>
        <v>0</v>
      </c>
      <c r="GH15" s="83">
        <f>SUMIFS(PREDICTIONS!$E$4:$E$75,PREDICTIONS!$W$4:$W$75,$BX15,PREDICTIONS!$V$4:$V$75,GH$3)+SUMIFS(PREDICTIONS!$D$4:$D$75,PREDICTIONS!$V$4:$V$75,$BX15,PREDICTIONS!$W$4:$W$75,GH$3)</f>
        <v>0</v>
      </c>
      <c r="GI15" s="83">
        <f>SUMIFS(PREDICTIONS!$F$4:$F$75,PREDICTIONS!$B$4:$B$75,$BX15,PREDICTIONS!$W$4:$W$75,GI$3)+SUMIFS(PREDICTIONS!$E$4:$E$75,PREDICTIONS!$W$4:$W$75,$BX15,PREDICTIONS!$B$4:$B$75,GI$3)</f>
        <v>0</v>
      </c>
      <c r="GJ15" s="83">
        <f>SUMIFS(PREDICTIONS!$G$4:$G$75,PREDICTIONS!$C$4:$C$75,$BX15,PREDICTIONS!$B$4:$B$75,GJ$3)+SUMIFS(PREDICTIONS!$F$4:$F$75,PREDICTIONS!$B$4:$B$75,$BX15,PREDICTIONS!$C$4:$C$75,GJ$3)</f>
        <v>0</v>
      </c>
      <c r="GK15" s="83">
        <f>SUMIFS(PREDICTIONS!$J$4:$J$75,PREDICTIONS!$D$4:$D$75,$BX15,PREDICTIONS!$C$4:$C$75,GK$3)+SUMIFS(PREDICTIONS!$G$4:$G$75,PREDICTIONS!$C$4:$C$75,$BX15,PREDICTIONS!$D$4:$D$75,GK$3)</f>
        <v>0</v>
      </c>
      <c r="GL15" s="83">
        <f>SUMIFS(PREDICTIONS!$K$4:$K$75,PREDICTIONS!$E$4:$E$75,$BX15,PREDICTIONS!$D$4:$D$75,GL$3)+SUMIFS(PREDICTIONS!$J$4:$J$75,PREDICTIONS!$D$4:$D$75,$BX15,PREDICTIONS!$E$4:$E$75,GL$3)</f>
        <v>0</v>
      </c>
      <c r="GM15" s="83">
        <f>SUMIFS(PREDICTIONS!$L$4:$L$75,PREDICTIONS!$F$4:$F$75,$BX15,PREDICTIONS!$E$4:$E$75,GM$3)+SUMIFS(PREDICTIONS!$K$4:$K$75,PREDICTIONS!$E$4:$E$75,$BX15,PREDICTIONS!$F$4:$F$75,GM$3)</f>
        <v>0</v>
      </c>
      <c r="GN15" s="83">
        <f>SUMIFS(PREDICTIONS!$N$4:$N$75,PREDICTIONS!$G$4:$G$75,$BX15,PREDICTIONS!$F$4:$F$75,GN$3)+SUMIFS(PREDICTIONS!$L$4:$L$75,PREDICTIONS!$F$4:$F$75,$BX15,PREDICTIONS!$G$4:$G$75,GN$3)</f>
        <v>0</v>
      </c>
      <c r="GO15" s="83">
        <f>SUMIFS(PREDICTIONS!$O$4:$O$75,PREDICTIONS!$J$4:$J$75,$BX15,PREDICTIONS!$G$4:$G$75,GO$3)+SUMIFS(PREDICTIONS!$N$4:$N$75,PREDICTIONS!$G$4:$G$75,$BX15,PREDICTIONS!$J$4:$J$75,GO$3)</f>
        <v>0</v>
      </c>
      <c r="GP15" s="83">
        <f>SUMIFS(PREDICTIONS!$P$4:$P$75,PREDICTIONS!$K$4:$K$75,$BX15,PREDICTIONS!$J$4:$J$75,GP$3)+SUMIFS(PREDICTIONS!$O$4:$O$75,PREDICTIONS!$J$4:$J$75,$BX15,PREDICTIONS!$K$4:$K$75,GP$3)</f>
        <v>0</v>
      </c>
      <c r="GQ15" s="83">
        <f>SUMIFS(PREDICTIONS!$Q$4:$Q$75,PREDICTIONS!$L$4:$L$75,$BX15,PREDICTIONS!$K$4:$K$75,GQ$3)+SUMIFS(PREDICTIONS!$P$4:$P$75,PREDICTIONS!$K$4:$K$75,$BX15,PREDICTIONS!$L$4:$L$75,GQ$3)</f>
        <v>0</v>
      </c>
      <c r="GR15" s="83">
        <f>SUMIFS(PREDICTIONS!$R$4:$R$75,PREDICTIONS!$N$4:$N$75,$BX15,PREDICTIONS!$L$4:$L$75,GR$3)+SUMIFS(PREDICTIONS!$Q$4:$Q$75,PREDICTIONS!$L$4:$L$75,$BX15,PREDICTIONS!$N$4:$N$75,GR$3)</f>
        <v>0</v>
      </c>
      <c r="GS15" s="83">
        <f>SUMIFS(PREDICTIONS!$S$4:$S$75,PREDICTIONS!$O$4:$O$75,$BX15,PREDICTIONS!$N$4:$N$75,GS$3)+SUMIFS(PREDICTIONS!$R$4:$R$75,PREDICTIONS!$N$4:$N$75,$BX15,PREDICTIONS!$O$4:$O$75,GS$3)</f>
        <v>0</v>
      </c>
      <c r="GT15" s="83">
        <f>SUMIFS(PREDICTIONS!$T$4:$T$75,PREDICTIONS!$P$4:$P$75,$BX15,PREDICTIONS!$O$4:$O$75,GT$3)+SUMIFS(PREDICTIONS!$S$4:$S$75,PREDICTIONS!$O$4:$O$75,$BX15,PREDICTIONS!$P$4:$P$75,GT$3)</f>
        <v>0</v>
      </c>
      <c r="GU15" s="83">
        <f>SUMIFS(PREDICTIONS!$U$4:$U$75,PREDICTIONS!$Q$4:$Q$75,$BX15,PREDICTIONS!$P$4:$P$75,GU$3)+SUMIFS(PREDICTIONS!$T$4:$T$75,PREDICTIONS!$P$4:$P$75,$BX15,PREDICTIONS!$Q$4:$Q$75,GU$3)</f>
        <v>0</v>
      </c>
      <c r="GV15" s="83">
        <f>SUMIFS(PREDICTIONS!$V$4:$V$75,PREDICTIONS!$R$4:$R$75,$BX15,PREDICTIONS!$Q$4:$Q$75,GV$3)+SUMIFS(PREDICTIONS!$U$4:$U$75,PREDICTIONS!$Q$4:$Q$75,$BX15,PREDICTIONS!$R$4:$R$75,GV$3)</f>
        <v>0</v>
      </c>
      <c r="GW15" s="83">
        <f>SUMIFS(PREDICTIONS!$W$4:$W$75,PREDICTIONS!$S$4:$S$75,$BX15,PREDICTIONS!$R$4:$R$75,GW$3)+SUMIFS(PREDICTIONS!$V$4:$V$75,PREDICTIONS!$R$4:$R$75,$BX15,PREDICTIONS!$S$4:$S$75,GW$3)</f>
        <v>0</v>
      </c>
      <c r="GX15" s="83">
        <f>SUMIFS(PREDICTIONS!$B$4:$B$75,PREDICTIONS!$T$4:$T$75,$BX15,PREDICTIONS!$S$4:$S$75,GX$3)+SUMIFS(PREDICTIONS!$W$4:$W$75,PREDICTIONS!$S$4:$S$75,$BX15,PREDICTIONS!$T$4:$T$75,GX$3)</f>
        <v>0</v>
      </c>
      <c r="GY15" s="83">
        <f>SUMIFS(PREDICTIONS!$C$4:$C$75,PREDICTIONS!$U$4:$U$75,$BX15,PREDICTIONS!$T$4:$T$75,GY$3)+SUMIFS(PREDICTIONS!$B$4:$B$75,PREDICTIONS!$T$4:$T$75,$BX15,PREDICTIONS!$U$4:$U$75,GY$3)</f>
        <v>0</v>
      </c>
      <c r="GZ15" s="83">
        <f>SUMIFS(PREDICTIONS!$S$4:$S$75,PREDICTIONS!$O$4:$O$75,$BX15,PREDICTIONS!$N$4:$N$75,GZ$3)+SUMIFS(PREDICTIONS!$R$4:$R$75,PREDICTIONS!$N$4:$N$75,$BX15,PREDICTIONS!$O$4:$O$75,GZ$3)</f>
        <v>0</v>
      </c>
      <c r="HA15" s="83">
        <f>SUMIFS(PREDICTIONS!$S$4:$S$75,PREDICTIONS!$O$4:$O$75,$BX15,PREDICTIONS!$N$4:$N$75,HA$3)+SUMIFS(PREDICTIONS!$R$4:$R$75,PREDICTIONS!$N$4:$N$75,$BX15,PREDICTIONS!$O$4:$O$75,HA$3)</f>
        <v>0</v>
      </c>
      <c r="HB15" s="83">
        <f>SUMIFS(PREDICTIONS!$S$4:$S$75,PREDICTIONS!$O$4:$O$75,$BX15,PREDICTIONS!$N$4:$N$75,HB$3)+SUMIFS(PREDICTIONS!$R$4:$R$75,PREDICTIONS!$N$4:$N$75,$BX15,PREDICTIONS!$O$4:$O$75,HB$3)</f>
        <v>0</v>
      </c>
      <c r="HC15" s="83">
        <f>SUMIFS(PREDICTIONS!$S$4:$S$75,PREDICTIONS!$O$4:$O$75,$BX15,PREDICTIONS!$N$4:$N$75,HC$3)+SUMIFS(PREDICTIONS!$R$4:$R$75,PREDICTIONS!$N$4:$N$75,$BX15,PREDICTIONS!$O$4:$O$75,HC$3)</f>
        <v>0</v>
      </c>
      <c r="HD15" s="83">
        <f>SUMIFS(PREDICTIONS!$S$4:$S$75,PREDICTIONS!$O$4:$O$75,$BX15,PREDICTIONS!$N$4:$N$75,HD$3)+SUMIFS(PREDICTIONS!$R$4:$R$75,PREDICTIONS!$N$4:$N$75,$BX15,PREDICTIONS!$O$4:$O$75,HD$3)</f>
        <v>0</v>
      </c>
      <c r="HE15" s="83">
        <f>SUMIFS(PREDICTIONS!$S$4:$S$75,PREDICTIONS!$O$4:$O$75,$BX15,PREDICTIONS!$N$4:$N$75,HE$3)+SUMIFS(PREDICTIONS!$R$4:$R$75,PREDICTIONS!$N$4:$N$75,$BX15,PREDICTIONS!$O$4:$O$75,HE$3)</f>
        <v>0</v>
      </c>
      <c r="HF15" s="83">
        <f>SUMIFS(PREDICTIONS!$S$4:$S$75,PREDICTIONS!$O$4:$O$75,$BX15,PREDICTIONS!$N$4:$N$75,HF$3)+SUMIFS(PREDICTIONS!$R$4:$R$75,PREDICTIONS!$N$4:$N$75,$BX15,PREDICTIONS!$O$4:$O$75,HF$3)</f>
        <v>0</v>
      </c>
      <c r="HG15" s="83">
        <f>SUMIFS(PREDICTIONS!$S$4:$S$75,PREDICTIONS!$O$4:$O$75,$BX15,PREDICTIONS!$N$4:$N$75,HG$3)+SUMIFS(PREDICTIONS!$R$4:$R$75,PREDICTIONS!$N$4:$N$75,$BX15,PREDICTIONS!$O$4:$O$75,HG$3)</f>
        <v>0</v>
      </c>
      <c r="HH15" s="83">
        <f>SUMIFS(PREDICTIONS!$S$4:$S$75,PREDICTIONS!$O$4:$O$75,$BX15,PREDICTIONS!$N$4:$N$75,HH$3)+SUMIFS(PREDICTIONS!$R$4:$R$75,PREDICTIONS!$N$4:$N$75,$BX15,PREDICTIONS!$O$4:$O$75,HH$3)</f>
        <v>0</v>
      </c>
      <c r="HI15" s="83">
        <f>SUMIFS(PREDICTIONS!$S$4:$S$75,PREDICTIONS!$O$4:$O$75,$BX15,PREDICTIONS!$N$4:$N$75,HI$3)+SUMIFS(PREDICTIONS!$R$4:$R$75,PREDICTIONS!$N$4:$N$75,$BX15,PREDICTIONS!$O$4:$O$75,HI$3)</f>
        <v>0</v>
      </c>
      <c r="HJ15" s="83">
        <f>SUMIFS(PREDICTIONS!$S$4:$S$75,PREDICTIONS!$O$4:$O$75,$BX15,PREDICTIONS!$N$4:$N$75,HJ$3)+SUMIFS(PREDICTIONS!$R$4:$R$75,PREDICTIONS!$N$4:$N$75,$BX15,PREDICTIONS!$O$4:$O$75,HJ$3)</f>
        <v>0</v>
      </c>
      <c r="HK15" s="83">
        <f>SUMIFS(PREDICTIONS!$S$4:$S$75,PREDICTIONS!$O$4:$O$75,$BX15,PREDICTIONS!$N$4:$N$75,HK$3)+SUMIFS(PREDICTIONS!$R$4:$R$75,PREDICTIONS!$N$4:$N$75,$BX15,PREDICTIONS!$O$4:$O$75,HK$3)</f>
        <v>0</v>
      </c>
      <c r="HL15" s="83">
        <f>SUMIFS(PREDICTIONS!$S$4:$S$75,PREDICTIONS!$O$4:$O$75,$BX15,PREDICTIONS!$N$4:$N$75,HL$3)+SUMIFS(PREDICTIONS!$R$4:$R$75,PREDICTIONS!$N$4:$N$75,$BX15,PREDICTIONS!$O$4:$O$75,HL$3)</f>
        <v>0</v>
      </c>
      <c r="HM15" s="83">
        <f>SUMIFS(PREDICTIONS!$S$4:$S$75,PREDICTIONS!$O$4:$O$75,$BX15,PREDICTIONS!$N$4:$N$75,HM$3)+SUMIFS(PREDICTIONS!$R$4:$R$75,PREDICTIONS!$N$4:$N$75,$BX15,PREDICTIONS!$O$4:$O$75,HM$3)</f>
        <v>0</v>
      </c>
      <c r="HN15" s="83">
        <f>SUMIFS(PREDICTIONS!$S$4:$S$75,PREDICTIONS!$O$4:$O$75,$BX15,PREDICTIONS!$N$4:$N$75,HN$3)+SUMIFS(PREDICTIONS!$R$4:$R$75,PREDICTIONS!$N$4:$N$75,$BX15,PREDICTIONS!$O$4:$O$75,HN$3)</f>
        <v>0</v>
      </c>
      <c r="HO15" s="83">
        <f>SUMIFS(PREDICTIONS!$S$4:$S$75,PREDICTIONS!$O$4:$O$75,$BX15,PREDICTIONS!$N$4:$N$75,HO$3)+SUMIFS(PREDICTIONS!$R$4:$R$75,PREDICTIONS!$N$4:$N$75,$BX15,PREDICTIONS!$O$4:$O$75,HO$3)</f>
        <v>0</v>
      </c>
      <c r="HP15" s="83">
        <f>SUMIFS(PREDICTIONS!$S$4:$S$75,PREDICTIONS!$O$4:$O$75,$BX15,PREDICTIONS!$N$4:$N$75,HP$3)+SUMIFS(PREDICTIONS!$R$4:$R$75,PREDICTIONS!$N$4:$N$75,$BX15,PREDICTIONS!$O$4:$O$75,HP$3)</f>
        <v>0</v>
      </c>
      <c r="HQ15" s="5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</row>
    <row r="16" spans="1:301" s="78" customFormat="1" ht="30" customHeight="1" x14ac:dyDescent="0.25">
      <c r="A16" s="195"/>
      <c r="B16" s="72">
        <f>ACTUALS!B16</f>
        <v>13</v>
      </c>
      <c r="C16" s="73" t="str">
        <f>ACTUALS!C16</f>
        <v>H</v>
      </c>
      <c r="D16" s="74">
        <f>ACTUALS!D16</f>
        <v>46188</v>
      </c>
      <c r="E16" s="73" t="str">
        <f>ACTUALS!E16</f>
        <v>Mercedes-Benz Stadium (Atlanta)</v>
      </c>
      <c r="F16" s="180">
        <f>ACTUALS!F16</f>
        <v>0.5</v>
      </c>
      <c r="G16" s="75">
        <f t="shared" si="2"/>
        <v>46188.5</v>
      </c>
      <c r="H16" s="254" t="str">
        <f>ACTUALS!H16</f>
        <v>Spain - Cape Verde</v>
      </c>
      <c r="I16" s="149"/>
      <c r="J16" s="150"/>
      <c r="K16" s="151"/>
      <c r="L16" s="73" t="str">
        <f t="shared" si="3"/>
        <v/>
      </c>
      <c r="M16" s="76" t="s">
        <v>718</v>
      </c>
      <c r="N16" s="77" t="str">
        <f t="shared" si="0"/>
        <v>Spain</v>
      </c>
      <c r="O16" s="78" t="str">
        <f t="shared" si="1"/>
        <v>Cape Verde</v>
      </c>
      <c r="P16" s="78" t="str">
        <f>IF(L16="","",IF(PREDICTIONS!$R16&gt;PREDICTIONS!$S16,PREDICTIONS!$N16,IF(PREDICTIONS!$S16&gt;PREDICTIONS!$R16,PREDICTIONS!$O16,"")))</f>
        <v/>
      </c>
      <c r="Q16" s="78" t="str">
        <f>IF(PREDICTIONS!$P16=PREDICTIONS!$N16,PREDICTIONS!$O16,IF(PREDICTIONS!$P16=PREDICTIONS!$O16,PREDICTIONS!$N16,""))</f>
        <v/>
      </c>
      <c r="R16" s="79">
        <f t="shared" si="4"/>
        <v>0</v>
      </c>
      <c r="S16" s="78">
        <f t="shared" si="5"/>
        <v>0</v>
      </c>
      <c r="T16" s="78">
        <f>IF(OR(PREDICTIONS!$R16="",PREDICTIONS!$S16=""),"",PREDICTIONS!$R16-PREDICTIONS!$S16)</f>
        <v>0</v>
      </c>
      <c r="U16" s="78">
        <f>IF(OR(PREDICTIONS!$R16="",PREDICTIONS!$S16=""),"",PREDICTIONS!$S16-PREDICTIONS!$R16)</f>
        <v>0</v>
      </c>
      <c r="V16" s="78" t="str">
        <f>IF(PREDICTIONS!$K16="","",IF(PREDICTIONS!$L16="Draw",1,IF(PREDICTIONS!$L16=PREDICTIONS!$N16,3,0)))</f>
        <v/>
      </c>
      <c r="W16" s="78" t="str">
        <f>IF(PREDICTIONS!$K16="","",IF(PREDICTIONS!$L16="Draw",1,IF(PREDICTIONS!$L16=PREDICTIONS!$O16,3,0)))</f>
        <v/>
      </c>
      <c r="AB16" s="209" t="str">
        <f>IF(OR(ACTUALS!L16="",L16=""),"",IF((R16+S16)=(ACTUALS!R16+ACTUALS!S16),pointtotalgoals,0))</f>
        <v/>
      </c>
      <c r="AC16" s="78" t="str">
        <f>IF(L16="","",IF(L16=ACTUALS!L16,pointcorrectresult,0))</f>
        <v/>
      </c>
      <c r="AD16" s="78" t="str">
        <f>IF(L16="","",IF(I16=ACTUALS!I16,pointcorrectscore,0))</f>
        <v/>
      </c>
      <c r="AE16" s="210">
        <f t="shared" si="6"/>
        <v>0</v>
      </c>
      <c r="AG16" s="78" t="s">
        <v>124</v>
      </c>
      <c r="AL16" s="71"/>
      <c r="AM16" s="71"/>
      <c r="AN16" s="71"/>
      <c r="AO16" s="71"/>
      <c r="AP16" s="71"/>
      <c r="AQ16" s="71"/>
      <c r="AR16" s="71"/>
      <c r="AS16" s="51"/>
      <c r="AT16" s="51"/>
      <c r="AU16" s="197"/>
      <c r="AV16" s="197"/>
      <c r="AW16" s="51"/>
      <c r="AX16" s="51"/>
      <c r="AY16" s="51"/>
      <c r="AZ16" s="51"/>
      <c r="BA16" s="51"/>
      <c r="BB16" s="51"/>
      <c r="BC16" s="51"/>
      <c r="BD16" s="51" t="s">
        <v>6</v>
      </c>
      <c r="BE16" s="51" t="s">
        <v>96</v>
      </c>
      <c r="BF16" s="51">
        <f>COUNTIF(PREDICTIONS!$P$4:$P$75,BE16)</f>
        <v>0</v>
      </c>
      <c r="BG16" s="51">
        <f>COUNTIFS(PREDICTIONS!$O$4:$O$75,BE16,PREDICTIONS!$L$4:$L$75,"Draw")+COUNTIFS(PREDICTIONS!$N$4:$N$75,BE16,PREDICTIONS!$L$4:$L$75,"Draw")</f>
        <v>0</v>
      </c>
      <c r="BH16" s="51">
        <f>COUNTIF(PREDICTIONS!$Q$4:$Q$75,BE16)</f>
        <v>0</v>
      </c>
      <c r="BI16" s="51">
        <f>BG16+(3*BF16)</f>
        <v>0</v>
      </c>
      <c r="BJ16" s="51">
        <f>SUMIFS(PREDICTIONS!$R$4:$R$75,PREDICTIONS!$N$4:$N$75,BE16)+SUMIFS(PREDICTIONS!$S$4:$S$75,PREDICTIONS!$O$4:$O$75,BE16)</f>
        <v>0</v>
      </c>
      <c r="BK16" s="51">
        <f>SUMIFS(PREDICTIONS!$S$4:$S$75,PREDICTIONS!$N$4:$N$75,BE16)+SUMIFS(PREDICTIONS!$R$4:$R$75,PREDICTIONS!$O$4:$O$75,BE16)</f>
        <v>0</v>
      </c>
      <c r="BL16" s="51">
        <f>BJ16-BK16</f>
        <v>0</v>
      </c>
      <c r="BM16" s="51">
        <f ca="1">RANK(BV16,BV14:BV17,1)</f>
        <v>2</v>
      </c>
      <c r="BN16" s="51" t="str">
        <f>IFERROR(VLOOKUP(BE16,AU:AV,2,FALSE),"")</f>
        <v/>
      </c>
      <c r="BO16" s="51" t="str">
        <f ca="1">IF(BN16="",BM16&amp;BD16,BN16&amp;BD16)</f>
        <v>2C</v>
      </c>
      <c r="BP16" s="51">
        <f>RANK(BI16,BI14:BI17)+(RANK(BL16,BL14:BL17)/10)+(RANK(BJ16,BJ14:BJ17)/100)</f>
        <v>1.1100000000000001</v>
      </c>
      <c r="BQ16" s="51">
        <f>RANK(BP16,BP14:BP17,1)</f>
        <v>1</v>
      </c>
      <c r="BR16" s="51" cm="1">
        <f t="array" aca="1" ref="BR16" ca="1">SUMPRODUCT((OFFSET($BY$3:$DT$3,MATCH($BE16,$BX$4:$BX$51,0),0))*((IF($BQ15=$BQ16,$BY$3:$DT$3=$BE15,0))+(IF($BQ14=$BQ16,$BY$3:$DT$3=$BE14,0))+(IF($BQ17=$BQ16,$BY$3:$DT$3=$BE17,0))))</f>
        <v>0</v>
      </c>
      <c r="BS16" s="51" cm="1">
        <f t="array" aca="1" ref="BS16" ca="1">SUMPRODUCT((OFFSET($DW$3:$FR$3,MATCH($BE16,$DV$4:$DV$51,0),0))*((IF($BQ15=$BQ16,$DW$3:$FR$3=$BE15,0))+(IF($BQ14=$BQ16,$DW$3:$FR$3=$BE14,0))+(IF($BQ17=$BQ16,$DW$3:$FR$3=$BE17,0))))</f>
        <v>0</v>
      </c>
      <c r="BT16" s="51" cm="1">
        <f t="array" aca="1" ref="BT16" ca="1">SUMPRODUCT((OFFSET($FU$3:$HP$3,MATCH($BE16,$FT$4:$FT$51,0),0))*((IF($BQ15=$BQ16,$FU$3:$HP$3=$BE15,0))+(IF($BQ14=$BQ16,$FU$3:$HP$3=$BE14,0))+(IF($BQ17=$BQ16,$FU$3:$HP$3=$BE17,0))))</f>
        <v>0</v>
      </c>
      <c r="BU16" s="51">
        <f ca="1">(BR16/1000)+(BS16/10000)+(BT16/100000)+(ROW(BT19)/10000000)</f>
        <v>1.9E-6</v>
      </c>
      <c r="BV16" s="51">
        <f ca="1">+BP16-BU16</f>
        <v>1.1099981000000001</v>
      </c>
      <c r="BW16" s="51"/>
      <c r="BX16" s="51" t="s">
        <v>101</v>
      </c>
      <c r="BY16" s="83">
        <f>SUMIFS(PREDICTIONS!$W$4:$W$75,PREDICTIONS!$O$4:$O$75,$BX16,PREDICTIONS!$N$4:$N$75,BY$3)+SUMIFS(PREDICTIONS!$V$4:$V$75,PREDICTIONS!$N$4:$N$75,$BX16,PREDICTIONS!$O$4:$O$75,BY$3)</f>
        <v>0</v>
      </c>
      <c r="BZ16" s="83">
        <f>SUMIFS(PREDICTIONS!$W$4:$W$75,PREDICTIONS!$O$4:$O$75,$BX16,PREDICTIONS!$N$4:$N$75,BZ$3)+SUMIFS(PREDICTIONS!$V$4:$V$75,PREDICTIONS!$N$4:$N$75,$BX16,PREDICTIONS!$O$4:$O$75,BZ$3)</f>
        <v>0</v>
      </c>
      <c r="CA16" s="83">
        <f>SUMIFS(PREDICTIONS!$W$4:$W$75,PREDICTIONS!$O$4:$O$75,$BX16,PREDICTIONS!$N$4:$N$75,CA$3)+SUMIFS(PREDICTIONS!$V$4:$V$75,PREDICTIONS!$N$4:$N$75,$BX16,PREDICTIONS!$O$4:$O$75,CA$3)</f>
        <v>0</v>
      </c>
      <c r="CB16" s="83">
        <f>SUMIFS(PREDICTIONS!$W$4:$W$75,PREDICTIONS!$O$4:$O$75,$BX16,PREDICTIONS!$N$4:$N$75,CB$3)+SUMIFS(PREDICTIONS!$V$4:$V$75,PREDICTIONS!$N$4:$N$75,$BX16,PREDICTIONS!$O$4:$O$75,CB$3)</f>
        <v>0</v>
      </c>
      <c r="CC16" s="83">
        <f>SUMIFS(PREDICTIONS!$W$4:$W$75,PREDICTIONS!$O$4:$O$75,$BX16,PREDICTIONS!$N$4:$N$75,CC$3)+SUMIFS(PREDICTIONS!$V$4:$V$75,PREDICTIONS!$N$4:$N$75,$BX16,PREDICTIONS!$O$4:$O$75,CC$3)</f>
        <v>0</v>
      </c>
      <c r="CD16" s="83">
        <f>SUMIFS(PREDICTIONS!$W$4:$W$75,PREDICTIONS!$O$4:$O$75,$BX16,PREDICTIONS!$N$4:$N$75,CD$3)+SUMIFS(PREDICTIONS!$V$4:$V$75,PREDICTIONS!$N$4:$N$75,$BX16,PREDICTIONS!$O$4:$O$75,CD$3)</f>
        <v>0</v>
      </c>
      <c r="CE16" s="83">
        <f>SUMIFS(PREDICTIONS!$W$4:$W$75,PREDICTIONS!$O$4:$O$75,$BX16,PREDICTIONS!$N$4:$N$75,CE$3)+SUMIFS(PREDICTIONS!$V$4:$V$75,PREDICTIONS!$N$4:$N$75,$BX16,PREDICTIONS!$O$4:$O$75,CE$3)</f>
        <v>0</v>
      </c>
      <c r="CF16" s="83">
        <f>SUMIFS(PREDICTIONS!$W$4:$W$75,PREDICTIONS!$O$4:$O$75,$BX16,PREDICTIONS!$N$4:$N$75,CF$3)+SUMIFS(PREDICTIONS!$V$4:$V$75,PREDICTIONS!$N$4:$N$75,$BX16,PREDICTIONS!$O$4:$O$75,CF$3)</f>
        <v>0</v>
      </c>
      <c r="CG16" s="83">
        <f>SUMIFS(PREDICTIONS!$W$4:$W$75,PREDICTIONS!$O$4:$O$75,$BX16,PREDICTIONS!$N$4:$N$75,CG$3)+SUMIFS(PREDICTIONS!$V$4:$V$75,PREDICTIONS!$N$4:$N$75,$BX16,PREDICTIONS!$O$4:$O$75,CG$3)</f>
        <v>0</v>
      </c>
      <c r="CH16" s="83">
        <f>SUMIFS(PREDICTIONS!$W$4:$W$75,PREDICTIONS!$O$4:$O$75,$BX16,PREDICTIONS!$N$4:$N$75,CH$3)+SUMIFS(PREDICTIONS!$V$4:$V$75,PREDICTIONS!$N$4:$N$75,$BX16,PREDICTIONS!$O$4:$O$75,CH$3)</f>
        <v>0</v>
      </c>
      <c r="CI16" s="83">
        <f>SUMIFS(PREDICTIONS!$W$4:$W$75,PREDICTIONS!$O$4:$O$75,$BX16,PREDICTIONS!$N$4:$N$75,CI$3)+SUMIFS(PREDICTIONS!$V$4:$V$75,PREDICTIONS!$N$4:$N$75,$BX16,PREDICTIONS!$O$4:$O$75,CI$3)</f>
        <v>0</v>
      </c>
      <c r="CJ16" s="83">
        <f>SUMIFS(PREDICTIONS!$W$4:$W$75,PREDICTIONS!$O$4:$O$75,$BX16,PREDICTIONS!$N$4:$N$75,CJ$3)+SUMIFS(PREDICTIONS!$V$4:$V$75,PREDICTIONS!$N$4:$N$75,$BX16,PREDICTIONS!$O$4:$O$75,CJ$3)</f>
        <v>0</v>
      </c>
      <c r="CK16" s="83">
        <f>SUMIFS(PREDICTIONS!$W$4:$W$75,PREDICTIONS!$O$4:$O$75,$BX16,PREDICTIONS!$N$4:$N$75,CK$3)+SUMIFS(PREDICTIONS!$V$4:$V$75,PREDICTIONS!$N$4:$N$75,$BX16,PREDICTIONS!$O$4:$O$75,CK$3)</f>
        <v>0</v>
      </c>
      <c r="CL16" s="83">
        <f>SUMIFS(PREDICTIONS!$W$4:$W$75,PREDICTIONS!$O$4:$O$75,$BX16,PREDICTIONS!$N$4:$N$75,CL$3)+SUMIFS(PREDICTIONS!$V$4:$V$75,PREDICTIONS!$N$4:$N$75,$BX16,PREDICTIONS!$O$4:$O$75,CL$3)</f>
        <v>0</v>
      </c>
      <c r="CM16" s="83">
        <f>SUMIFS(PREDICTIONS!$W$4:$W$75,PREDICTIONS!$O$4:$O$75,$BX16,PREDICTIONS!$N$4:$N$75,CM$3)+SUMIFS(PREDICTIONS!$V$4:$V$75,PREDICTIONS!$N$4:$N$75,$BX16,PREDICTIONS!$O$4:$O$75,CM$3)</f>
        <v>0</v>
      </c>
      <c r="CN16" s="83">
        <f>SUMIFS(PREDICTIONS!$W$4:$W$75,PREDICTIONS!$O$4:$O$75,$BX16,PREDICTIONS!$N$4:$N$75,CN$3)+SUMIFS(PREDICTIONS!$V$4:$V$75,PREDICTIONS!$N$4:$N$75,$BX16,PREDICTIONS!$O$4:$O$75,CN$3)</f>
        <v>0</v>
      </c>
      <c r="CO16" s="83">
        <f>SUMIFS(PREDICTIONS!$W$4:$W$75,PREDICTIONS!$O$4:$O$75,$BX16,PREDICTIONS!$N$4:$N$75,CO$3)+SUMIFS(PREDICTIONS!$V$4:$V$75,PREDICTIONS!$N$4:$N$75,$BX16,PREDICTIONS!$O$4:$O$75,CO$3)</f>
        <v>0</v>
      </c>
      <c r="CP16" s="83">
        <f>SUMIFS(PREDICTIONS!$W$4:$W$75,PREDICTIONS!$O$4:$O$75,$BX16,PREDICTIONS!$N$4:$N$75,CP$3)+SUMIFS(PREDICTIONS!$V$4:$V$75,PREDICTIONS!$N$4:$N$75,$BX16,PREDICTIONS!$O$4:$O$75,CP$3)</f>
        <v>0</v>
      </c>
      <c r="CQ16" s="83">
        <f>SUMIFS(PREDICTIONS!$W$4:$W$75,PREDICTIONS!$O$4:$O$75,$BX16,PREDICTIONS!$N$4:$N$75,CQ$3)+SUMIFS(PREDICTIONS!$V$4:$V$75,PREDICTIONS!$N$4:$N$75,$BX16,PREDICTIONS!$O$4:$O$75,CQ$3)</f>
        <v>0</v>
      </c>
      <c r="CR16" s="83">
        <f>SUMIFS(PREDICTIONS!$W$4:$W$75,PREDICTIONS!$O$4:$O$75,$BX16,PREDICTIONS!$N$4:$N$75,CR$3)+SUMIFS(PREDICTIONS!$V$4:$V$75,PREDICTIONS!$N$4:$N$75,$BX16,PREDICTIONS!$O$4:$O$75,CR$3)</f>
        <v>0</v>
      </c>
      <c r="CS16" s="83">
        <f>SUMIFS(PREDICTIONS!$W$4:$W$75,PREDICTIONS!$O$4:$O$75,$BX16,PREDICTIONS!$N$4:$N$75,CS$3)+SUMIFS(PREDICTIONS!$V$4:$V$75,PREDICTIONS!$N$4:$N$75,$BX16,PREDICTIONS!$O$4:$O$75,CS$3)</f>
        <v>0</v>
      </c>
      <c r="CT16" s="83">
        <f>SUMIFS(PREDICTIONS!$W$4:$W$75,PREDICTIONS!$O$4:$O$75,$BX16,PREDICTIONS!$N$4:$N$75,CT$3)+SUMIFS(PREDICTIONS!$V$4:$V$75,PREDICTIONS!$N$4:$N$75,$BX16,PREDICTIONS!$O$4:$O$75,CT$3)</f>
        <v>0</v>
      </c>
      <c r="CU16" s="83">
        <f>SUMIFS(PREDICTIONS!$B$4:$B$75,PREDICTIONS!$P$4:$P$75,$BX16,PREDICTIONS!$O$4:$O$75,CU$3)+SUMIFS(PREDICTIONS!$W$4:$W$75,PREDICTIONS!$O$4:$O$75,$BX16,PREDICTIONS!$P$4:$P$75,CU$3)</f>
        <v>0</v>
      </c>
      <c r="CV16" s="83">
        <f>SUMIFS(PREDICTIONS!$C$4:$C$75,PREDICTIONS!$Q$4:$Q$75,$BX16,PREDICTIONS!$P$4:$P$75,CV$3)+SUMIFS(PREDICTIONS!$B$4:$B$75,PREDICTIONS!$P$4:$P$75,$BX16,PREDICTIONS!$Q$4:$Q$75,CV$3)</f>
        <v>0</v>
      </c>
      <c r="CW16" s="83">
        <f>SUMIFS(PREDICTIONS!$D$4:$D$75,PREDICTIONS!$R$4:$R$75,$BX16,PREDICTIONS!$Q$4:$Q$75,CW$3)+SUMIFS(PREDICTIONS!$C$4:$C$75,PREDICTIONS!$Q$4:$Q$75,$BX16,PREDICTIONS!$R$4:$R$75,CW$3)</f>
        <v>0</v>
      </c>
      <c r="CX16" s="83">
        <f>SUMIFS(PREDICTIONS!$E$4:$E$75,PREDICTIONS!$S$4:$S$75,$BX16,PREDICTIONS!$R$4:$R$75,CX$3)+SUMIFS(PREDICTIONS!$D$4:$D$75,PREDICTIONS!$R$4:$R$75,$BX16,PREDICTIONS!$S$4:$S$75,CX$3)</f>
        <v>0</v>
      </c>
      <c r="CY16" s="83">
        <f>SUMIFS(PREDICTIONS!$F$4:$F$75,PREDICTIONS!$T$4:$T$75,$BX16,PREDICTIONS!$S$4:$S$75,CY$3)+SUMIFS(PREDICTIONS!$E$4:$E$75,PREDICTIONS!$S$4:$S$75,$BX16,PREDICTIONS!$T$4:$T$75,CY$3)</f>
        <v>0</v>
      </c>
      <c r="CZ16" s="83">
        <f>SUMIFS(PREDICTIONS!$G$4:$G$75,PREDICTIONS!$U$4:$U$75,$BX16,PREDICTIONS!$T$4:$T$75,CZ$3)+SUMIFS(PREDICTIONS!$F$4:$F$75,PREDICTIONS!$T$4:$T$75,$BX16,PREDICTIONS!$U$4:$U$75,CZ$3)</f>
        <v>0</v>
      </c>
      <c r="DA16" s="83">
        <f>SUMIFS(PREDICTIONS!$J$4:$J$75,PREDICTIONS!$V$4:$V$75,$BX16,PREDICTIONS!$U$4:$U$75,DA$3)+SUMIFS(PREDICTIONS!$G$4:$G$75,PREDICTIONS!$U$4:$U$75,$BX16,PREDICTIONS!$V$4:$V$75,DA$3)</f>
        <v>0</v>
      </c>
      <c r="DB16" s="83">
        <f>SUMIFS(PREDICTIONS!$K$4:$K$75,PREDICTIONS!$W$4:$W$75,$BX16,PREDICTIONS!$V$4:$V$75,DB$3)+SUMIFS(PREDICTIONS!$J$4:$J$75,PREDICTIONS!$V$4:$V$75,$BX16,PREDICTIONS!$W$4:$W$75,DB$3)</f>
        <v>0</v>
      </c>
      <c r="DC16" s="83">
        <f>SUMIFS(PREDICTIONS!$L$4:$L$75,PREDICTIONS!$B$4:$B$75,$BX16,PREDICTIONS!$W$4:$W$75,DC$3)+SUMIFS(PREDICTIONS!$K$4:$K$75,PREDICTIONS!$W$4:$W$75,$BX16,PREDICTIONS!$B$4:$B$75,DC$3)</f>
        <v>0</v>
      </c>
      <c r="DD16" s="83">
        <f>SUMIFS(PREDICTIONS!$N$4:$N$75,PREDICTIONS!$C$4:$C$75,$BX16,PREDICTIONS!$B$4:$B$75,DD$3)+SUMIFS(PREDICTIONS!$L$4:$L$75,PREDICTIONS!$B$4:$B$75,$BX16,PREDICTIONS!$C$4:$C$75,DD$3)</f>
        <v>0</v>
      </c>
      <c r="DE16" s="83">
        <f>SUMIFS(PREDICTIONS!$O$4:$O$75,PREDICTIONS!$D$4:$D$75,$BX16,PREDICTIONS!$C$4:$C$75,DE$3)+SUMIFS(PREDICTIONS!$N$4:$N$75,PREDICTIONS!$C$4:$C$75,$BX16,PREDICTIONS!$D$4:$D$75,DE$3)</f>
        <v>0</v>
      </c>
      <c r="DF16" s="83">
        <f>SUMIFS(PREDICTIONS!$P$4:$P$75,PREDICTIONS!$E$4:$E$75,$BX16,PREDICTIONS!$D$4:$D$75,DF$3)+SUMIFS(PREDICTIONS!$O$4:$O$75,PREDICTIONS!$D$4:$D$75,$BX16,PREDICTIONS!$E$4:$E$75,DF$3)</f>
        <v>0</v>
      </c>
      <c r="DG16" s="83">
        <f>SUMIFS(PREDICTIONS!$Q$4:$Q$75,PREDICTIONS!$F$4:$F$75,$BX16,PREDICTIONS!$E$4:$E$75,DG$3)+SUMIFS(PREDICTIONS!$P$4:$P$75,PREDICTIONS!$E$4:$E$75,$BX16,PREDICTIONS!$F$4:$F$75,DG$3)</f>
        <v>0</v>
      </c>
      <c r="DH16" s="83">
        <f>SUMIFS(PREDICTIONS!$R$4:$R$75,PREDICTIONS!$G$4:$G$75,$BX16,PREDICTIONS!$F$4:$F$75,DH$3)+SUMIFS(PREDICTIONS!$Q$4:$Q$75,PREDICTIONS!$F$4:$F$75,$BX16,PREDICTIONS!$G$4:$G$75,DH$3)</f>
        <v>0</v>
      </c>
      <c r="DI16" s="83">
        <f>SUMIFS(PREDICTIONS!$S$4:$S$75,PREDICTIONS!$J$4:$J$75,$BX16,PREDICTIONS!$G$4:$G$75,DI$3)+SUMIFS(PREDICTIONS!$R$4:$R$75,PREDICTIONS!$G$4:$G$75,$BX16,PREDICTIONS!$J$4:$J$75,DI$3)</f>
        <v>0</v>
      </c>
      <c r="DJ16" s="83">
        <f>SUMIFS(PREDICTIONS!$T$4:$T$75,PREDICTIONS!$K$4:$K$75,$BX16,PREDICTIONS!$J$4:$J$75,DJ$3)+SUMIFS(PREDICTIONS!$S$4:$S$75,PREDICTIONS!$J$4:$J$75,$BX16,PREDICTIONS!$K$4:$K$75,DJ$3)</f>
        <v>0</v>
      </c>
      <c r="DK16" s="83">
        <f>SUMIFS(PREDICTIONS!$U$4:$U$75,PREDICTIONS!$L$4:$L$75,$BX16,PREDICTIONS!$K$4:$K$75,DK$3)+SUMIFS(PREDICTIONS!$T$4:$T$75,PREDICTIONS!$K$4:$K$75,$BX16,PREDICTIONS!$L$4:$L$75,DK$3)</f>
        <v>0</v>
      </c>
      <c r="DL16" s="83">
        <f>SUMIFS(PREDICTIONS!$V$4:$V$75,PREDICTIONS!$N$4:$N$75,$BX16,PREDICTIONS!$L$4:$L$75,DL$3)+SUMIFS(PREDICTIONS!$U$4:$U$75,PREDICTIONS!$L$4:$L$75,$BX16,PREDICTIONS!$N$4:$N$75,DL$3)</f>
        <v>0</v>
      </c>
      <c r="DM16" s="83">
        <f>SUMIFS(PREDICTIONS!$W$4:$W$75,PREDICTIONS!$O$4:$O$75,$BX16,PREDICTIONS!$N$4:$N$75,DM$3)+SUMIFS(PREDICTIONS!$V$4:$V$75,PREDICTIONS!$N$4:$N$75,$BX16,PREDICTIONS!$O$4:$O$75,DM$3)</f>
        <v>0</v>
      </c>
      <c r="DN16" s="83">
        <f>SUMIFS(PREDICTIONS!$B$4:$B$75,PREDICTIONS!$P$4:$P$75,$BX16,PREDICTIONS!$O$4:$O$75,DN$3)+SUMIFS(PREDICTIONS!$W$4:$W$75,PREDICTIONS!$O$4:$O$75,$BX16,PREDICTIONS!$P$4:$P$75,DN$3)</f>
        <v>0</v>
      </c>
      <c r="DO16" s="83">
        <f>SUMIFS(PREDICTIONS!$C$4:$C$75,PREDICTIONS!$Q$4:$Q$75,$BX16,PREDICTIONS!$P$4:$P$75,DO$3)+SUMIFS(PREDICTIONS!$B$4:$B$75,PREDICTIONS!$P$4:$P$75,$BX16,PREDICTIONS!$Q$4:$Q$75,DO$3)</f>
        <v>0</v>
      </c>
      <c r="DP16" s="83">
        <f>SUMIFS(PREDICTIONS!$D$4:$D$75,PREDICTIONS!$R$4:$R$75,$BX16,PREDICTIONS!$Q$4:$Q$75,DP$3)+SUMIFS(PREDICTIONS!$C$4:$C$75,PREDICTIONS!$Q$4:$Q$75,$BX16,PREDICTIONS!$R$4:$R$75,DP$3)</f>
        <v>0</v>
      </c>
      <c r="DQ16" s="83">
        <f>SUMIFS(PREDICTIONS!$E$4:$E$75,PREDICTIONS!$S$4:$S$75,$BX16,PREDICTIONS!$R$4:$R$75,DQ$3)+SUMIFS(PREDICTIONS!$D$4:$D$75,PREDICTIONS!$R$4:$R$75,$BX16,PREDICTIONS!$S$4:$S$75,DQ$3)</f>
        <v>0</v>
      </c>
      <c r="DR16" s="83">
        <f>SUMIFS(PREDICTIONS!$W$4:$W$75,PREDICTIONS!$O$4:$O$75,$BX16,PREDICTIONS!$N$4:$N$75,DR$3)+SUMIFS(PREDICTIONS!$V$4:$V$75,PREDICTIONS!$N$4:$N$75,$BX16,PREDICTIONS!$O$4:$O$75,DR$3)</f>
        <v>0</v>
      </c>
      <c r="DS16" s="83">
        <f>SUMIFS(PREDICTIONS!$W$4:$W$75,PREDICTIONS!$O$4:$O$75,$BX16,PREDICTIONS!$N$4:$N$75,DS$3)+SUMIFS(PREDICTIONS!$V$4:$V$75,PREDICTIONS!$N$4:$N$75,$BX16,PREDICTIONS!$O$4:$O$75,DS$3)</f>
        <v>0</v>
      </c>
      <c r="DT16" s="83">
        <f>SUMIFS(PREDICTIONS!$W$4:$W$75,PREDICTIONS!$O$4:$O$75,$BX16,PREDICTIONS!$N$4:$N$75,DT$3)+SUMIFS(PREDICTIONS!$V$4:$V$75,PREDICTIONS!$N$4:$N$75,$BX16,PREDICTIONS!$O$4:$O$75,DT$3)</f>
        <v>0</v>
      </c>
      <c r="DU16" s="51"/>
      <c r="DV16" s="51" t="s">
        <v>101</v>
      </c>
      <c r="DW16" s="83">
        <f>SUMIFS(PREDICTIONS!$U$4:$U$75,PREDICTIONS!$O$4:$O$75,$BX16,PREDICTIONS!$N$4:$N$75,DW$3)+SUMIFS(PREDICTIONS!$T$4:$T$75,PREDICTIONS!$N$4:$N$75,$BX16,PREDICTIONS!$O$4:$O$75,DW$3)</f>
        <v>0</v>
      </c>
      <c r="DX16" s="83">
        <f>SUMIFS(PREDICTIONS!$U$4:$U$75,PREDICTIONS!$O$4:$O$75,$BX16,PREDICTIONS!$N$4:$N$75,DX$3)+SUMIFS(PREDICTIONS!$T$4:$T$75,PREDICTIONS!$N$4:$N$75,$BX16,PREDICTIONS!$O$4:$O$75,DX$3)</f>
        <v>0</v>
      </c>
      <c r="DY16" s="83">
        <f>SUMIFS(PREDICTIONS!$U$4:$U$75,PREDICTIONS!$O$4:$O$75,$BX16,PREDICTIONS!$N$4:$N$75,DY$3)+SUMIFS(PREDICTIONS!$T$4:$T$75,PREDICTIONS!$N$4:$N$75,$BX16,PREDICTIONS!$O$4:$O$75,DY$3)</f>
        <v>0</v>
      </c>
      <c r="DZ16" s="83">
        <f>SUMIFS(PREDICTIONS!$U$4:$U$75,PREDICTIONS!$O$4:$O$75,$BX16,PREDICTIONS!$N$4:$N$75,DZ$3)+SUMIFS(PREDICTIONS!$T$4:$T$75,PREDICTIONS!$N$4:$N$75,$BX16,PREDICTIONS!$O$4:$O$75,DZ$3)</f>
        <v>0</v>
      </c>
      <c r="EA16" s="83">
        <f>SUMIFS(PREDICTIONS!$U$4:$U$75,PREDICTIONS!$O$4:$O$75,$BX16,PREDICTIONS!$N$4:$N$75,EA$3)+SUMIFS(PREDICTIONS!$T$4:$T$75,PREDICTIONS!$N$4:$N$75,$BX16,PREDICTIONS!$O$4:$O$75,EA$3)</f>
        <v>0</v>
      </c>
      <c r="EB16" s="83">
        <f>SUMIFS(PREDICTIONS!$U$4:$U$75,PREDICTIONS!$O$4:$O$75,$BX16,PREDICTIONS!$N$4:$N$75,EB$3)+SUMIFS(PREDICTIONS!$T$4:$T$75,PREDICTIONS!$N$4:$N$75,$BX16,PREDICTIONS!$O$4:$O$75,EB$3)</f>
        <v>0</v>
      </c>
      <c r="EC16" s="83">
        <f>SUMIFS(PREDICTIONS!$U$4:$U$75,PREDICTIONS!$O$4:$O$75,$BX16,PREDICTIONS!$N$4:$N$75,EC$3)+SUMIFS(PREDICTIONS!$T$4:$T$75,PREDICTIONS!$N$4:$N$75,$BX16,PREDICTIONS!$O$4:$O$75,EC$3)</f>
        <v>0</v>
      </c>
      <c r="ED16" s="83">
        <f>SUMIFS(PREDICTIONS!$U$4:$U$75,PREDICTIONS!$O$4:$O$75,$BX16,PREDICTIONS!$N$4:$N$75,ED$3)+SUMIFS(PREDICTIONS!$T$4:$T$75,PREDICTIONS!$N$4:$N$75,$BX16,PREDICTIONS!$O$4:$O$75,ED$3)</f>
        <v>0</v>
      </c>
      <c r="EE16" s="83">
        <f>SUMIFS(PREDICTIONS!$U$4:$U$75,PREDICTIONS!$O$4:$O$75,$BX16,PREDICTIONS!$N$4:$N$75,EE$3)+SUMIFS(PREDICTIONS!$T$4:$T$75,PREDICTIONS!$N$4:$N$75,$BX16,PREDICTIONS!$O$4:$O$75,EE$3)</f>
        <v>0</v>
      </c>
      <c r="EF16" s="83">
        <f>SUMIFS(PREDICTIONS!$V$4:$V$75,PREDICTIONS!$P$4:$P$75,$BX16,PREDICTIONS!$O$4:$O$75,EF$3)+SUMIFS(PREDICTIONS!$U$4:$U$75,PREDICTIONS!$O$4:$O$75,$BX16,PREDICTIONS!$P$4:$P$75,EF$3)</f>
        <v>0</v>
      </c>
      <c r="EG16" s="83">
        <f>SUMIFS(PREDICTIONS!$W$4:$W$75,PREDICTIONS!$Q$4:$Q$75,$BX16,PREDICTIONS!$P$4:$P$75,EG$3)+SUMIFS(PREDICTIONS!$V$4:$V$75,PREDICTIONS!$P$4:$P$75,$BX16,PREDICTIONS!$Q$4:$Q$75,EG$3)</f>
        <v>0</v>
      </c>
      <c r="EH16" s="83">
        <f>SUMIFS(PREDICTIONS!$B$4:$B$75,PREDICTIONS!$R$4:$R$75,$BX16,PREDICTIONS!$Q$4:$Q$75,EH$3)+SUMIFS(PREDICTIONS!$W$4:$W$75,PREDICTIONS!$Q$4:$Q$75,$BX16,PREDICTIONS!$R$4:$R$75,EH$3)</f>
        <v>0</v>
      </c>
      <c r="EI16" s="83">
        <f>SUMIFS(PREDICTIONS!$C$4:$C$75,PREDICTIONS!$S$4:$S$75,$BX16,PREDICTIONS!$R$4:$R$75,EI$3)+SUMIFS(PREDICTIONS!$B$4:$B$75,PREDICTIONS!$R$4:$R$75,$BX16,PREDICTIONS!$S$4:$S$75,EI$3)</f>
        <v>0</v>
      </c>
      <c r="EJ16" s="83">
        <f>SUMIFS(PREDICTIONS!$D$4:$D$75,PREDICTIONS!$T$4:$T$75,$BX16,PREDICTIONS!$S$4:$S$75,EJ$3)+SUMIFS(PREDICTIONS!$C$4:$C$75,PREDICTIONS!$S$4:$S$75,$BX16,PREDICTIONS!$T$4:$T$75,EJ$3)</f>
        <v>0</v>
      </c>
      <c r="EK16" s="83">
        <f>SUMIFS(PREDICTIONS!$E$4:$E$75,PREDICTIONS!$U$4:$U$75,$BX16,PREDICTIONS!$T$4:$T$75,EK$3)+SUMIFS(PREDICTIONS!$D$4:$D$75,PREDICTIONS!$T$4:$T$75,$BX16,PREDICTIONS!$U$4:$U$75,EK$3)</f>
        <v>0</v>
      </c>
      <c r="EL16" s="83">
        <f>SUMIFS(PREDICTIONS!$F$4:$F$75,PREDICTIONS!$V$4:$V$75,$BX16,PREDICTIONS!$U$4:$U$75,EL$3)+SUMIFS(PREDICTIONS!$E$4:$E$75,PREDICTIONS!$U$4:$U$75,$BX16,PREDICTIONS!$V$4:$V$75,EL$3)</f>
        <v>0</v>
      </c>
      <c r="EM16" s="83">
        <f>SUMIFS(PREDICTIONS!$G$4:$G$75,PREDICTIONS!$W$4:$W$75,$BX16,PREDICTIONS!$V$4:$V$75,EM$3)+SUMIFS(PREDICTIONS!$F$4:$F$75,PREDICTIONS!$V$4:$V$75,$BX16,PREDICTIONS!$W$4:$W$75,EM$3)</f>
        <v>0</v>
      </c>
      <c r="EN16" s="83">
        <f>SUMIFS(PREDICTIONS!$J$4:$J$75,PREDICTIONS!$B$4:$B$75,$BX16,PREDICTIONS!$W$4:$W$75,EN$3)+SUMIFS(PREDICTIONS!$G$4:$G$75,PREDICTIONS!$W$4:$W$75,$BX16,PREDICTIONS!$B$4:$B$75,EN$3)</f>
        <v>0</v>
      </c>
      <c r="EO16" s="83">
        <f>SUMIFS(PREDICTIONS!$K$4:$K$75,PREDICTIONS!$C$4:$C$75,$BX16,PREDICTIONS!$B$4:$B$75,EO$3)+SUMIFS(PREDICTIONS!$J$4:$J$75,PREDICTIONS!$B$4:$B$75,$BX16,PREDICTIONS!$C$4:$C$75,EO$3)</f>
        <v>0</v>
      </c>
      <c r="EP16" s="83">
        <f>SUMIFS(PREDICTIONS!$L$4:$L$75,PREDICTIONS!$D$4:$D$75,$BX16,PREDICTIONS!$C$4:$C$75,EP$3)+SUMIFS(PREDICTIONS!$K$4:$K$75,PREDICTIONS!$C$4:$C$75,$BX16,PREDICTIONS!$D$4:$D$75,EP$3)</f>
        <v>0</v>
      </c>
      <c r="EQ16" s="83">
        <f>SUMIFS(PREDICTIONS!$N$4:$N$75,PREDICTIONS!$E$4:$E$75,$BX16,PREDICTIONS!$D$4:$D$75,EQ$3)+SUMIFS(PREDICTIONS!$L$4:$L$75,PREDICTIONS!$D$4:$D$75,$BX16,PREDICTIONS!$E$4:$E$75,EQ$3)</f>
        <v>0</v>
      </c>
      <c r="ER16" s="83">
        <f>SUMIFS(PREDICTIONS!$O$4:$O$75,PREDICTIONS!$F$4:$F$75,$BX16,PREDICTIONS!$E$4:$E$75,ER$3)+SUMIFS(PREDICTIONS!$N$4:$N$75,PREDICTIONS!$E$4:$E$75,$BX16,PREDICTIONS!$F$4:$F$75,ER$3)</f>
        <v>0</v>
      </c>
      <c r="ES16" s="83">
        <f>SUMIFS(PREDICTIONS!$P$4:$P$75,PREDICTIONS!$G$4:$G$75,$BX16,PREDICTIONS!$F$4:$F$75,ES$3)+SUMIFS(PREDICTIONS!$O$4:$O$75,PREDICTIONS!$F$4:$F$75,$BX16,PREDICTIONS!$G$4:$G$75,ES$3)</f>
        <v>0</v>
      </c>
      <c r="ET16" s="83">
        <f>SUMIFS(PREDICTIONS!$Q$4:$Q$75,PREDICTIONS!$J$4:$J$75,$BX16,PREDICTIONS!$G$4:$G$75,ET$3)+SUMIFS(PREDICTIONS!$P$4:$P$75,PREDICTIONS!$G$4:$G$75,$BX16,PREDICTIONS!$J$4:$J$75,ET$3)</f>
        <v>0</v>
      </c>
      <c r="EU16" s="83">
        <f>SUMIFS(PREDICTIONS!$R$4:$R$75,PREDICTIONS!$K$4:$K$75,$BX16,PREDICTIONS!$J$4:$J$75,EU$3)+SUMIFS(PREDICTIONS!$Q$4:$Q$75,PREDICTIONS!$J$4:$J$75,$BX16,PREDICTIONS!$K$4:$K$75,EU$3)</f>
        <v>0</v>
      </c>
      <c r="EV16" s="83">
        <f>SUMIFS(PREDICTIONS!$S$4:$S$75,PREDICTIONS!$L$4:$L$75,$BX16,PREDICTIONS!$K$4:$K$75,EV$3)+SUMIFS(PREDICTIONS!$R$4:$R$75,PREDICTIONS!$K$4:$K$75,$BX16,PREDICTIONS!$L$4:$L$75,EV$3)</f>
        <v>0</v>
      </c>
      <c r="EW16" s="83">
        <f>SUMIFS(PREDICTIONS!$T$4:$T$75,PREDICTIONS!$N$4:$N$75,$BX16,PREDICTIONS!$L$4:$L$75,EW$3)+SUMIFS(PREDICTIONS!$S$4:$S$75,PREDICTIONS!$L$4:$L$75,$BX16,PREDICTIONS!$N$4:$N$75,EW$3)</f>
        <v>0</v>
      </c>
      <c r="EX16" s="83">
        <f>SUMIFS(PREDICTIONS!$U$4:$U$75,PREDICTIONS!$O$4:$O$75,$BX16,PREDICTIONS!$N$4:$N$75,EX$3)+SUMIFS(PREDICTIONS!$T$4:$T$75,PREDICTIONS!$N$4:$N$75,$BX16,PREDICTIONS!$O$4:$O$75,EX$3)</f>
        <v>0</v>
      </c>
      <c r="EY16" s="83">
        <f>SUMIFS(PREDICTIONS!$V$4:$V$75,PREDICTIONS!$P$4:$P$75,$BX16,PREDICTIONS!$O$4:$O$75,EY$3)+SUMIFS(PREDICTIONS!$U$4:$U$75,PREDICTIONS!$O$4:$O$75,$BX16,PREDICTIONS!$P$4:$P$75,EY$3)</f>
        <v>0</v>
      </c>
      <c r="EZ16" s="83">
        <f>SUMIFS(PREDICTIONS!$W$4:$W$75,PREDICTIONS!$Q$4:$Q$75,$BX16,PREDICTIONS!$P$4:$P$75,EZ$3)+SUMIFS(PREDICTIONS!$V$4:$V$75,PREDICTIONS!$P$4:$P$75,$BX16,PREDICTIONS!$Q$4:$Q$75,EZ$3)</f>
        <v>0</v>
      </c>
      <c r="FA16" s="83">
        <f>SUMIFS(PREDICTIONS!$B$4:$B$75,PREDICTIONS!$R$4:$R$75,$BX16,PREDICTIONS!$Q$4:$Q$75,FA$3)+SUMIFS(PREDICTIONS!$W$4:$W$75,PREDICTIONS!$Q$4:$Q$75,$BX16,PREDICTIONS!$R$4:$R$75,FA$3)</f>
        <v>0</v>
      </c>
      <c r="FB16" s="83">
        <f>SUMIFS(PREDICTIONS!$C$4:$C$75,PREDICTIONS!$S$4:$S$75,$BX16,PREDICTIONS!$R$4:$R$75,FB$3)+SUMIFS(PREDICTIONS!$B$4:$B$75,PREDICTIONS!$R$4:$R$75,$BX16,PREDICTIONS!$S$4:$S$75,FB$3)</f>
        <v>0</v>
      </c>
      <c r="FC16" s="83">
        <f>SUMIFS(PREDICTIONS!$D$4:$D$75,PREDICTIONS!$T$4:$T$75,$BX16,PREDICTIONS!$S$4:$S$75,FC$3)+SUMIFS(PREDICTIONS!$C$4:$C$75,PREDICTIONS!$S$4:$S$75,$BX16,PREDICTIONS!$T$4:$T$75,FC$3)</f>
        <v>0</v>
      </c>
      <c r="FD16" s="83">
        <f>SUMIFS(PREDICTIONS!$E$4:$E$75,PREDICTIONS!$U$4:$U$75,$BX16,PREDICTIONS!$T$4:$T$75,FD$3)+SUMIFS(PREDICTIONS!$D$4:$D$75,PREDICTIONS!$T$4:$T$75,$BX16,PREDICTIONS!$U$4:$U$75,FD$3)</f>
        <v>0</v>
      </c>
      <c r="FE16" s="83">
        <f>SUMIFS(PREDICTIONS!$F$4:$F$75,PREDICTIONS!$V$4:$V$75,$BX16,PREDICTIONS!$U$4:$U$75,FE$3)+SUMIFS(PREDICTIONS!$E$4:$E$75,PREDICTIONS!$U$4:$U$75,$BX16,PREDICTIONS!$V$4:$V$75,FE$3)</f>
        <v>0</v>
      </c>
      <c r="FF16" s="83">
        <f>SUMIFS(PREDICTIONS!$G$4:$G$75,PREDICTIONS!$W$4:$W$75,$BX16,PREDICTIONS!$V$4:$V$75,FF$3)+SUMIFS(PREDICTIONS!$F$4:$F$75,PREDICTIONS!$V$4:$V$75,$BX16,PREDICTIONS!$W$4:$W$75,FF$3)</f>
        <v>0</v>
      </c>
      <c r="FG16" s="83">
        <f>SUMIFS(PREDICTIONS!$U$4:$U$75,PREDICTIONS!$O$4:$O$75,$BX16,PREDICTIONS!$N$4:$N$75,FG$3)+SUMIFS(PREDICTIONS!$T$4:$T$75,PREDICTIONS!$N$4:$N$75,$BX16,PREDICTIONS!$O$4:$O$75,FG$3)</f>
        <v>0</v>
      </c>
      <c r="FH16" s="83">
        <f>SUMIFS(PREDICTIONS!$U$4:$U$75,PREDICTIONS!$O$4:$O$75,$BX16,PREDICTIONS!$N$4:$N$75,FH$3)+SUMIFS(PREDICTIONS!$T$4:$T$75,PREDICTIONS!$N$4:$N$75,$BX16,PREDICTIONS!$O$4:$O$75,FH$3)</f>
        <v>0</v>
      </c>
      <c r="FI16" s="83">
        <f>SUMIFS(PREDICTIONS!$U$4:$U$75,PREDICTIONS!$O$4:$O$75,$BX16,PREDICTIONS!$N$4:$N$75,FI$3)+SUMIFS(PREDICTIONS!$T$4:$T$75,PREDICTIONS!$N$4:$N$75,$BX16,PREDICTIONS!$O$4:$O$75,FI$3)</f>
        <v>0</v>
      </c>
      <c r="FJ16" s="83">
        <f>SUMIFS(PREDICTIONS!$U$4:$U$75,PREDICTIONS!$O$4:$O$75,$BX16,PREDICTIONS!$N$4:$N$75,FJ$3)+SUMIFS(PREDICTIONS!$T$4:$T$75,PREDICTIONS!$N$4:$N$75,$BX16,PREDICTIONS!$O$4:$O$75,FJ$3)</f>
        <v>0</v>
      </c>
      <c r="FK16" s="83">
        <f>SUMIFS(PREDICTIONS!$U$4:$U$75,PREDICTIONS!$O$4:$O$75,$BX16,PREDICTIONS!$N$4:$N$75,FK$3)+SUMIFS(PREDICTIONS!$T$4:$T$75,PREDICTIONS!$N$4:$N$75,$BX16,PREDICTIONS!$O$4:$O$75,FK$3)</f>
        <v>0</v>
      </c>
      <c r="FL16" s="83">
        <f>SUMIFS(PREDICTIONS!$U$4:$U$75,PREDICTIONS!$O$4:$O$75,$BX16,PREDICTIONS!$N$4:$N$75,FL$3)+SUMIFS(PREDICTIONS!$T$4:$T$75,PREDICTIONS!$N$4:$N$75,$BX16,PREDICTIONS!$O$4:$O$75,FL$3)</f>
        <v>0</v>
      </c>
      <c r="FM16" s="83">
        <f>SUMIFS(PREDICTIONS!$U$4:$U$75,PREDICTIONS!$O$4:$O$75,$BX16,PREDICTIONS!$N$4:$N$75,FM$3)+SUMIFS(PREDICTIONS!$T$4:$T$75,PREDICTIONS!$N$4:$N$75,$BX16,PREDICTIONS!$O$4:$O$75,FM$3)</f>
        <v>0</v>
      </c>
      <c r="FN16" s="83">
        <f>SUMIFS(PREDICTIONS!$U$4:$U$75,PREDICTIONS!$O$4:$O$75,$BX16,PREDICTIONS!$N$4:$N$75,FN$3)+SUMIFS(PREDICTIONS!$T$4:$T$75,PREDICTIONS!$N$4:$N$75,$BX16,PREDICTIONS!$O$4:$O$75,FN$3)</f>
        <v>0</v>
      </c>
      <c r="FO16" s="83">
        <f>SUMIFS(PREDICTIONS!$U$4:$U$75,PREDICTIONS!$O$4:$O$75,$BX16,PREDICTIONS!$N$4:$N$75,FO$3)+SUMIFS(PREDICTIONS!$T$4:$T$75,PREDICTIONS!$N$4:$N$75,$BX16,PREDICTIONS!$O$4:$O$75,FO$3)</f>
        <v>0</v>
      </c>
      <c r="FP16" s="83">
        <f>SUMIFS(PREDICTIONS!$U$4:$U$75,PREDICTIONS!$O$4:$O$75,$BX16,PREDICTIONS!$N$4:$N$75,FP$3)+SUMIFS(PREDICTIONS!$T$4:$T$75,PREDICTIONS!$N$4:$N$75,$BX16,PREDICTIONS!$O$4:$O$75,FP$3)</f>
        <v>0</v>
      </c>
      <c r="FQ16" s="83">
        <f>SUMIFS(PREDICTIONS!$U$4:$U$75,PREDICTIONS!$O$4:$O$75,$BX16,PREDICTIONS!$N$4:$N$75,FQ$3)+SUMIFS(PREDICTIONS!$T$4:$T$75,PREDICTIONS!$N$4:$N$75,$BX16,PREDICTIONS!$O$4:$O$75,FQ$3)</f>
        <v>0</v>
      </c>
      <c r="FR16" s="83">
        <f>SUMIFS(PREDICTIONS!$U$4:$U$75,PREDICTIONS!$O$4:$O$75,$BX16,PREDICTIONS!$N$4:$N$75,FR$3)+SUMIFS(PREDICTIONS!$T$4:$T$75,PREDICTIONS!$N$4:$N$75,$BX16,PREDICTIONS!$O$4:$O$75,FR$3)</f>
        <v>0</v>
      </c>
      <c r="FS16" s="51"/>
      <c r="FT16" s="51" t="s">
        <v>101</v>
      </c>
      <c r="FU16" s="83">
        <f>SUMIFS(PREDICTIONS!$S$4:$S$75,PREDICTIONS!$O$4:$O$75,$BX16,PREDICTIONS!$N$4:$N$75,FU$3)+SUMIFS(PREDICTIONS!$R$4:$R$75,PREDICTIONS!$N$4:$N$75,$BX16,PREDICTIONS!$O$4:$O$75,FU$3)</f>
        <v>0</v>
      </c>
      <c r="FV16" s="83">
        <f>SUMIFS(PREDICTIONS!$S$4:$S$75,PREDICTIONS!$O$4:$O$75,$BX16,PREDICTIONS!$N$4:$N$75,FV$3)+SUMIFS(PREDICTIONS!$R$4:$R$75,PREDICTIONS!$N$4:$N$75,$BX16,PREDICTIONS!$O$4:$O$75,FV$3)</f>
        <v>0</v>
      </c>
      <c r="FW16" s="83">
        <f>SUMIFS(PREDICTIONS!$S$4:$S$75,PREDICTIONS!$O$4:$O$75,$BX16,PREDICTIONS!$N$4:$N$75,FW$3)+SUMIFS(PREDICTIONS!$R$4:$R$75,PREDICTIONS!$N$4:$N$75,$BX16,PREDICTIONS!$O$4:$O$75,FW$3)</f>
        <v>0</v>
      </c>
      <c r="FX16" s="83">
        <f>SUMIFS(PREDICTIONS!$S$4:$S$75,PREDICTIONS!$O$4:$O$75,$BX16,PREDICTIONS!$N$4:$N$75,FX$3)+SUMIFS(PREDICTIONS!$R$4:$R$75,PREDICTIONS!$N$4:$N$75,$BX16,PREDICTIONS!$O$4:$O$75,FX$3)</f>
        <v>0</v>
      </c>
      <c r="FY16" s="83">
        <f>SUMIFS(PREDICTIONS!$S$4:$S$75,PREDICTIONS!$O$4:$O$75,$BX16,PREDICTIONS!$N$4:$N$75,FY$3)+SUMIFS(PREDICTIONS!$R$4:$R$75,PREDICTIONS!$N$4:$N$75,$BX16,PREDICTIONS!$O$4:$O$75,FY$3)</f>
        <v>0</v>
      </c>
      <c r="FZ16" s="83">
        <f>SUMIFS(PREDICTIONS!$S$4:$S$75,PREDICTIONS!$O$4:$O$75,$BX16,PREDICTIONS!$N$4:$N$75,FZ$3)+SUMIFS(PREDICTIONS!$R$4:$R$75,PREDICTIONS!$N$4:$N$75,$BX16,PREDICTIONS!$O$4:$O$75,FZ$3)</f>
        <v>0</v>
      </c>
      <c r="GA16" s="83">
        <f>SUMIFS(PREDICTIONS!$T$4:$T$75,PREDICTIONS!$P$4:$P$75,$BX16,PREDICTIONS!$O$4:$O$75,GA$3)+SUMIFS(PREDICTIONS!$S$4:$S$75,PREDICTIONS!$O$4:$O$75,$BX16,PREDICTIONS!$P$4:$P$75,GA$3)</f>
        <v>0</v>
      </c>
      <c r="GB16" s="83">
        <f>SUMIFS(PREDICTIONS!$U$4:$U$75,PREDICTIONS!$Q$4:$Q$75,$BX16,PREDICTIONS!$P$4:$P$75,GB$3)+SUMIFS(PREDICTIONS!$T$4:$T$75,PREDICTIONS!$P$4:$P$75,$BX16,PREDICTIONS!$Q$4:$Q$75,GB$3)</f>
        <v>0</v>
      </c>
      <c r="GC16" s="83">
        <f>SUMIFS(PREDICTIONS!$V$4:$V$75,PREDICTIONS!$R$4:$R$75,$BX16,PREDICTIONS!$Q$4:$Q$75,GC$3)+SUMIFS(PREDICTIONS!$U$4:$U$75,PREDICTIONS!$Q$4:$Q$75,$BX16,PREDICTIONS!$R$4:$R$75,GC$3)</f>
        <v>0</v>
      </c>
      <c r="GD16" s="83">
        <f>SUMIFS(PREDICTIONS!$W$4:$W$75,PREDICTIONS!$S$4:$S$75,$BX16,PREDICTIONS!$R$4:$R$75,GD$3)+SUMIFS(PREDICTIONS!$V$4:$V$75,PREDICTIONS!$R$4:$R$75,$BX16,PREDICTIONS!$S$4:$S$75,GD$3)</f>
        <v>0</v>
      </c>
      <c r="GE16" s="83">
        <f>SUMIFS(PREDICTIONS!$B$4:$B$75,PREDICTIONS!$T$4:$T$75,$BX16,PREDICTIONS!$S$4:$S$75,GE$3)+SUMIFS(PREDICTIONS!$W$4:$W$75,PREDICTIONS!$S$4:$S$75,$BX16,PREDICTIONS!$T$4:$T$75,GE$3)</f>
        <v>0</v>
      </c>
      <c r="GF16" s="83">
        <f>SUMIFS(PREDICTIONS!$C$4:$C$75,PREDICTIONS!$U$4:$U$75,$BX16,PREDICTIONS!$T$4:$T$75,GF$3)+SUMIFS(PREDICTIONS!$B$4:$B$75,PREDICTIONS!$T$4:$T$75,$BX16,PREDICTIONS!$U$4:$U$75,GF$3)</f>
        <v>0</v>
      </c>
      <c r="GG16" s="83">
        <f>SUMIFS(PREDICTIONS!$D$4:$D$75,PREDICTIONS!$V$4:$V$75,$BX16,PREDICTIONS!$U$4:$U$75,GG$3)+SUMIFS(PREDICTIONS!$C$4:$C$75,PREDICTIONS!$U$4:$U$75,$BX16,PREDICTIONS!$V$4:$V$75,GG$3)</f>
        <v>0</v>
      </c>
      <c r="GH16" s="83">
        <f>SUMIFS(PREDICTIONS!$E$4:$E$75,PREDICTIONS!$W$4:$W$75,$BX16,PREDICTIONS!$V$4:$V$75,GH$3)+SUMIFS(PREDICTIONS!$D$4:$D$75,PREDICTIONS!$V$4:$V$75,$BX16,PREDICTIONS!$W$4:$W$75,GH$3)</f>
        <v>0</v>
      </c>
      <c r="GI16" s="83">
        <f>SUMIFS(PREDICTIONS!$F$4:$F$75,PREDICTIONS!$B$4:$B$75,$BX16,PREDICTIONS!$W$4:$W$75,GI$3)+SUMIFS(PREDICTIONS!$E$4:$E$75,PREDICTIONS!$W$4:$W$75,$BX16,PREDICTIONS!$B$4:$B$75,GI$3)</f>
        <v>0</v>
      </c>
      <c r="GJ16" s="83">
        <f>SUMIFS(PREDICTIONS!$G$4:$G$75,PREDICTIONS!$C$4:$C$75,$BX16,PREDICTIONS!$B$4:$B$75,GJ$3)+SUMIFS(PREDICTIONS!$F$4:$F$75,PREDICTIONS!$B$4:$B$75,$BX16,PREDICTIONS!$C$4:$C$75,GJ$3)</f>
        <v>0</v>
      </c>
      <c r="GK16" s="83">
        <f>SUMIFS(PREDICTIONS!$J$4:$J$75,PREDICTIONS!$D$4:$D$75,$BX16,PREDICTIONS!$C$4:$C$75,GK$3)+SUMIFS(PREDICTIONS!$G$4:$G$75,PREDICTIONS!$C$4:$C$75,$BX16,PREDICTIONS!$D$4:$D$75,GK$3)</f>
        <v>0</v>
      </c>
      <c r="GL16" s="83">
        <f>SUMIFS(PREDICTIONS!$K$4:$K$75,PREDICTIONS!$E$4:$E$75,$BX16,PREDICTIONS!$D$4:$D$75,GL$3)+SUMIFS(PREDICTIONS!$J$4:$J$75,PREDICTIONS!$D$4:$D$75,$BX16,PREDICTIONS!$E$4:$E$75,GL$3)</f>
        <v>0</v>
      </c>
      <c r="GM16" s="83">
        <f>SUMIFS(PREDICTIONS!$L$4:$L$75,PREDICTIONS!$F$4:$F$75,$BX16,PREDICTIONS!$E$4:$E$75,GM$3)+SUMIFS(PREDICTIONS!$K$4:$K$75,PREDICTIONS!$E$4:$E$75,$BX16,PREDICTIONS!$F$4:$F$75,GM$3)</f>
        <v>0</v>
      </c>
      <c r="GN16" s="83">
        <f>SUMIFS(PREDICTIONS!$N$4:$N$75,PREDICTIONS!$G$4:$G$75,$BX16,PREDICTIONS!$F$4:$F$75,GN$3)+SUMIFS(PREDICTIONS!$L$4:$L$75,PREDICTIONS!$F$4:$F$75,$BX16,PREDICTIONS!$G$4:$G$75,GN$3)</f>
        <v>0</v>
      </c>
      <c r="GO16" s="83">
        <f>SUMIFS(PREDICTIONS!$O$4:$O$75,PREDICTIONS!$J$4:$J$75,$BX16,PREDICTIONS!$G$4:$G$75,GO$3)+SUMIFS(PREDICTIONS!$N$4:$N$75,PREDICTIONS!$G$4:$G$75,$BX16,PREDICTIONS!$J$4:$J$75,GO$3)</f>
        <v>0</v>
      </c>
      <c r="GP16" s="83">
        <f>SUMIFS(PREDICTIONS!$P$4:$P$75,PREDICTIONS!$K$4:$K$75,$BX16,PREDICTIONS!$J$4:$J$75,GP$3)+SUMIFS(PREDICTIONS!$O$4:$O$75,PREDICTIONS!$J$4:$J$75,$BX16,PREDICTIONS!$K$4:$K$75,GP$3)</f>
        <v>0</v>
      </c>
      <c r="GQ16" s="83">
        <f>SUMIFS(PREDICTIONS!$Q$4:$Q$75,PREDICTIONS!$L$4:$L$75,$BX16,PREDICTIONS!$K$4:$K$75,GQ$3)+SUMIFS(PREDICTIONS!$P$4:$P$75,PREDICTIONS!$K$4:$K$75,$BX16,PREDICTIONS!$L$4:$L$75,GQ$3)</f>
        <v>0</v>
      </c>
      <c r="GR16" s="83">
        <f>SUMIFS(PREDICTIONS!$R$4:$R$75,PREDICTIONS!$N$4:$N$75,$BX16,PREDICTIONS!$L$4:$L$75,GR$3)+SUMIFS(PREDICTIONS!$Q$4:$Q$75,PREDICTIONS!$L$4:$L$75,$BX16,PREDICTIONS!$N$4:$N$75,GR$3)</f>
        <v>0</v>
      </c>
      <c r="GS16" s="83">
        <f>SUMIFS(PREDICTIONS!$S$4:$S$75,PREDICTIONS!$O$4:$O$75,$BX16,PREDICTIONS!$N$4:$N$75,GS$3)+SUMIFS(PREDICTIONS!$R$4:$R$75,PREDICTIONS!$N$4:$N$75,$BX16,PREDICTIONS!$O$4:$O$75,GS$3)</f>
        <v>0</v>
      </c>
      <c r="GT16" s="83">
        <f>SUMIFS(PREDICTIONS!$T$4:$T$75,PREDICTIONS!$P$4:$P$75,$BX16,PREDICTIONS!$O$4:$O$75,GT$3)+SUMIFS(PREDICTIONS!$S$4:$S$75,PREDICTIONS!$O$4:$O$75,$BX16,PREDICTIONS!$P$4:$P$75,GT$3)</f>
        <v>0</v>
      </c>
      <c r="GU16" s="83">
        <f>SUMIFS(PREDICTIONS!$U$4:$U$75,PREDICTIONS!$Q$4:$Q$75,$BX16,PREDICTIONS!$P$4:$P$75,GU$3)+SUMIFS(PREDICTIONS!$T$4:$T$75,PREDICTIONS!$P$4:$P$75,$BX16,PREDICTIONS!$Q$4:$Q$75,GU$3)</f>
        <v>0</v>
      </c>
      <c r="GV16" s="83">
        <f>SUMIFS(PREDICTIONS!$V$4:$V$75,PREDICTIONS!$R$4:$R$75,$BX16,PREDICTIONS!$Q$4:$Q$75,GV$3)+SUMIFS(PREDICTIONS!$U$4:$U$75,PREDICTIONS!$Q$4:$Q$75,$BX16,PREDICTIONS!$R$4:$R$75,GV$3)</f>
        <v>0</v>
      </c>
      <c r="GW16" s="83">
        <f>SUMIFS(PREDICTIONS!$W$4:$W$75,PREDICTIONS!$S$4:$S$75,$BX16,PREDICTIONS!$R$4:$R$75,GW$3)+SUMIFS(PREDICTIONS!$V$4:$V$75,PREDICTIONS!$R$4:$R$75,$BX16,PREDICTIONS!$S$4:$S$75,GW$3)</f>
        <v>0</v>
      </c>
      <c r="GX16" s="83">
        <f>SUMIFS(PREDICTIONS!$B$4:$B$75,PREDICTIONS!$T$4:$T$75,$BX16,PREDICTIONS!$S$4:$S$75,GX$3)+SUMIFS(PREDICTIONS!$W$4:$W$75,PREDICTIONS!$S$4:$S$75,$BX16,PREDICTIONS!$T$4:$T$75,GX$3)</f>
        <v>0</v>
      </c>
      <c r="GY16" s="83">
        <f>SUMIFS(PREDICTIONS!$C$4:$C$75,PREDICTIONS!$U$4:$U$75,$BX16,PREDICTIONS!$T$4:$T$75,GY$3)+SUMIFS(PREDICTIONS!$B$4:$B$75,PREDICTIONS!$T$4:$T$75,$BX16,PREDICTIONS!$U$4:$U$75,GY$3)</f>
        <v>0</v>
      </c>
      <c r="GZ16" s="83">
        <f>SUMIFS(PREDICTIONS!$S$4:$S$75,PREDICTIONS!$O$4:$O$75,$BX16,PREDICTIONS!$N$4:$N$75,GZ$3)+SUMIFS(PREDICTIONS!$R$4:$R$75,PREDICTIONS!$N$4:$N$75,$BX16,PREDICTIONS!$O$4:$O$75,GZ$3)</f>
        <v>0</v>
      </c>
      <c r="HA16" s="83">
        <f>SUMIFS(PREDICTIONS!$S$4:$S$75,PREDICTIONS!$O$4:$O$75,$BX16,PREDICTIONS!$N$4:$N$75,HA$3)+SUMIFS(PREDICTIONS!$R$4:$R$75,PREDICTIONS!$N$4:$N$75,$BX16,PREDICTIONS!$O$4:$O$75,HA$3)</f>
        <v>0</v>
      </c>
      <c r="HB16" s="83">
        <f>SUMIFS(PREDICTIONS!$S$4:$S$75,PREDICTIONS!$O$4:$O$75,$BX16,PREDICTIONS!$N$4:$N$75,HB$3)+SUMIFS(PREDICTIONS!$R$4:$R$75,PREDICTIONS!$N$4:$N$75,$BX16,PREDICTIONS!$O$4:$O$75,HB$3)</f>
        <v>0</v>
      </c>
      <c r="HC16" s="83">
        <f>SUMIFS(PREDICTIONS!$S$4:$S$75,PREDICTIONS!$O$4:$O$75,$BX16,PREDICTIONS!$N$4:$N$75,HC$3)+SUMIFS(PREDICTIONS!$R$4:$R$75,PREDICTIONS!$N$4:$N$75,$BX16,PREDICTIONS!$O$4:$O$75,HC$3)</f>
        <v>0</v>
      </c>
      <c r="HD16" s="83">
        <f>SUMIFS(PREDICTIONS!$S$4:$S$75,PREDICTIONS!$O$4:$O$75,$BX16,PREDICTIONS!$N$4:$N$75,HD$3)+SUMIFS(PREDICTIONS!$R$4:$R$75,PREDICTIONS!$N$4:$N$75,$BX16,PREDICTIONS!$O$4:$O$75,HD$3)</f>
        <v>0</v>
      </c>
      <c r="HE16" s="83">
        <f>SUMIFS(PREDICTIONS!$S$4:$S$75,PREDICTIONS!$O$4:$O$75,$BX16,PREDICTIONS!$N$4:$N$75,HE$3)+SUMIFS(PREDICTIONS!$R$4:$R$75,PREDICTIONS!$N$4:$N$75,$BX16,PREDICTIONS!$O$4:$O$75,HE$3)</f>
        <v>0</v>
      </c>
      <c r="HF16" s="83">
        <f>SUMIFS(PREDICTIONS!$S$4:$S$75,PREDICTIONS!$O$4:$O$75,$BX16,PREDICTIONS!$N$4:$N$75,HF$3)+SUMIFS(PREDICTIONS!$R$4:$R$75,PREDICTIONS!$N$4:$N$75,$BX16,PREDICTIONS!$O$4:$O$75,HF$3)</f>
        <v>0</v>
      </c>
      <c r="HG16" s="83">
        <f>SUMIFS(PREDICTIONS!$S$4:$S$75,PREDICTIONS!$O$4:$O$75,$BX16,PREDICTIONS!$N$4:$N$75,HG$3)+SUMIFS(PREDICTIONS!$R$4:$R$75,PREDICTIONS!$N$4:$N$75,$BX16,PREDICTIONS!$O$4:$O$75,HG$3)</f>
        <v>0</v>
      </c>
      <c r="HH16" s="83">
        <f>SUMIFS(PREDICTIONS!$S$4:$S$75,PREDICTIONS!$O$4:$O$75,$BX16,PREDICTIONS!$N$4:$N$75,HH$3)+SUMIFS(PREDICTIONS!$R$4:$R$75,PREDICTIONS!$N$4:$N$75,$BX16,PREDICTIONS!$O$4:$O$75,HH$3)</f>
        <v>0</v>
      </c>
      <c r="HI16" s="83">
        <f>SUMIFS(PREDICTIONS!$S$4:$S$75,PREDICTIONS!$O$4:$O$75,$BX16,PREDICTIONS!$N$4:$N$75,HI$3)+SUMIFS(PREDICTIONS!$R$4:$R$75,PREDICTIONS!$N$4:$N$75,$BX16,PREDICTIONS!$O$4:$O$75,HI$3)</f>
        <v>0</v>
      </c>
      <c r="HJ16" s="83">
        <f>SUMIFS(PREDICTIONS!$S$4:$S$75,PREDICTIONS!$O$4:$O$75,$BX16,PREDICTIONS!$N$4:$N$75,HJ$3)+SUMIFS(PREDICTIONS!$R$4:$R$75,PREDICTIONS!$N$4:$N$75,$BX16,PREDICTIONS!$O$4:$O$75,HJ$3)</f>
        <v>0</v>
      </c>
      <c r="HK16" s="83">
        <f>SUMIFS(PREDICTIONS!$S$4:$S$75,PREDICTIONS!$O$4:$O$75,$BX16,PREDICTIONS!$N$4:$N$75,HK$3)+SUMIFS(PREDICTIONS!$R$4:$R$75,PREDICTIONS!$N$4:$N$75,$BX16,PREDICTIONS!$O$4:$O$75,HK$3)</f>
        <v>0</v>
      </c>
      <c r="HL16" s="83">
        <f>SUMIFS(PREDICTIONS!$S$4:$S$75,PREDICTIONS!$O$4:$O$75,$BX16,PREDICTIONS!$N$4:$N$75,HL$3)+SUMIFS(PREDICTIONS!$R$4:$R$75,PREDICTIONS!$N$4:$N$75,$BX16,PREDICTIONS!$O$4:$O$75,HL$3)</f>
        <v>0</v>
      </c>
      <c r="HM16" s="83">
        <f>SUMIFS(PREDICTIONS!$S$4:$S$75,PREDICTIONS!$O$4:$O$75,$BX16,PREDICTIONS!$N$4:$N$75,HM$3)+SUMIFS(PREDICTIONS!$R$4:$R$75,PREDICTIONS!$N$4:$N$75,$BX16,PREDICTIONS!$O$4:$O$75,HM$3)</f>
        <v>0</v>
      </c>
      <c r="HN16" s="83">
        <f>SUMIFS(PREDICTIONS!$S$4:$S$75,PREDICTIONS!$O$4:$O$75,$BX16,PREDICTIONS!$N$4:$N$75,HN$3)+SUMIFS(PREDICTIONS!$R$4:$R$75,PREDICTIONS!$N$4:$N$75,$BX16,PREDICTIONS!$O$4:$O$75,HN$3)</f>
        <v>0</v>
      </c>
      <c r="HO16" s="83">
        <f>SUMIFS(PREDICTIONS!$S$4:$S$75,PREDICTIONS!$O$4:$O$75,$BX16,PREDICTIONS!$N$4:$N$75,HO$3)+SUMIFS(PREDICTIONS!$R$4:$R$75,PREDICTIONS!$N$4:$N$75,$BX16,PREDICTIONS!$O$4:$O$75,HO$3)</f>
        <v>0</v>
      </c>
      <c r="HP16" s="83">
        <f>SUMIFS(PREDICTIONS!$S$4:$S$75,PREDICTIONS!$O$4:$O$75,$BX16,PREDICTIONS!$N$4:$N$75,HP$3)+SUMIFS(PREDICTIONS!$R$4:$R$75,PREDICTIONS!$N$4:$N$75,$BX16,PREDICTIONS!$O$4:$O$75,HP$3)</f>
        <v>0</v>
      </c>
      <c r="HQ16" s="5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</row>
    <row r="17" spans="1:301" s="78" customFormat="1" ht="30" customHeight="1" x14ac:dyDescent="0.25">
      <c r="A17" s="249"/>
      <c r="B17" s="72">
        <f>ACTUALS!B17</f>
        <v>14</v>
      </c>
      <c r="C17" s="73" t="str">
        <f>ACTUALS!C17</f>
        <v>G</v>
      </c>
      <c r="D17" s="74">
        <f>ACTUALS!D17</f>
        <v>46188</v>
      </c>
      <c r="E17" s="73" t="str">
        <f>ACTUALS!E17</f>
        <v>Lumen Field (Seattle)</v>
      </c>
      <c r="F17" s="180">
        <f>ACTUALS!F17</f>
        <v>0.625</v>
      </c>
      <c r="G17" s="75">
        <f t="shared" si="2"/>
        <v>46188.625</v>
      </c>
      <c r="H17" s="254" t="str">
        <f>ACTUALS!H17</f>
        <v>Belgium - Egypt</v>
      </c>
      <c r="I17" s="149"/>
      <c r="J17" s="150"/>
      <c r="K17" s="151"/>
      <c r="L17" s="73" t="str">
        <f t="shared" si="3"/>
        <v/>
      </c>
      <c r="M17" s="76" t="s">
        <v>730</v>
      </c>
      <c r="N17" s="77" t="str">
        <f t="shared" si="0"/>
        <v>Belgium</v>
      </c>
      <c r="O17" s="78" t="str">
        <f t="shared" si="1"/>
        <v>Egypt</v>
      </c>
      <c r="P17" s="78" t="str">
        <f>IF(L17="","",IF(PREDICTIONS!$R17&gt;PREDICTIONS!$S17,PREDICTIONS!$N17,IF(PREDICTIONS!$S17&gt;PREDICTIONS!$R17,PREDICTIONS!$O17,"")))</f>
        <v/>
      </c>
      <c r="Q17" s="78" t="str">
        <f>IF(PREDICTIONS!$P17=PREDICTIONS!$N17,PREDICTIONS!$O17,IF(PREDICTIONS!$P17=PREDICTIONS!$O17,PREDICTIONS!$N17,""))</f>
        <v/>
      </c>
      <c r="R17" s="79">
        <f t="shared" si="4"/>
        <v>0</v>
      </c>
      <c r="S17" s="78">
        <f t="shared" si="5"/>
        <v>0</v>
      </c>
      <c r="T17" s="78">
        <f>IF(OR(PREDICTIONS!$R17="",PREDICTIONS!$S17=""),"",PREDICTIONS!$R17-PREDICTIONS!$S17)</f>
        <v>0</v>
      </c>
      <c r="U17" s="78">
        <f>IF(OR(PREDICTIONS!$R17="",PREDICTIONS!$S17=""),"",PREDICTIONS!$S17-PREDICTIONS!$R17)</f>
        <v>0</v>
      </c>
      <c r="V17" s="78" t="str">
        <f>IF(PREDICTIONS!$K17="","",IF(PREDICTIONS!$L17="Draw",1,IF(PREDICTIONS!$L17=PREDICTIONS!$N17,3,0)))</f>
        <v/>
      </c>
      <c r="W17" s="78" t="str">
        <f>IF(PREDICTIONS!$K17="","",IF(PREDICTIONS!$L17="Draw",1,IF(PREDICTIONS!$L17=PREDICTIONS!$O17,3,0)))</f>
        <v/>
      </c>
      <c r="AB17" s="209" t="str">
        <f>IF(OR(ACTUALS!L17="",L17=""),"",IF((R17+S17)=(ACTUALS!R17+ACTUALS!S17),pointtotalgoals,0))</f>
        <v/>
      </c>
      <c r="AC17" s="78" t="str">
        <f>IF(L17="","",IF(L17=ACTUALS!L17,pointcorrectresult,0))</f>
        <v/>
      </c>
      <c r="AD17" s="78" t="str">
        <f>IF(L17="","",IF(I17=ACTUALS!I17,pointcorrectscore,0))</f>
        <v/>
      </c>
      <c r="AE17" s="210">
        <f t="shared" si="6"/>
        <v>0</v>
      </c>
      <c r="AG17" s="78" t="s">
        <v>125</v>
      </c>
      <c r="AK17" s="81"/>
      <c r="AL17" s="271" t="s">
        <v>70</v>
      </c>
      <c r="AM17" s="272"/>
      <c r="AN17" s="211" t="s">
        <v>63</v>
      </c>
      <c r="AO17" s="212" t="s">
        <v>76</v>
      </c>
      <c r="AP17" s="211" t="s">
        <v>15</v>
      </c>
      <c r="AQ17" s="279" t="s">
        <v>775</v>
      </c>
      <c r="AR17" s="279"/>
      <c r="AS17" s="63"/>
      <c r="AT17" s="51"/>
      <c r="AU17" s="197"/>
      <c r="AV17" s="197"/>
      <c r="AW17" s="51"/>
      <c r="AX17" s="51"/>
      <c r="AY17" s="51"/>
      <c r="AZ17" s="51"/>
      <c r="BA17" s="51"/>
      <c r="BB17" s="51"/>
      <c r="BC17" s="51"/>
      <c r="BD17" s="51" t="s">
        <v>6</v>
      </c>
      <c r="BE17" s="51" t="s">
        <v>97</v>
      </c>
      <c r="BF17" s="51">
        <f>COUNTIF(PREDICTIONS!$P$4:$P$75,BE17)</f>
        <v>0</v>
      </c>
      <c r="BG17" s="51">
        <f>COUNTIFS(PREDICTIONS!$O$4:$O$75,BE17,PREDICTIONS!$L$4:$L$75,"Draw")+COUNTIFS(PREDICTIONS!$N$4:$N$75,BE17,PREDICTIONS!$L$4:$L$75,"Draw")</f>
        <v>0</v>
      </c>
      <c r="BH17" s="51">
        <f>COUNTIF(PREDICTIONS!$Q$4:$Q$75,BE17)</f>
        <v>0</v>
      </c>
      <c r="BI17" s="51">
        <f>BG17+(3*BF17)</f>
        <v>0</v>
      </c>
      <c r="BJ17" s="51">
        <f>SUMIFS(PREDICTIONS!$R$4:$R$75,PREDICTIONS!$N$4:$N$75,BE17)+SUMIFS(PREDICTIONS!$S$4:$S$75,PREDICTIONS!$O$4:$O$75,BE17)</f>
        <v>0</v>
      </c>
      <c r="BK17" s="51">
        <f>SUMIFS(PREDICTIONS!$S$4:$S$75,PREDICTIONS!$N$4:$N$75,BE17)+SUMIFS(PREDICTIONS!$R$4:$R$75,PREDICTIONS!$O$4:$O$75,BE17)</f>
        <v>0</v>
      </c>
      <c r="BL17" s="51">
        <f>BJ17-BK17</f>
        <v>0</v>
      </c>
      <c r="BM17" s="51">
        <f ca="1">RANK(BV17,BV14:BV17,1)</f>
        <v>1</v>
      </c>
      <c r="BN17" s="51" t="str">
        <f>IFERROR(VLOOKUP(BE17,AU:AV,2,FALSE),"")</f>
        <v/>
      </c>
      <c r="BO17" s="51" t="str">
        <f ca="1">IF(BN17="",BM17&amp;BD17,BN17&amp;BD17)</f>
        <v>1C</v>
      </c>
      <c r="BP17" s="51">
        <f>RANK(BI17,BI14:BI17)+(RANK(BL17,BL14:BL17)/10)+(RANK(BJ17,BJ14:BJ17)/100)</f>
        <v>1.1100000000000001</v>
      </c>
      <c r="BQ17" s="51">
        <f>RANK(BP17,BP14:BP17,1)</f>
        <v>1</v>
      </c>
      <c r="BR17" s="51" cm="1">
        <f t="array" aca="1" ref="BR17" ca="1">SUMPRODUCT((OFFSET($BY$3:$DT$3,MATCH($BE17,$BX$4:$BX$51,0),0))*((IF($BQ15=$BQ17,$BY$3:$DT$3=$BE15,0))+(IF($BQ14=$BQ17,$BY$3:$DT$3=$BE14,0))+(IF($BQ16=$BQ17,$BY$3:$DT$3=$BE16,0))))</f>
        <v>0</v>
      </c>
      <c r="BS17" s="51" cm="1">
        <f t="array" aca="1" ref="BS17" ca="1">SUMPRODUCT((OFFSET($DW$3:$FR$3,MATCH($BE17,$DV$4:$DV$51,0),0))*((IF($BQ15=$BQ17,$DW$3:$FR$3=$BE15,0))+(IF($BQ14=$BQ17,$DW$3:$FR$3=$BE14,0))+(IF($BQ16=$BQ17,$DW$3:$FR$3=$BE16,0))))</f>
        <v>0</v>
      </c>
      <c r="BT17" s="51" cm="1">
        <f t="array" aca="1" ref="BT17" ca="1">SUMPRODUCT((OFFSET($FU$3:$HP$3,MATCH($BE17,$FT$4:$FT$51,0),0))*((IF($BQ15=$BQ17,$FU$3:$HP$3=$BE15,0))+(IF($BQ14=$BQ17,$FU$3:$HP$3=$BE14,0))+(IF($BQ16=$BQ17,$FU$3:$HP$3=$BE16,0))))</f>
        <v>0</v>
      </c>
      <c r="BU17" s="51">
        <f ca="1">(BR17/1000)+(BS17/10000)+(BT17/100000)+(ROW(BT20)/10000000)</f>
        <v>1.9999999999999999E-6</v>
      </c>
      <c r="BV17" s="51">
        <f ca="1">+BP17-BU17</f>
        <v>1.109998</v>
      </c>
      <c r="BW17" s="51"/>
      <c r="BX17" s="51" t="s">
        <v>30</v>
      </c>
      <c r="BY17" s="83">
        <f>SUMIFS(PREDICTIONS!$W$4:$W$75,PREDICTIONS!$O$4:$O$75,$BX17,PREDICTIONS!$N$4:$N$75,BY$3)+SUMIFS(PREDICTIONS!$V$4:$V$75,PREDICTIONS!$N$4:$N$75,$BX17,PREDICTIONS!$O$4:$O$75,BY$3)</f>
        <v>0</v>
      </c>
      <c r="BZ17" s="83">
        <f>SUMIFS(PREDICTIONS!$W$4:$W$75,PREDICTIONS!$O$4:$O$75,$BX17,PREDICTIONS!$N$4:$N$75,BZ$3)+SUMIFS(PREDICTIONS!$V$4:$V$75,PREDICTIONS!$N$4:$N$75,$BX17,PREDICTIONS!$O$4:$O$75,BZ$3)</f>
        <v>0</v>
      </c>
      <c r="CA17" s="83">
        <f>SUMIFS(PREDICTIONS!$W$4:$W$75,PREDICTIONS!$O$4:$O$75,$BX17,PREDICTIONS!$N$4:$N$75,CA$3)+SUMIFS(PREDICTIONS!$V$4:$V$75,PREDICTIONS!$N$4:$N$75,$BX17,PREDICTIONS!$O$4:$O$75,CA$3)</f>
        <v>0</v>
      </c>
      <c r="CB17" s="83">
        <f>SUMIFS(PREDICTIONS!$W$4:$W$75,PREDICTIONS!$O$4:$O$75,$BX17,PREDICTIONS!$N$4:$N$75,CB$3)+SUMIFS(PREDICTIONS!$V$4:$V$75,PREDICTIONS!$N$4:$N$75,$BX17,PREDICTIONS!$O$4:$O$75,CB$3)</f>
        <v>0</v>
      </c>
      <c r="CC17" s="83">
        <f>SUMIFS(PREDICTIONS!$W$4:$W$75,PREDICTIONS!$O$4:$O$75,$BX17,PREDICTIONS!$N$4:$N$75,CC$3)+SUMIFS(PREDICTIONS!$V$4:$V$75,PREDICTIONS!$N$4:$N$75,$BX17,PREDICTIONS!$O$4:$O$75,CC$3)</f>
        <v>0</v>
      </c>
      <c r="CD17" s="83">
        <f>SUMIFS(PREDICTIONS!$W$4:$W$75,PREDICTIONS!$O$4:$O$75,$BX17,PREDICTIONS!$N$4:$N$75,CD$3)+SUMIFS(PREDICTIONS!$V$4:$V$75,PREDICTIONS!$N$4:$N$75,$BX17,PREDICTIONS!$O$4:$O$75,CD$3)</f>
        <v>0</v>
      </c>
      <c r="CE17" s="83">
        <f>SUMIFS(PREDICTIONS!$W$4:$W$75,PREDICTIONS!$O$4:$O$75,$BX17,PREDICTIONS!$N$4:$N$75,CE$3)+SUMIFS(PREDICTIONS!$V$4:$V$75,PREDICTIONS!$N$4:$N$75,$BX17,PREDICTIONS!$O$4:$O$75,CE$3)</f>
        <v>0</v>
      </c>
      <c r="CF17" s="83">
        <f>SUMIFS(PREDICTIONS!$W$4:$W$75,PREDICTIONS!$O$4:$O$75,$BX17,PREDICTIONS!$N$4:$N$75,CF$3)+SUMIFS(PREDICTIONS!$V$4:$V$75,PREDICTIONS!$N$4:$N$75,$BX17,PREDICTIONS!$O$4:$O$75,CF$3)</f>
        <v>0</v>
      </c>
      <c r="CG17" s="83">
        <f>SUMIFS(PREDICTIONS!$W$4:$W$75,PREDICTIONS!$O$4:$O$75,$BX17,PREDICTIONS!$N$4:$N$75,CG$3)+SUMIFS(PREDICTIONS!$V$4:$V$75,PREDICTIONS!$N$4:$N$75,$BX17,PREDICTIONS!$O$4:$O$75,CG$3)</f>
        <v>0</v>
      </c>
      <c r="CH17" s="83">
        <f>SUMIFS(PREDICTIONS!$W$4:$W$75,PREDICTIONS!$O$4:$O$75,$BX17,PREDICTIONS!$N$4:$N$75,CH$3)+SUMIFS(PREDICTIONS!$V$4:$V$75,PREDICTIONS!$N$4:$N$75,$BX17,PREDICTIONS!$O$4:$O$75,CH$3)</f>
        <v>0</v>
      </c>
      <c r="CI17" s="83">
        <f>SUMIFS(PREDICTIONS!$W$4:$W$75,PREDICTIONS!$O$4:$O$75,$BX17,PREDICTIONS!$N$4:$N$75,CI$3)+SUMIFS(PREDICTIONS!$V$4:$V$75,PREDICTIONS!$N$4:$N$75,$BX17,PREDICTIONS!$O$4:$O$75,CI$3)</f>
        <v>0</v>
      </c>
      <c r="CJ17" s="83">
        <f>SUMIFS(PREDICTIONS!$W$4:$W$75,PREDICTIONS!$O$4:$O$75,$BX17,PREDICTIONS!$N$4:$N$75,CJ$3)+SUMIFS(PREDICTIONS!$V$4:$V$75,PREDICTIONS!$N$4:$N$75,$BX17,PREDICTIONS!$O$4:$O$75,CJ$3)</f>
        <v>0</v>
      </c>
      <c r="CK17" s="83">
        <f>SUMIFS(PREDICTIONS!$W$4:$W$75,PREDICTIONS!$O$4:$O$75,$BX17,PREDICTIONS!$N$4:$N$75,CK$3)+SUMIFS(PREDICTIONS!$V$4:$V$75,PREDICTIONS!$N$4:$N$75,$BX17,PREDICTIONS!$O$4:$O$75,CK$3)</f>
        <v>0</v>
      </c>
      <c r="CL17" s="83">
        <f>SUMIFS(PREDICTIONS!$W$4:$W$75,PREDICTIONS!$O$4:$O$75,$BX17,PREDICTIONS!$N$4:$N$75,CL$3)+SUMIFS(PREDICTIONS!$V$4:$V$75,PREDICTIONS!$N$4:$N$75,$BX17,PREDICTIONS!$O$4:$O$75,CL$3)</f>
        <v>0</v>
      </c>
      <c r="CM17" s="83">
        <f>SUMIFS(PREDICTIONS!$W$4:$W$75,PREDICTIONS!$O$4:$O$75,$BX17,PREDICTIONS!$N$4:$N$75,CM$3)+SUMIFS(PREDICTIONS!$V$4:$V$75,PREDICTIONS!$N$4:$N$75,$BX17,PREDICTIONS!$O$4:$O$75,CM$3)</f>
        <v>0</v>
      </c>
      <c r="CN17" s="83">
        <f>SUMIFS(PREDICTIONS!$W$4:$W$75,PREDICTIONS!$O$4:$O$75,$BX17,PREDICTIONS!$N$4:$N$75,CN$3)+SUMIFS(PREDICTIONS!$V$4:$V$75,PREDICTIONS!$N$4:$N$75,$BX17,PREDICTIONS!$O$4:$O$75,CN$3)</f>
        <v>0</v>
      </c>
      <c r="CO17" s="83">
        <f>SUMIFS(PREDICTIONS!$W$4:$W$75,PREDICTIONS!$O$4:$O$75,$BX17,PREDICTIONS!$N$4:$N$75,CO$3)+SUMIFS(PREDICTIONS!$V$4:$V$75,PREDICTIONS!$N$4:$N$75,$BX17,PREDICTIONS!$O$4:$O$75,CO$3)</f>
        <v>0</v>
      </c>
      <c r="CP17" s="83">
        <f>SUMIFS(PREDICTIONS!$W$4:$W$75,PREDICTIONS!$O$4:$O$75,$BX17,PREDICTIONS!$N$4:$N$75,CP$3)+SUMIFS(PREDICTIONS!$V$4:$V$75,PREDICTIONS!$N$4:$N$75,$BX17,PREDICTIONS!$O$4:$O$75,CP$3)</f>
        <v>0</v>
      </c>
      <c r="CQ17" s="83">
        <f>SUMIFS(PREDICTIONS!$W$4:$W$75,PREDICTIONS!$O$4:$O$75,$BX17,PREDICTIONS!$N$4:$N$75,CQ$3)+SUMIFS(PREDICTIONS!$V$4:$V$75,PREDICTIONS!$N$4:$N$75,$BX17,PREDICTIONS!$O$4:$O$75,CQ$3)</f>
        <v>0</v>
      </c>
      <c r="CR17" s="83">
        <f>SUMIFS(PREDICTIONS!$W$4:$W$75,PREDICTIONS!$O$4:$O$75,$BX17,PREDICTIONS!$N$4:$N$75,CR$3)+SUMIFS(PREDICTIONS!$V$4:$V$75,PREDICTIONS!$N$4:$N$75,$BX17,PREDICTIONS!$O$4:$O$75,CR$3)</f>
        <v>0</v>
      </c>
      <c r="CS17" s="83">
        <f>SUMIFS(PREDICTIONS!$W$4:$W$75,PREDICTIONS!$O$4:$O$75,$BX17,PREDICTIONS!$N$4:$N$75,CS$3)+SUMIFS(PREDICTIONS!$V$4:$V$75,PREDICTIONS!$N$4:$N$75,$BX17,PREDICTIONS!$O$4:$O$75,CS$3)</f>
        <v>0</v>
      </c>
      <c r="CT17" s="83">
        <f>SUMIFS(PREDICTIONS!$W$4:$W$75,PREDICTIONS!$O$4:$O$75,$BX17,PREDICTIONS!$N$4:$N$75,CT$3)+SUMIFS(PREDICTIONS!$V$4:$V$75,PREDICTIONS!$N$4:$N$75,$BX17,PREDICTIONS!$O$4:$O$75,CT$3)</f>
        <v>0</v>
      </c>
      <c r="CU17" s="83">
        <f>SUMIFS(PREDICTIONS!$B$4:$B$75,PREDICTIONS!$P$4:$P$75,$BX17,PREDICTIONS!$O$4:$O$75,CU$3)+SUMIFS(PREDICTIONS!$W$4:$W$75,PREDICTIONS!$O$4:$O$75,$BX17,PREDICTIONS!$P$4:$P$75,CU$3)</f>
        <v>0</v>
      </c>
      <c r="CV17" s="83">
        <f>SUMIFS(PREDICTIONS!$C$4:$C$75,PREDICTIONS!$Q$4:$Q$75,$BX17,PREDICTIONS!$P$4:$P$75,CV$3)+SUMIFS(PREDICTIONS!$B$4:$B$75,PREDICTIONS!$P$4:$P$75,$BX17,PREDICTIONS!$Q$4:$Q$75,CV$3)</f>
        <v>0</v>
      </c>
      <c r="CW17" s="83">
        <f>SUMIFS(PREDICTIONS!$D$4:$D$75,PREDICTIONS!$R$4:$R$75,$BX17,PREDICTIONS!$Q$4:$Q$75,CW$3)+SUMIFS(PREDICTIONS!$C$4:$C$75,PREDICTIONS!$Q$4:$Q$75,$BX17,PREDICTIONS!$R$4:$R$75,CW$3)</f>
        <v>0</v>
      </c>
      <c r="CX17" s="83">
        <f>SUMIFS(PREDICTIONS!$E$4:$E$75,PREDICTIONS!$S$4:$S$75,$BX17,PREDICTIONS!$R$4:$R$75,CX$3)+SUMIFS(PREDICTIONS!$D$4:$D$75,PREDICTIONS!$R$4:$R$75,$BX17,PREDICTIONS!$S$4:$S$75,CX$3)</f>
        <v>0</v>
      </c>
      <c r="CY17" s="83">
        <f>SUMIFS(PREDICTIONS!$F$4:$F$75,PREDICTIONS!$T$4:$T$75,$BX17,PREDICTIONS!$S$4:$S$75,CY$3)+SUMIFS(PREDICTIONS!$E$4:$E$75,PREDICTIONS!$S$4:$S$75,$BX17,PREDICTIONS!$T$4:$T$75,CY$3)</f>
        <v>0</v>
      </c>
      <c r="CZ17" s="83">
        <f>SUMIFS(PREDICTIONS!$G$4:$G$75,PREDICTIONS!$U$4:$U$75,$BX17,PREDICTIONS!$T$4:$T$75,CZ$3)+SUMIFS(PREDICTIONS!$F$4:$F$75,PREDICTIONS!$T$4:$T$75,$BX17,PREDICTIONS!$U$4:$U$75,CZ$3)</f>
        <v>0</v>
      </c>
      <c r="DA17" s="83">
        <f>SUMIFS(PREDICTIONS!$J$4:$J$75,PREDICTIONS!$V$4:$V$75,$BX17,PREDICTIONS!$U$4:$U$75,DA$3)+SUMIFS(PREDICTIONS!$G$4:$G$75,PREDICTIONS!$U$4:$U$75,$BX17,PREDICTIONS!$V$4:$V$75,DA$3)</f>
        <v>0</v>
      </c>
      <c r="DB17" s="83">
        <f>SUMIFS(PREDICTIONS!$K$4:$K$75,PREDICTIONS!$W$4:$W$75,$BX17,PREDICTIONS!$V$4:$V$75,DB$3)+SUMIFS(PREDICTIONS!$J$4:$J$75,PREDICTIONS!$V$4:$V$75,$BX17,PREDICTIONS!$W$4:$W$75,DB$3)</f>
        <v>0</v>
      </c>
      <c r="DC17" s="83">
        <f>SUMIFS(PREDICTIONS!$L$4:$L$75,PREDICTIONS!$B$4:$B$75,$BX17,PREDICTIONS!$W$4:$W$75,DC$3)+SUMIFS(PREDICTIONS!$K$4:$K$75,PREDICTIONS!$W$4:$W$75,$BX17,PREDICTIONS!$B$4:$B$75,DC$3)</f>
        <v>0</v>
      </c>
      <c r="DD17" s="83">
        <f>SUMIFS(PREDICTIONS!$N$4:$N$75,PREDICTIONS!$C$4:$C$75,$BX17,PREDICTIONS!$B$4:$B$75,DD$3)+SUMIFS(PREDICTIONS!$L$4:$L$75,PREDICTIONS!$B$4:$B$75,$BX17,PREDICTIONS!$C$4:$C$75,DD$3)</f>
        <v>0</v>
      </c>
      <c r="DE17" s="83">
        <f>SUMIFS(PREDICTIONS!$O$4:$O$75,PREDICTIONS!$D$4:$D$75,$BX17,PREDICTIONS!$C$4:$C$75,DE$3)+SUMIFS(PREDICTIONS!$N$4:$N$75,PREDICTIONS!$C$4:$C$75,$BX17,PREDICTIONS!$D$4:$D$75,DE$3)</f>
        <v>0</v>
      </c>
      <c r="DF17" s="83">
        <f>SUMIFS(PREDICTIONS!$P$4:$P$75,PREDICTIONS!$E$4:$E$75,$BX17,PREDICTIONS!$D$4:$D$75,DF$3)+SUMIFS(PREDICTIONS!$O$4:$O$75,PREDICTIONS!$D$4:$D$75,$BX17,PREDICTIONS!$E$4:$E$75,DF$3)</f>
        <v>0</v>
      </c>
      <c r="DG17" s="83">
        <f>SUMIFS(PREDICTIONS!$Q$4:$Q$75,PREDICTIONS!$F$4:$F$75,$BX17,PREDICTIONS!$E$4:$E$75,DG$3)+SUMIFS(PREDICTIONS!$P$4:$P$75,PREDICTIONS!$E$4:$E$75,$BX17,PREDICTIONS!$F$4:$F$75,DG$3)</f>
        <v>0</v>
      </c>
      <c r="DH17" s="83">
        <f>SUMIFS(PREDICTIONS!$R$4:$R$75,PREDICTIONS!$G$4:$G$75,$BX17,PREDICTIONS!$F$4:$F$75,DH$3)+SUMIFS(PREDICTIONS!$Q$4:$Q$75,PREDICTIONS!$F$4:$F$75,$BX17,PREDICTIONS!$G$4:$G$75,DH$3)</f>
        <v>0</v>
      </c>
      <c r="DI17" s="83">
        <f>SUMIFS(PREDICTIONS!$S$4:$S$75,PREDICTIONS!$J$4:$J$75,$BX17,PREDICTIONS!$G$4:$G$75,DI$3)+SUMIFS(PREDICTIONS!$R$4:$R$75,PREDICTIONS!$G$4:$G$75,$BX17,PREDICTIONS!$J$4:$J$75,DI$3)</f>
        <v>0</v>
      </c>
      <c r="DJ17" s="83">
        <f>SUMIFS(PREDICTIONS!$T$4:$T$75,PREDICTIONS!$K$4:$K$75,$BX17,PREDICTIONS!$J$4:$J$75,DJ$3)+SUMIFS(PREDICTIONS!$S$4:$S$75,PREDICTIONS!$J$4:$J$75,$BX17,PREDICTIONS!$K$4:$K$75,DJ$3)</f>
        <v>0</v>
      </c>
      <c r="DK17" s="83">
        <f>SUMIFS(PREDICTIONS!$U$4:$U$75,PREDICTIONS!$L$4:$L$75,$BX17,PREDICTIONS!$K$4:$K$75,DK$3)+SUMIFS(PREDICTIONS!$T$4:$T$75,PREDICTIONS!$K$4:$K$75,$BX17,PREDICTIONS!$L$4:$L$75,DK$3)</f>
        <v>0</v>
      </c>
      <c r="DL17" s="83">
        <f>SUMIFS(PREDICTIONS!$V$4:$V$75,PREDICTIONS!$N$4:$N$75,$BX17,PREDICTIONS!$L$4:$L$75,DL$3)+SUMIFS(PREDICTIONS!$U$4:$U$75,PREDICTIONS!$L$4:$L$75,$BX17,PREDICTIONS!$N$4:$N$75,DL$3)</f>
        <v>0</v>
      </c>
      <c r="DM17" s="83">
        <f>SUMIFS(PREDICTIONS!$W$4:$W$75,PREDICTIONS!$O$4:$O$75,$BX17,PREDICTIONS!$N$4:$N$75,DM$3)+SUMIFS(PREDICTIONS!$V$4:$V$75,PREDICTIONS!$N$4:$N$75,$BX17,PREDICTIONS!$O$4:$O$75,DM$3)</f>
        <v>0</v>
      </c>
      <c r="DN17" s="83">
        <f>SUMIFS(PREDICTIONS!$B$4:$B$75,PREDICTIONS!$P$4:$P$75,$BX17,PREDICTIONS!$O$4:$O$75,DN$3)+SUMIFS(PREDICTIONS!$W$4:$W$75,PREDICTIONS!$O$4:$O$75,$BX17,PREDICTIONS!$P$4:$P$75,DN$3)</f>
        <v>0</v>
      </c>
      <c r="DO17" s="83">
        <f>SUMIFS(PREDICTIONS!$C$4:$C$75,PREDICTIONS!$Q$4:$Q$75,$BX17,PREDICTIONS!$P$4:$P$75,DO$3)+SUMIFS(PREDICTIONS!$B$4:$B$75,PREDICTIONS!$P$4:$P$75,$BX17,PREDICTIONS!$Q$4:$Q$75,DO$3)</f>
        <v>0</v>
      </c>
      <c r="DP17" s="83">
        <f>SUMIFS(PREDICTIONS!$D$4:$D$75,PREDICTIONS!$R$4:$R$75,$BX17,PREDICTIONS!$Q$4:$Q$75,DP$3)+SUMIFS(PREDICTIONS!$C$4:$C$75,PREDICTIONS!$Q$4:$Q$75,$BX17,PREDICTIONS!$R$4:$R$75,DP$3)</f>
        <v>0</v>
      </c>
      <c r="DQ17" s="83">
        <f>SUMIFS(PREDICTIONS!$E$4:$E$75,PREDICTIONS!$S$4:$S$75,$BX17,PREDICTIONS!$R$4:$R$75,DQ$3)+SUMIFS(PREDICTIONS!$D$4:$D$75,PREDICTIONS!$R$4:$R$75,$BX17,PREDICTIONS!$S$4:$S$75,DQ$3)</f>
        <v>0</v>
      </c>
      <c r="DR17" s="83">
        <f>SUMIFS(PREDICTIONS!$W$4:$W$75,PREDICTIONS!$O$4:$O$75,$BX17,PREDICTIONS!$N$4:$N$75,DR$3)+SUMIFS(PREDICTIONS!$V$4:$V$75,PREDICTIONS!$N$4:$N$75,$BX17,PREDICTIONS!$O$4:$O$75,DR$3)</f>
        <v>0</v>
      </c>
      <c r="DS17" s="83">
        <f>SUMIFS(PREDICTIONS!$W$4:$W$75,PREDICTIONS!$O$4:$O$75,$BX17,PREDICTIONS!$N$4:$N$75,DS$3)+SUMIFS(PREDICTIONS!$V$4:$V$75,PREDICTIONS!$N$4:$N$75,$BX17,PREDICTIONS!$O$4:$O$75,DS$3)</f>
        <v>0</v>
      </c>
      <c r="DT17" s="83">
        <f>SUMIFS(PREDICTIONS!$W$4:$W$75,PREDICTIONS!$O$4:$O$75,$BX17,PREDICTIONS!$N$4:$N$75,DT$3)+SUMIFS(PREDICTIONS!$V$4:$V$75,PREDICTIONS!$N$4:$N$75,$BX17,PREDICTIONS!$O$4:$O$75,DT$3)</f>
        <v>0</v>
      </c>
      <c r="DU17" s="51"/>
      <c r="DV17" s="51" t="s">
        <v>30</v>
      </c>
      <c r="DW17" s="83">
        <f>SUMIFS(PREDICTIONS!$U$4:$U$75,PREDICTIONS!$O$4:$O$75,$BX17,PREDICTIONS!$N$4:$N$75,DW$3)+SUMIFS(PREDICTIONS!$T$4:$T$75,PREDICTIONS!$N$4:$N$75,$BX17,PREDICTIONS!$O$4:$O$75,DW$3)</f>
        <v>0</v>
      </c>
      <c r="DX17" s="83">
        <f>SUMIFS(PREDICTIONS!$U$4:$U$75,PREDICTIONS!$O$4:$O$75,$BX17,PREDICTIONS!$N$4:$N$75,DX$3)+SUMIFS(PREDICTIONS!$T$4:$T$75,PREDICTIONS!$N$4:$N$75,$BX17,PREDICTIONS!$O$4:$O$75,DX$3)</f>
        <v>0</v>
      </c>
      <c r="DY17" s="83">
        <f>SUMIFS(PREDICTIONS!$U$4:$U$75,PREDICTIONS!$O$4:$O$75,$BX17,PREDICTIONS!$N$4:$N$75,DY$3)+SUMIFS(PREDICTIONS!$T$4:$T$75,PREDICTIONS!$N$4:$N$75,$BX17,PREDICTIONS!$O$4:$O$75,DY$3)</f>
        <v>0</v>
      </c>
      <c r="DZ17" s="83">
        <f>SUMIFS(PREDICTIONS!$U$4:$U$75,PREDICTIONS!$O$4:$O$75,$BX17,PREDICTIONS!$N$4:$N$75,DZ$3)+SUMIFS(PREDICTIONS!$T$4:$T$75,PREDICTIONS!$N$4:$N$75,$BX17,PREDICTIONS!$O$4:$O$75,DZ$3)</f>
        <v>0</v>
      </c>
      <c r="EA17" s="83">
        <f>SUMIFS(PREDICTIONS!$U$4:$U$75,PREDICTIONS!$O$4:$O$75,$BX17,PREDICTIONS!$N$4:$N$75,EA$3)+SUMIFS(PREDICTIONS!$T$4:$T$75,PREDICTIONS!$N$4:$N$75,$BX17,PREDICTIONS!$O$4:$O$75,EA$3)</f>
        <v>0</v>
      </c>
      <c r="EB17" s="83">
        <f>SUMIFS(PREDICTIONS!$U$4:$U$75,PREDICTIONS!$O$4:$O$75,$BX17,PREDICTIONS!$N$4:$N$75,EB$3)+SUMIFS(PREDICTIONS!$T$4:$T$75,PREDICTIONS!$N$4:$N$75,$BX17,PREDICTIONS!$O$4:$O$75,EB$3)</f>
        <v>0</v>
      </c>
      <c r="EC17" s="83">
        <f>SUMIFS(PREDICTIONS!$U$4:$U$75,PREDICTIONS!$O$4:$O$75,$BX17,PREDICTIONS!$N$4:$N$75,EC$3)+SUMIFS(PREDICTIONS!$T$4:$T$75,PREDICTIONS!$N$4:$N$75,$BX17,PREDICTIONS!$O$4:$O$75,EC$3)</f>
        <v>0</v>
      </c>
      <c r="ED17" s="83">
        <f>SUMIFS(PREDICTIONS!$U$4:$U$75,PREDICTIONS!$O$4:$O$75,$BX17,PREDICTIONS!$N$4:$N$75,ED$3)+SUMIFS(PREDICTIONS!$T$4:$T$75,PREDICTIONS!$N$4:$N$75,$BX17,PREDICTIONS!$O$4:$O$75,ED$3)</f>
        <v>0</v>
      </c>
      <c r="EE17" s="83">
        <f>SUMIFS(PREDICTIONS!$U$4:$U$75,PREDICTIONS!$O$4:$O$75,$BX17,PREDICTIONS!$N$4:$N$75,EE$3)+SUMIFS(PREDICTIONS!$T$4:$T$75,PREDICTIONS!$N$4:$N$75,$BX17,PREDICTIONS!$O$4:$O$75,EE$3)</f>
        <v>0</v>
      </c>
      <c r="EF17" s="83">
        <f>SUMIFS(PREDICTIONS!$V$4:$V$75,PREDICTIONS!$P$4:$P$75,$BX17,PREDICTIONS!$O$4:$O$75,EF$3)+SUMIFS(PREDICTIONS!$U$4:$U$75,PREDICTIONS!$O$4:$O$75,$BX17,PREDICTIONS!$P$4:$P$75,EF$3)</f>
        <v>0</v>
      </c>
      <c r="EG17" s="83">
        <f>SUMIFS(PREDICTIONS!$W$4:$W$75,PREDICTIONS!$Q$4:$Q$75,$BX17,PREDICTIONS!$P$4:$P$75,EG$3)+SUMIFS(PREDICTIONS!$V$4:$V$75,PREDICTIONS!$P$4:$P$75,$BX17,PREDICTIONS!$Q$4:$Q$75,EG$3)</f>
        <v>0</v>
      </c>
      <c r="EH17" s="83">
        <f>SUMIFS(PREDICTIONS!$B$4:$B$75,PREDICTIONS!$R$4:$R$75,$BX17,PREDICTIONS!$Q$4:$Q$75,EH$3)+SUMIFS(PREDICTIONS!$W$4:$W$75,PREDICTIONS!$Q$4:$Q$75,$BX17,PREDICTIONS!$R$4:$R$75,EH$3)</f>
        <v>0</v>
      </c>
      <c r="EI17" s="83">
        <f>SUMIFS(PREDICTIONS!$C$4:$C$75,PREDICTIONS!$S$4:$S$75,$BX17,PREDICTIONS!$R$4:$R$75,EI$3)+SUMIFS(PREDICTIONS!$B$4:$B$75,PREDICTIONS!$R$4:$R$75,$BX17,PREDICTIONS!$S$4:$S$75,EI$3)</f>
        <v>0</v>
      </c>
      <c r="EJ17" s="83">
        <f>SUMIFS(PREDICTIONS!$D$4:$D$75,PREDICTIONS!$T$4:$T$75,$BX17,PREDICTIONS!$S$4:$S$75,EJ$3)+SUMIFS(PREDICTIONS!$C$4:$C$75,PREDICTIONS!$S$4:$S$75,$BX17,PREDICTIONS!$T$4:$T$75,EJ$3)</f>
        <v>0</v>
      </c>
      <c r="EK17" s="83">
        <f>SUMIFS(PREDICTIONS!$E$4:$E$75,PREDICTIONS!$U$4:$U$75,$BX17,PREDICTIONS!$T$4:$T$75,EK$3)+SUMIFS(PREDICTIONS!$D$4:$D$75,PREDICTIONS!$T$4:$T$75,$BX17,PREDICTIONS!$U$4:$U$75,EK$3)</f>
        <v>0</v>
      </c>
      <c r="EL17" s="83">
        <f>SUMIFS(PREDICTIONS!$F$4:$F$75,PREDICTIONS!$V$4:$V$75,$BX17,PREDICTIONS!$U$4:$U$75,EL$3)+SUMIFS(PREDICTIONS!$E$4:$E$75,PREDICTIONS!$U$4:$U$75,$BX17,PREDICTIONS!$V$4:$V$75,EL$3)</f>
        <v>0</v>
      </c>
      <c r="EM17" s="83">
        <f>SUMIFS(PREDICTIONS!$G$4:$G$75,PREDICTIONS!$W$4:$W$75,$BX17,PREDICTIONS!$V$4:$V$75,EM$3)+SUMIFS(PREDICTIONS!$F$4:$F$75,PREDICTIONS!$V$4:$V$75,$BX17,PREDICTIONS!$W$4:$W$75,EM$3)</f>
        <v>0</v>
      </c>
      <c r="EN17" s="83">
        <f>SUMIFS(PREDICTIONS!$J$4:$J$75,PREDICTIONS!$B$4:$B$75,$BX17,PREDICTIONS!$W$4:$W$75,EN$3)+SUMIFS(PREDICTIONS!$G$4:$G$75,PREDICTIONS!$W$4:$W$75,$BX17,PREDICTIONS!$B$4:$B$75,EN$3)</f>
        <v>0</v>
      </c>
      <c r="EO17" s="83">
        <f>SUMIFS(PREDICTIONS!$K$4:$K$75,PREDICTIONS!$C$4:$C$75,$BX17,PREDICTIONS!$B$4:$B$75,EO$3)+SUMIFS(PREDICTIONS!$J$4:$J$75,PREDICTIONS!$B$4:$B$75,$BX17,PREDICTIONS!$C$4:$C$75,EO$3)</f>
        <v>0</v>
      </c>
      <c r="EP17" s="83">
        <f>SUMIFS(PREDICTIONS!$L$4:$L$75,PREDICTIONS!$D$4:$D$75,$BX17,PREDICTIONS!$C$4:$C$75,EP$3)+SUMIFS(PREDICTIONS!$K$4:$K$75,PREDICTIONS!$C$4:$C$75,$BX17,PREDICTIONS!$D$4:$D$75,EP$3)</f>
        <v>0</v>
      </c>
      <c r="EQ17" s="83">
        <f>SUMIFS(PREDICTIONS!$N$4:$N$75,PREDICTIONS!$E$4:$E$75,$BX17,PREDICTIONS!$D$4:$D$75,EQ$3)+SUMIFS(PREDICTIONS!$L$4:$L$75,PREDICTIONS!$D$4:$D$75,$BX17,PREDICTIONS!$E$4:$E$75,EQ$3)</f>
        <v>0</v>
      </c>
      <c r="ER17" s="83">
        <f>SUMIFS(PREDICTIONS!$O$4:$O$75,PREDICTIONS!$F$4:$F$75,$BX17,PREDICTIONS!$E$4:$E$75,ER$3)+SUMIFS(PREDICTIONS!$N$4:$N$75,PREDICTIONS!$E$4:$E$75,$BX17,PREDICTIONS!$F$4:$F$75,ER$3)</f>
        <v>0</v>
      </c>
      <c r="ES17" s="83">
        <f>SUMIFS(PREDICTIONS!$P$4:$P$75,PREDICTIONS!$G$4:$G$75,$BX17,PREDICTIONS!$F$4:$F$75,ES$3)+SUMIFS(PREDICTIONS!$O$4:$O$75,PREDICTIONS!$F$4:$F$75,$BX17,PREDICTIONS!$G$4:$G$75,ES$3)</f>
        <v>0</v>
      </c>
      <c r="ET17" s="83">
        <f>SUMIFS(PREDICTIONS!$Q$4:$Q$75,PREDICTIONS!$J$4:$J$75,$BX17,PREDICTIONS!$G$4:$G$75,ET$3)+SUMIFS(PREDICTIONS!$P$4:$P$75,PREDICTIONS!$G$4:$G$75,$BX17,PREDICTIONS!$J$4:$J$75,ET$3)</f>
        <v>0</v>
      </c>
      <c r="EU17" s="83">
        <f>SUMIFS(PREDICTIONS!$R$4:$R$75,PREDICTIONS!$K$4:$K$75,$BX17,PREDICTIONS!$J$4:$J$75,EU$3)+SUMIFS(PREDICTIONS!$Q$4:$Q$75,PREDICTIONS!$J$4:$J$75,$BX17,PREDICTIONS!$K$4:$K$75,EU$3)</f>
        <v>0</v>
      </c>
      <c r="EV17" s="83">
        <f>SUMIFS(PREDICTIONS!$S$4:$S$75,PREDICTIONS!$L$4:$L$75,$BX17,PREDICTIONS!$K$4:$K$75,EV$3)+SUMIFS(PREDICTIONS!$R$4:$R$75,PREDICTIONS!$K$4:$K$75,$BX17,PREDICTIONS!$L$4:$L$75,EV$3)</f>
        <v>0</v>
      </c>
      <c r="EW17" s="83">
        <f>SUMIFS(PREDICTIONS!$T$4:$T$75,PREDICTIONS!$N$4:$N$75,$BX17,PREDICTIONS!$L$4:$L$75,EW$3)+SUMIFS(PREDICTIONS!$S$4:$S$75,PREDICTIONS!$L$4:$L$75,$BX17,PREDICTIONS!$N$4:$N$75,EW$3)</f>
        <v>0</v>
      </c>
      <c r="EX17" s="83">
        <f>SUMIFS(PREDICTIONS!$U$4:$U$75,PREDICTIONS!$O$4:$O$75,$BX17,PREDICTIONS!$N$4:$N$75,EX$3)+SUMIFS(PREDICTIONS!$T$4:$T$75,PREDICTIONS!$N$4:$N$75,$BX17,PREDICTIONS!$O$4:$O$75,EX$3)</f>
        <v>0</v>
      </c>
      <c r="EY17" s="83">
        <f>SUMIFS(PREDICTIONS!$V$4:$V$75,PREDICTIONS!$P$4:$P$75,$BX17,PREDICTIONS!$O$4:$O$75,EY$3)+SUMIFS(PREDICTIONS!$U$4:$U$75,PREDICTIONS!$O$4:$O$75,$BX17,PREDICTIONS!$P$4:$P$75,EY$3)</f>
        <v>0</v>
      </c>
      <c r="EZ17" s="83">
        <f>SUMIFS(PREDICTIONS!$W$4:$W$75,PREDICTIONS!$Q$4:$Q$75,$BX17,PREDICTIONS!$P$4:$P$75,EZ$3)+SUMIFS(PREDICTIONS!$V$4:$V$75,PREDICTIONS!$P$4:$P$75,$BX17,PREDICTIONS!$Q$4:$Q$75,EZ$3)</f>
        <v>0</v>
      </c>
      <c r="FA17" s="83">
        <f>SUMIFS(PREDICTIONS!$B$4:$B$75,PREDICTIONS!$R$4:$R$75,$BX17,PREDICTIONS!$Q$4:$Q$75,FA$3)+SUMIFS(PREDICTIONS!$W$4:$W$75,PREDICTIONS!$Q$4:$Q$75,$BX17,PREDICTIONS!$R$4:$R$75,FA$3)</f>
        <v>0</v>
      </c>
      <c r="FB17" s="83">
        <f>SUMIFS(PREDICTIONS!$C$4:$C$75,PREDICTIONS!$S$4:$S$75,$BX17,PREDICTIONS!$R$4:$R$75,FB$3)+SUMIFS(PREDICTIONS!$B$4:$B$75,PREDICTIONS!$R$4:$R$75,$BX17,PREDICTIONS!$S$4:$S$75,FB$3)</f>
        <v>0</v>
      </c>
      <c r="FC17" s="83">
        <f>SUMIFS(PREDICTIONS!$D$4:$D$75,PREDICTIONS!$T$4:$T$75,$BX17,PREDICTIONS!$S$4:$S$75,FC$3)+SUMIFS(PREDICTIONS!$C$4:$C$75,PREDICTIONS!$S$4:$S$75,$BX17,PREDICTIONS!$T$4:$T$75,FC$3)</f>
        <v>0</v>
      </c>
      <c r="FD17" s="83">
        <f>SUMIFS(PREDICTIONS!$E$4:$E$75,PREDICTIONS!$U$4:$U$75,$BX17,PREDICTIONS!$T$4:$T$75,FD$3)+SUMIFS(PREDICTIONS!$D$4:$D$75,PREDICTIONS!$T$4:$T$75,$BX17,PREDICTIONS!$U$4:$U$75,FD$3)</f>
        <v>0</v>
      </c>
      <c r="FE17" s="83">
        <f>SUMIFS(PREDICTIONS!$F$4:$F$75,PREDICTIONS!$V$4:$V$75,$BX17,PREDICTIONS!$U$4:$U$75,FE$3)+SUMIFS(PREDICTIONS!$E$4:$E$75,PREDICTIONS!$U$4:$U$75,$BX17,PREDICTIONS!$V$4:$V$75,FE$3)</f>
        <v>0</v>
      </c>
      <c r="FF17" s="83">
        <f>SUMIFS(PREDICTIONS!$G$4:$G$75,PREDICTIONS!$W$4:$W$75,$BX17,PREDICTIONS!$V$4:$V$75,FF$3)+SUMIFS(PREDICTIONS!$F$4:$F$75,PREDICTIONS!$V$4:$V$75,$BX17,PREDICTIONS!$W$4:$W$75,FF$3)</f>
        <v>0</v>
      </c>
      <c r="FG17" s="83">
        <f>SUMIFS(PREDICTIONS!$U$4:$U$75,PREDICTIONS!$O$4:$O$75,$BX17,PREDICTIONS!$N$4:$N$75,FG$3)+SUMIFS(PREDICTIONS!$T$4:$T$75,PREDICTIONS!$N$4:$N$75,$BX17,PREDICTIONS!$O$4:$O$75,FG$3)</f>
        <v>0</v>
      </c>
      <c r="FH17" s="83">
        <f>SUMIFS(PREDICTIONS!$U$4:$U$75,PREDICTIONS!$O$4:$O$75,$BX17,PREDICTIONS!$N$4:$N$75,FH$3)+SUMIFS(PREDICTIONS!$T$4:$T$75,PREDICTIONS!$N$4:$N$75,$BX17,PREDICTIONS!$O$4:$O$75,FH$3)</f>
        <v>0</v>
      </c>
      <c r="FI17" s="83">
        <f>SUMIFS(PREDICTIONS!$U$4:$U$75,PREDICTIONS!$O$4:$O$75,$BX17,PREDICTIONS!$N$4:$N$75,FI$3)+SUMIFS(PREDICTIONS!$T$4:$T$75,PREDICTIONS!$N$4:$N$75,$BX17,PREDICTIONS!$O$4:$O$75,FI$3)</f>
        <v>0</v>
      </c>
      <c r="FJ17" s="83">
        <f>SUMIFS(PREDICTIONS!$U$4:$U$75,PREDICTIONS!$O$4:$O$75,$BX17,PREDICTIONS!$N$4:$N$75,FJ$3)+SUMIFS(PREDICTIONS!$T$4:$T$75,PREDICTIONS!$N$4:$N$75,$BX17,PREDICTIONS!$O$4:$O$75,FJ$3)</f>
        <v>0</v>
      </c>
      <c r="FK17" s="83">
        <f>SUMIFS(PREDICTIONS!$U$4:$U$75,PREDICTIONS!$O$4:$O$75,$BX17,PREDICTIONS!$N$4:$N$75,FK$3)+SUMIFS(PREDICTIONS!$T$4:$T$75,PREDICTIONS!$N$4:$N$75,$BX17,PREDICTIONS!$O$4:$O$75,FK$3)</f>
        <v>0</v>
      </c>
      <c r="FL17" s="83">
        <f>SUMIFS(PREDICTIONS!$U$4:$U$75,PREDICTIONS!$O$4:$O$75,$BX17,PREDICTIONS!$N$4:$N$75,FL$3)+SUMIFS(PREDICTIONS!$T$4:$T$75,PREDICTIONS!$N$4:$N$75,$BX17,PREDICTIONS!$O$4:$O$75,FL$3)</f>
        <v>0</v>
      </c>
      <c r="FM17" s="83">
        <f>SUMIFS(PREDICTIONS!$U$4:$U$75,PREDICTIONS!$O$4:$O$75,$BX17,PREDICTIONS!$N$4:$N$75,FM$3)+SUMIFS(PREDICTIONS!$T$4:$T$75,PREDICTIONS!$N$4:$N$75,$BX17,PREDICTIONS!$O$4:$O$75,FM$3)</f>
        <v>0</v>
      </c>
      <c r="FN17" s="83">
        <f>SUMIFS(PREDICTIONS!$U$4:$U$75,PREDICTIONS!$O$4:$O$75,$BX17,PREDICTIONS!$N$4:$N$75,FN$3)+SUMIFS(PREDICTIONS!$T$4:$T$75,PREDICTIONS!$N$4:$N$75,$BX17,PREDICTIONS!$O$4:$O$75,FN$3)</f>
        <v>0</v>
      </c>
      <c r="FO17" s="83">
        <f>SUMIFS(PREDICTIONS!$U$4:$U$75,PREDICTIONS!$O$4:$O$75,$BX17,PREDICTIONS!$N$4:$N$75,FO$3)+SUMIFS(PREDICTIONS!$T$4:$T$75,PREDICTIONS!$N$4:$N$75,$BX17,PREDICTIONS!$O$4:$O$75,FO$3)</f>
        <v>0</v>
      </c>
      <c r="FP17" s="83">
        <f>SUMIFS(PREDICTIONS!$U$4:$U$75,PREDICTIONS!$O$4:$O$75,$BX17,PREDICTIONS!$N$4:$N$75,FP$3)+SUMIFS(PREDICTIONS!$T$4:$T$75,PREDICTIONS!$N$4:$N$75,$BX17,PREDICTIONS!$O$4:$O$75,FP$3)</f>
        <v>0</v>
      </c>
      <c r="FQ17" s="83">
        <f>SUMIFS(PREDICTIONS!$U$4:$U$75,PREDICTIONS!$O$4:$O$75,$BX17,PREDICTIONS!$N$4:$N$75,FQ$3)+SUMIFS(PREDICTIONS!$T$4:$T$75,PREDICTIONS!$N$4:$N$75,$BX17,PREDICTIONS!$O$4:$O$75,FQ$3)</f>
        <v>0</v>
      </c>
      <c r="FR17" s="83">
        <f>SUMIFS(PREDICTIONS!$U$4:$U$75,PREDICTIONS!$O$4:$O$75,$BX17,PREDICTIONS!$N$4:$N$75,FR$3)+SUMIFS(PREDICTIONS!$T$4:$T$75,PREDICTIONS!$N$4:$N$75,$BX17,PREDICTIONS!$O$4:$O$75,FR$3)</f>
        <v>0</v>
      </c>
      <c r="FS17" s="51"/>
      <c r="FT17" s="51" t="s">
        <v>30</v>
      </c>
      <c r="FU17" s="83">
        <f>SUMIFS(PREDICTIONS!$S$4:$S$75,PREDICTIONS!$O$4:$O$75,$BX17,PREDICTIONS!$N$4:$N$75,FU$3)+SUMIFS(PREDICTIONS!$R$4:$R$75,PREDICTIONS!$N$4:$N$75,$BX17,PREDICTIONS!$O$4:$O$75,FU$3)</f>
        <v>0</v>
      </c>
      <c r="FV17" s="83">
        <f>SUMIFS(PREDICTIONS!$S$4:$S$75,PREDICTIONS!$O$4:$O$75,$BX17,PREDICTIONS!$N$4:$N$75,FV$3)+SUMIFS(PREDICTIONS!$R$4:$R$75,PREDICTIONS!$N$4:$N$75,$BX17,PREDICTIONS!$O$4:$O$75,FV$3)</f>
        <v>0</v>
      </c>
      <c r="FW17" s="83">
        <f>SUMIFS(PREDICTIONS!$S$4:$S$75,PREDICTIONS!$O$4:$O$75,$BX17,PREDICTIONS!$N$4:$N$75,FW$3)+SUMIFS(PREDICTIONS!$R$4:$R$75,PREDICTIONS!$N$4:$N$75,$BX17,PREDICTIONS!$O$4:$O$75,FW$3)</f>
        <v>0</v>
      </c>
      <c r="FX17" s="83">
        <f>SUMIFS(PREDICTIONS!$S$4:$S$75,PREDICTIONS!$O$4:$O$75,$BX17,PREDICTIONS!$N$4:$N$75,FX$3)+SUMIFS(PREDICTIONS!$R$4:$R$75,PREDICTIONS!$N$4:$N$75,$BX17,PREDICTIONS!$O$4:$O$75,FX$3)</f>
        <v>0</v>
      </c>
      <c r="FY17" s="83">
        <f>SUMIFS(PREDICTIONS!$S$4:$S$75,PREDICTIONS!$O$4:$O$75,$BX17,PREDICTIONS!$N$4:$N$75,FY$3)+SUMIFS(PREDICTIONS!$R$4:$R$75,PREDICTIONS!$N$4:$N$75,$BX17,PREDICTIONS!$O$4:$O$75,FY$3)</f>
        <v>0</v>
      </c>
      <c r="FZ17" s="83">
        <f>SUMIFS(PREDICTIONS!$S$4:$S$75,PREDICTIONS!$O$4:$O$75,$BX17,PREDICTIONS!$N$4:$N$75,FZ$3)+SUMIFS(PREDICTIONS!$R$4:$R$75,PREDICTIONS!$N$4:$N$75,$BX17,PREDICTIONS!$O$4:$O$75,FZ$3)</f>
        <v>0</v>
      </c>
      <c r="GA17" s="83">
        <f>SUMIFS(PREDICTIONS!$T$4:$T$75,PREDICTIONS!$P$4:$P$75,$BX17,PREDICTIONS!$O$4:$O$75,GA$3)+SUMIFS(PREDICTIONS!$S$4:$S$75,PREDICTIONS!$O$4:$O$75,$BX17,PREDICTIONS!$P$4:$P$75,GA$3)</f>
        <v>0</v>
      </c>
      <c r="GB17" s="83">
        <f>SUMIFS(PREDICTIONS!$U$4:$U$75,PREDICTIONS!$Q$4:$Q$75,$BX17,PREDICTIONS!$P$4:$P$75,GB$3)+SUMIFS(PREDICTIONS!$T$4:$T$75,PREDICTIONS!$P$4:$P$75,$BX17,PREDICTIONS!$Q$4:$Q$75,GB$3)</f>
        <v>0</v>
      </c>
      <c r="GC17" s="83">
        <f>SUMIFS(PREDICTIONS!$V$4:$V$75,PREDICTIONS!$R$4:$R$75,$BX17,PREDICTIONS!$Q$4:$Q$75,GC$3)+SUMIFS(PREDICTIONS!$U$4:$U$75,PREDICTIONS!$Q$4:$Q$75,$BX17,PREDICTIONS!$R$4:$R$75,GC$3)</f>
        <v>0</v>
      </c>
      <c r="GD17" s="83">
        <f>SUMIFS(PREDICTIONS!$W$4:$W$75,PREDICTIONS!$S$4:$S$75,$BX17,PREDICTIONS!$R$4:$R$75,GD$3)+SUMIFS(PREDICTIONS!$V$4:$V$75,PREDICTIONS!$R$4:$R$75,$BX17,PREDICTIONS!$S$4:$S$75,GD$3)</f>
        <v>0</v>
      </c>
      <c r="GE17" s="83">
        <f>SUMIFS(PREDICTIONS!$B$4:$B$75,PREDICTIONS!$T$4:$T$75,$BX17,PREDICTIONS!$S$4:$S$75,GE$3)+SUMIFS(PREDICTIONS!$W$4:$W$75,PREDICTIONS!$S$4:$S$75,$BX17,PREDICTIONS!$T$4:$T$75,GE$3)</f>
        <v>0</v>
      </c>
      <c r="GF17" s="83">
        <f>SUMIFS(PREDICTIONS!$C$4:$C$75,PREDICTIONS!$U$4:$U$75,$BX17,PREDICTIONS!$T$4:$T$75,GF$3)+SUMIFS(PREDICTIONS!$B$4:$B$75,PREDICTIONS!$T$4:$T$75,$BX17,PREDICTIONS!$U$4:$U$75,GF$3)</f>
        <v>0</v>
      </c>
      <c r="GG17" s="83">
        <f>SUMIFS(PREDICTIONS!$D$4:$D$75,PREDICTIONS!$V$4:$V$75,$BX17,PREDICTIONS!$U$4:$U$75,GG$3)+SUMIFS(PREDICTIONS!$C$4:$C$75,PREDICTIONS!$U$4:$U$75,$BX17,PREDICTIONS!$V$4:$V$75,GG$3)</f>
        <v>0</v>
      </c>
      <c r="GH17" s="83">
        <f>SUMIFS(PREDICTIONS!$E$4:$E$75,PREDICTIONS!$W$4:$W$75,$BX17,PREDICTIONS!$V$4:$V$75,GH$3)+SUMIFS(PREDICTIONS!$D$4:$D$75,PREDICTIONS!$V$4:$V$75,$BX17,PREDICTIONS!$W$4:$W$75,GH$3)</f>
        <v>0</v>
      </c>
      <c r="GI17" s="83">
        <f>SUMIFS(PREDICTIONS!$F$4:$F$75,PREDICTIONS!$B$4:$B$75,$BX17,PREDICTIONS!$W$4:$W$75,GI$3)+SUMIFS(PREDICTIONS!$E$4:$E$75,PREDICTIONS!$W$4:$W$75,$BX17,PREDICTIONS!$B$4:$B$75,GI$3)</f>
        <v>0</v>
      </c>
      <c r="GJ17" s="83">
        <f>SUMIFS(PREDICTIONS!$G$4:$G$75,PREDICTIONS!$C$4:$C$75,$BX17,PREDICTIONS!$B$4:$B$75,GJ$3)+SUMIFS(PREDICTIONS!$F$4:$F$75,PREDICTIONS!$B$4:$B$75,$BX17,PREDICTIONS!$C$4:$C$75,GJ$3)</f>
        <v>0</v>
      </c>
      <c r="GK17" s="83">
        <f>SUMIFS(PREDICTIONS!$J$4:$J$75,PREDICTIONS!$D$4:$D$75,$BX17,PREDICTIONS!$C$4:$C$75,GK$3)+SUMIFS(PREDICTIONS!$G$4:$G$75,PREDICTIONS!$C$4:$C$75,$BX17,PREDICTIONS!$D$4:$D$75,GK$3)</f>
        <v>0</v>
      </c>
      <c r="GL17" s="83">
        <f>SUMIFS(PREDICTIONS!$K$4:$K$75,PREDICTIONS!$E$4:$E$75,$BX17,PREDICTIONS!$D$4:$D$75,GL$3)+SUMIFS(PREDICTIONS!$J$4:$J$75,PREDICTIONS!$D$4:$D$75,$BX17,PREDICTIONS!$E$4:$E$75,GL$3)</f>
        <v>0</v>
      </c>
      <c r="GM17" s="83">
        <f>SUMIFS(PREDICTIONS!$L$4:$L$75,PREDICTIONS!$F$4:$F$75,$BX17,PREDICTIONS!$E$4:$E$75,GM$3)+SUMIFS(PREDICTIONS!$K$4:$K$75,PREDICTIONS!$E$4:$E$75,$BX17,PREDICTIONS!$F$4:$F$75,GM$3)</f>
        <v>0</v>
      </c>
      <c r="GN17" s="83">
        <f>SUMIFS(PREDICTIONS!$N$4:$N$75,PREDICTIONS!$G$4:$G$75,$BX17,PREDICTIONS!$F$4:$F$75,GN$3)+SUMIFS(PREDICTIONS!$L$4:$L$75,PREDICTIONS!$F$4:$F$75,$BX17,PREDICTIONS!$G$4:$G$75,GN$3)</f>
        <v>0</v>
      </c>
      <c r="GO17" s="83">
        <f>SUMIFS(PREDICTIONS!$O$4:$O$75,PREDICTIONS!$J$4:$J$75,$BX17,PREDICTIONS!$G$4:$G$75,GO$3)+SUMIFS(PREDICTIONS!$N$4:$N$75,PREDICTIONS!$G$4:$G$75,$BX17,PREDICTIONS!$J$4:$J$75,GO$3)</f>
        <v>0</v>
      </c>
      <c r="GP17" s="83">
        <f>SUMIFS(PREDICTIONS!$P$4:$P$75,PREDICTIONS!$K$4:$K$75,$BX17,PREDICTIONS!$J$4:$J$75,GP$3)+SUMIFS(PREDICTIONS!$O$4:$O$75,PREDICTIONS!$J$4:$J$75,$BX17,PREDICTIONS!$K$4:$K$75,GP$3)</f>
        <v>0</v>
      </c>
      <c r="GQ17" s="83">
        <f>SUMIFS(PREDICTIONS!$Q$4:$Q$75,PREDICTIONS!$L$4:$L$75,$BX17,PREDICTIONS!$K$4:$K$75,GQ$3)+SUMIFS(PREDICTIONS!$P$4:$P$75,PREDICTIONS!$K$4:$K$75,$BX17,PREDICTIONS!$L$4:$L$75,GQ$3)</f>
        <v>0</v>
      </c>
      <c r="GR17" s="83">
        <f>SUMIFS(PREDICTIONS!$R$4:$R$75,PREDICTIONS!$N$4:$N$75,$BX17,PREDICTIONS!$L$4:$L$75,GR$3)+SUMIFS(PREDICTIONS!$Q$4:$Q$75,PREDICTIONS!$L$4:$L$75,$BX17,PREDICTIONS!$N$4:$N$75,GR$3)</f>
        <v>0</v>
      </c>
      <c r="GS17" s="83">
        <f>SUMIFS(PREDICTIONS!$S$4:$S$75,PREDICTIONS!$O$4:$O$75,$BX17,PREDICTIONS!$N$4:$N$75,GS$3)+SUMIFS(PREDICTIONS!$R$4:$R$75,PREDICTIONS!$N$4:$N$75,$BX17,PREDICTIONS!$O$4:$O$75,GS$3)</f>
        <v>0</v>
      </c>
      <c r="GT17" s="83">
        <f>SUMIFS(PREDICTIONS!$T$4:$T$75,PREDICTIONS!$P$4:$P$75,$BX17,PREDICTIONS!$O$4:$O$75,GT$3)+SUMIFS(PREDICTIONS!$S$4:$S$75,PREDICTIONS!$O$4:$O$75,$BX17,PREDICTIONS!$P$4:$P$75,GT$3)</f>
        <v>0</v>
      </c>
      <c r="GU17" s="83">
        <f>SUMIFS(PREDICTIONS!$U$4:$U$75,PREDICTIONS!$Q$4:$Q$75,$BX17,PREDICTIONS!$P$4:$P$75,GU$3)+SUMIFS(PREDICTIONS!$T$4:$T$75,PREDICTIONS!$P$4:$P$75,$BX17,PREDICTIONS!$Q$4:$Q$75,GU$3)</f>
        <v>0</v>
      </c>
      <c r="GV17" s="83">
        <f>SUMIFS(PREDICTIONS!$V$4:$V$75,PREDICTIONS!$R$4:$R$75,$BX17,PREDICTIONS!$Q$4:$Q$75,GV$3)+SUMIFS(PREDICTIONS!$U$4:$U$75,PREDICTIONS!$Q$4:$Q$75,$BX17,PREDICTIONS!$R$4:$R$75,GV$3)</f>
        <v>0</v>
      </c>
      <c r="GW17" s="83">
        <f>SUMIFS(PREDICTIONS!$W$4:$W$75,PREDICTIONS!$S$4:$S$75,$BX17,PREDICTIONS!$R$4:$R$75,GW$3)+SUMIFS(PREDICTIONS!$V$4:$V$75,PREDICTIONS!$R$4:$R$75,$BX17,PREDICTIONS!$S$4:$S$75,GW$3)</f>
        <v>0</v>
      </c>
      <c r="GX17" s="83">
        <f>SUMIFS(PREDICTIONS!$B$4:$B$75,PREDICTIONS!$T$4:$T$75,$BX17,PREDICTIONS!$S$4:$S$75,GX$3)+SUMIFS(PREDICTIONS!$W$4:$W$75,PREDICTIONS!$S$4:$S$75,$BX17,PREDICTIONS!$T$4:$T$75,GX$3)</f>
        <v>0</v>
      </c>
      <c r="GY17" s="83">
        <f>SUMIFS(PREDICTIONS!$C$4:$C$75,PREDICTIONS!$U$4:$U$75,$BX17,PREDICTIONS!$T$4:$T$75,GY$3)+SUMIFS(PREDICTIONS!$B$4:$B$75,PREDICTIONS!$T$4:$T$75,$BX17,PREDICTIONS!$U$4:$U$75,GY$3)</f>
        <v>0</v>
      </c>
      <c r="GZ17" s="83">
        <f>SUMIFS(PREDICTIONS!$S$4:$S$75,PREDICTIONS!$O$4:$O$75,$BX17,PREDICTIONS!$N$4:$N$75,GZ$3)+SUMIFS(PREDICTIONS!$R$4:$R$75,PREDICTIONS!$N$4:$N$75,$BX17,PREDICTIONS!$O$4:$O$75,GZ$3)</f>
        <v>0</v>
      </c>
      <c r="HA17" s="83">
        <f>SUMIFS(PREDICTIONS!$S$4:$S$75,PREDICTIONS!$O$4:$O$75,$BX17,PREDICTIONS!$N$4:$N$75,HA$3)+SUMIFS(PREDICTIONS!$R$4:$R$75,PREDICTIONS!$N$4:$N$75,$BX17,PREDICTIONS!$O$4:$O$75,HA$3)</f>
        <v>0</v>
      </c>
      <c r="HB17" s="83">
        <f>SUMIFS(PREDICTIONS!$S$4:$S$75,PREDICTIONS!$O$4:$O$75,$BX17,PREDICTIONS!$N$4:$N$75,HB$3)+SUMIFS(PREDICTIONS!$R$4:$R$75,PREDICTIONS!$N$4:$N$75,$BX17,PREDICTIONS!$O$4:$O$75,HB$3)</f>
        <v>0</v>
      </c>
      <c r="HC17" s="83">
        <f>SUMIFS(PREDICTIONS!$S$4:$S$75,PREDICTIONS!$O$4:$O$75,$BX17,PREDICTIONS!$N$4:$N$75,HC$3)+SUMIFS(PREDICTIONS!$R$4:$R$75,PREDICTIONS!$N$4:$N$75,$BX17,PREDICTIONS!$O$4:$O$75,HC$3)</f>
        <v>0</v>
      </c>
      <c r="HD17" s="83">
        <f>SUMIFS(PREDICTIONS!$S$4:$S$75,PREDICTIONS!$O$4:$O$75,$BX17,PREDICTIONS!$N$4:$N$75,HD$3)+SUMIFS(PREDICTIONS!$R$4:$R$75,PREDICTIONS!$N$4:$N$75,$BX17,PREDICTIONS!$O$4:$O$75,HD$3)</f>
        <v>0</v>
      </c>
      <c r="HE17" s="83">
        <f>SUMIFS(PREDICTIONS!$S$4:$S$75,PREDICTIONS!$O$4:$O$75,$BX17,PREDICTIONS!$N$4:$N$75,HE$3)+SUMIFS(PREDICTIONS!$R$4:$R$75,PREDICTIONS!$N$4:$N$75,$BX17,PREDICTIONS!$O$4:$O$75,HE$3)</f>
        <v>0</v>
      </c>
      <c r="HF17" s="83">
        <f>SUMIFS(PREDICTIONS!$S$4:$S$75,PREDICTIONS!$O$4:$O$75,$BX17,PREDICTIONS!$N$4:$N$75,HF$3)+SUMIFS(PREDICTIONS!$R$4:$R$75,PREDICTIONS!$N$4:$N$75,$BX17,PREDICTIONS!$O$4:$O$75,HF$3)</f>
        <v>0</v>
      </c>
      <c r="HG17" s="83">
        <f>SUMIFS(PREDICTIONS!$S$4:$S$75,PREDICTIONS!$O$4:$O$75,$BX17,PREDICTIONS!$N$4:$N$75,HG$3)+SUMIFS(PREDICTIONS!$R$4:$R$75,PREDICTIONS!$N$4:$N$75,$BX17,PREDICTIONS!$O$4:$O$75,HG$3)</f>
        <v>0</v>
      </c>
      <c r="HH17" s="83">
        <f>SUMIFS(PREDICTIONS!$S$4:$S$75,PREDICTIONS!$O$4:$O$75,$BX17,PREDICTIONS!$N$4:$N$75,HH$3)+SUMIFS(PREDICTIONS!$R$4:$R$75,PREDICTIONS!$N$4:$N$75,$BX17,PREDICTIONS!$O$4:$O$75,HH$3)</f>
        <v>0</v>
      </c>
      <c r="HI17" s="83">
        <f>SUMIFS(PREDICTIONS!$S$4:$S$75,PREDICTIONS!$O$4:$O$75,$BX17,PREDICTIONS!$N$4:$N$75,HI$3)+SUMIFS(PREDICTIONS!$R$4:$R$75,PREDICTIONS!$N$4:$N$75,$BX17,PREDICTIONS!$O$4:$O$75,HI$3)</f>
        <v>0</v>
      </c>
      <c r="HJ17" s="83">
        <f>SUMIFS(PREDICTIONS!$S$4:$S$75,PREDICTIONS!$O$4:$O$75,$BX17,PREDICTIONS!$N$4:$N$75,HJ$3)+SUMIFS(PREDICTIONS!$R$4:$R$75,PREDICTIONS!$N$4:$N$75,$BX17,PREDICTIONS!$O$4:$O$75,HJ$3)</f>
        <v>0</v>
      </c>
      <c r="HK17" s="83">
        <f>SUMIFS(PREDICTIONS!$S$4:$S$75,PREDICTIONS!$O$4:$O$75,$BX17,PREDICTIONS!$N$4:$N$75,HK$3)+SUMIFS(PREDICTIONS!$R$4:$R$75,PREDICTIONS!$N$4:$N$75,$BX17,PREDICTIONS!$O$4:$O$75,HK$3)</f>
        <v>0</v>
      </c>
      <c r="HL17" s="83">
        <f>SUMIFS(PREDICTIONS!$S$4:$S$75,PREDICTIONS!$O$4:$O$75,$BX17,PREDICTIONS!$N$4:$N$75,HL$3)+SUMIFS(PREDICTIONS!$R$4:$R$75,PREDICTIONS!$N$4:$N$75,$BX17,PREDICTIONS!$O$4:$O$75,HL$3)</f>
        <v>0</v>
      </c>
      <c r="HM17" s="83">
        <f>SUMIFS(PREDICTIONS!$S$4:$S$75,PREDICTIONS!$O$4:$O$75,$BX17,PREDICTIONS!$N$4:$N$75,HM$3)+SUMIFS(PREDICTIONS!$R$4:$R$75,PREDICTIONS!$N$4:$N$75,$BX17,PREDICTIONS!$O$4:$O$75,HM$3)</f>
        <v>0</v>
      </c>
      <c r="HN17" s="83">
        <f>SUMIFS(PREDICTIONS!$S$4:$S$75,PREDICTIONS!$O$4:$O$75,$BX17,PREDICTIONS!$N$4:$N$75,HN$3)+SUMIFS(PREDICTIONS!$R$4:$R$75,PREDICTIONS!$N$4:$N$75,$BX17,PREDICTIONS!$O$4:$O$75,HN$3)</f>
        <v>0</v>
      </c>
      <c r="HO17" s="83">
        <f>SUMIFS(PREDICTIONS!$S$4:$S$75,PREDICTIONS!$O$4:$O$75,$BX17,PREDICTIONS!$N$4:$N$75,HO$3)+SUMIFS(PREDICTIONS!$R$4:$R$75,PREDICTIONS!$N$4:$N$75,$BX17,PREDICTIONS!$O$4:$O$75,HO$3)</f>
        <v>0</v>
      </c>
      <c r="HP17" s="83">
        <f>SUMIFS(PREDICTIONS!$S$4:$S$75,PREDICTIONS!$O$4:$O$75,$BX17,PREDICTIONS!$N$4:$N$75,HP$3)+SUMIFS(PREDICTIONS!$R$4:$R$75,PREDICTIONS!$N$4:$N$75,$BX17,PREDICTIONS!$O$4:$O$75,HP$3)</f>
        <v>0</v>
      </c>
      <c r="HQ17" s="5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</row>
    <row r="18" spans="1:301" s="78" customFormat="1" ht="30" customHeight="1" thickBot="1" x14ac:dyDescent="0.3">
      <c r="A18" s="92" t="s">
        <v>715</v>
      </c>
      <c r="B18" s="72">
        <f>ACTUALS!B18</f>
        <v>15</v>
      </c>
      <c r="C18" s="73" t="str">
        <f>ACTUALS!C18</f>
        <v>H</v>
      </c>
      <c r="D18" s="74">
        <f>ACTUALS!D18</f>
        <v>46188</v>
      </c>
      <c r="E18" s="73" t="str">
        <f>ACTUALS!E18</f>
        <v>Hard Rock Stadium (Miami Gardens)</v>
      </c>
      <c r="F18" s="180">
        <f>ACTUALS!F18</f>
        <v>0.75</v>
      </c>
      <c r="G18" s="75">
        <f t="shared" si="2"/>
        <v>46188.75</v>
      </c>
      <c r="H18" s="254" t="str">
        <f>ACTUALS!H18</f>
        <v>Saudi Arabia - Uruguay</v>
      </c>
      <c r="I18" s="149"/>
      <c r="J18" s="150"/>
      <c r="K18" s="151"/>
      <c r="L18" s="73" t="str">
        <f t="shared" si="3"/>
        <v/>
      </c>
      <c r="M18" s="76" t="s">
        <v>726</v>
      </c>
      <c r="N18" s="77" t="str">
        <f t="shared" si="0"/>
        <v>Saudi Arabia</v>
      </c>
      <c r="O18" s="78" t="str">
        <f t="shared" si="1"/>
        <v>Uruguay</v>
      </c>
      <c r="P18" s="78" t="str">
        <f>IF(L18="","",IF(PREDICTIONS!$R18&gt;PREDICTIONS!$S18,PREDICTIONS!$N18,IF(PREDICTIONS!$S18&gt;PREDICTIONS!$R18,PREDICTIONS!$O18,"")))</f>
        <v/>
      </c>
      <c r="Q18" s="78" t="str">
        <f>IF(PREDICTIONS!$P18=PREDICTIONS!$N18,PREDICTIONS!$O18,IF(PREDICTIONS!$P18=PREDICTIONS!$O18,PREDICTIONS!$N18,""))</f>
        <v/>
      </c>
      <c r="R18" s="79">
        <f t="shared" si="4"/>
        <v>0</v>
      </c>
      <c r="S18" s="78">
        <f t="shared" si="5"/>
        <v>0</v>
      </c>
      <c r="T18" s="78">
        <f>IF(OR(PREDICTIONS!$R18="",PREDICTIONS!$S18=""),"",PREDICTIONS!$R18-PREDICTIONS!$S18)</f>
        <v>0</v>
      </c>
      <c r="U18" s="78">
        <f>IF(OR(PREDICTIONS!$R18="",PREDICTIONS!$S18=""),"",PREDICTIONS!$S18-PREDICTIONS!$R18)</f>
        <v>0</v>
      </c>
      <c r="V18" s="78" t="str">
        <f>IF(PREDICTIONS!$K18="","",IF(PREDICTIONS!$L18="Draw",1,IF(PREDICTIONS!$L18=PREDICTIONS!$N18,3,0)))</f>
        <v/>
      </c>
      <c r="W18" s="78" t="str">
        <f>IF(PREDICTIONS!$K18="","",IF(PREDICTIONS!$L18="Draw",1,IF(PREDICTIONS!$L18=PREDICTIONS!$O18,3,0)))</f>
        <v/>
      </c>
      <c r="AB18" s="209" t="str">
        <f>IF(OR(ACTUALS!L18="",L18=""),"",IF((R18+S18)=(ACTUALS!R18+ACTUALS!S18),pointtotalgoals,0))</f>
        <v/>
      </c>
      <c r="AC18" s="78" t="str">
        <f>IF(L18="","",IF(L18=ACTUALS!L18,pointcorrectresult,0))</f>
        <v/>
      </c>
      <c r="AD18" s="78" t="str">
        <f>IF(L18="","",IF(I18=ACTUALS!I18,pointcorrectscore,0))</f>
        <v/>
      </c>
      <c r="AE18" s="210">
        <f t="shared" si="6"/>
        <v>0</v>
      </c>
      <c r="AG18" s="78" t="s">
        <v>126</v>
      </c>
      <c r="AK18" s="78" t="s">
        <v>6</v>
      </c>
      <c r="AL18" s="86">
        <v>1</v>
      </c>
      <c r="AM18" s="86" t="str">
        <f ca="1">IFERROR(INDEX(BE:BE,MATCH("1"&amp;AK18,BO:BO,0),1),"")</f>
        <v>Scotland</v>
      </c>
      <c r="AN18" s="86" t="str">
        <f ca="1">IF(AM18="","",VLOOKUP(AM18,BE:BJ,2,FALSE)&amp;"-"&amp;VLOOKUP(AM18,BE:BJ,3,FALSE)&amp;"-"&amp;VLOOKUP(AM18,BE:BJ,4,FALSE))</f>
        <v>0-0-0</v>
      </c>
      <c r="AO18" s="86">
        <f ca="1">IF(AM18="","",VLOOKUP(AM18,BE:BL,8,FALSE))</f>
        <v>0</v>
      </c>
      <c r="AP18" s="86">
        <f ca="1">IF(AM18="","",VLOOKUP(AM18,BE:BO,5,FALSE))</f>
        <v>0</v>
      </c>
      <c r="AQ18" s="286" t="str">
        <f>IF(L75="","",IF(AM18=ACTUALS!AJ18,$AQ$2,0))</f>
        <v/>
      </c>
      <c r="AR18" s="287"/>
      <c r="AS18" s="51"/>
      <c r="AT18" s="51"/>
      <c r="AU18" s="197"/>
      <c r="AV18" s="197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 t="s">
        <v>34</v>
      </c>
      <c r="BY18" s="83">
        <f>SUMIFS(PREDICTIONS!$W$4:$W$75,PREDICTIONS!$O$4:$O$75,$BX18,PREDICTIONS!$N$4:$N$75,BY$3)+SUMIFS(PREDICTIONS!$V$4:$V$75,PREDICTIONS!$N$4:$N$75,$BX18,PREDICTIONS!$O$4:$O$75,BY$3)</f>
        <v>0</v>
      </c>
      <c r="BZ18" s="83">
        <f>SUMIFS(PREDICTIONS!$W$4:$W$75,PREDICTIONS!$O$4:$O$75,$BX18,PREDICTIONS!$N$4:$N$75,BZ$3)+SUMIFS(PREDICTIONS!$V$4:$V$75,PREDICTIONS!$N$4:$N$75,$BX18,PREDICTIONS!$O$4:$O$75,BZ$3)</f>
        <v>0</v>
      </c>
      <c r="CA18" s="83">
        <f>SUMIFS(PREDICTIONS!$W$4:$W$75,PREDICTIONS!$O$4:$O$75,$BX18,PREDICTIONS!$N$4:$N$75,CA$3)+SUMIFS(PREDICTIONS!$V$4:$V$75,PREDICTIONS!$N$4:$N$75,$BX18,PREDICTIONS!$O$4:$O$75,CA$3)</f>
        <v>0</v>
      </c>
      <c r="CB18" s="83">
        <f>SUMIFS(PREDICTIONS!$W$4:$W$75,PREDICTIONS!$O$4:$O$75,$BX18,PREDICTIONS!$N$4:$N$75,CB$3)+SUMIFS(PREDICTIONS!$V$4:$V$75,PREDICTIONS!$N$4:$N$75,$BX18,PREDICTIONS!$O$4:$O$75,CB$3)</f>
        <v>0</v>
      </c>
      <c r="CC18" s="83">
        <f>SUMIFS(PREDICTIONS!$W$4:$W$75,PREDICTIONS!$O$4:$O$75,$BX18,PREDICTIONS!$N$4:$N$75,CC$3)+SUMIFS(PREDICTIONS!$V$4:$V$75,PREDICTIONS!$N$4:$N$75,$BX18,PREDICTIONS!$O$4:$O$75,CC$3)</f>
        <v>0</v>
      </c>
      <c r="CD18" s="83">
        <f>SUMIFS(PREDICTIONS!$W$4:$W$75,PREDICTIONS!$O$4:$O$75,$BX18,PREDICTIONS!$N$4:$N$75,CD$3)+SUMIFS(PREDICTIONS!$V$4:$V$75,PREDICTIONS!$N$4:$N$75,$BX18,PREDICTIONS!$O$4:$O$75,CD$3)</f>
        <v>0</v>
      </c>
      <c r="CE18" s="83">
        <f>SUMIFS(PREDICTIONS!$W$4:$W$75,PREDICTIONS!$O$4:$O$75,$BX18,PREDICTIONS!$N$4:$N$75,CE$3)+SUMIFS(PREDICTIONS!$V$4:$V$75,PREDICTIONS!$N$4:$N$75,$BX18,PREDICTIONS!$O$4:$O$75,CE$3)</f>
        <v>0</v>
      </c>
      <c r="CF18" s="83">
        <f>SUMIFS(PREDICTIONS!$W$4:$W$75,PREDICTIONS!$O$4:$O$75,$BX18,PREDICTIONS!$N$4:$N$75,CF$3)+SUMIFS(PREDICTIONS!$V$4:$V$75,PREDICTIONS!$N$4:$N$75,$BX18,PREDICTIONS!$O$4:$O$75,CF$3)</f>
        <v>0</v>
      </c>
      <c r="CG18" s="83">
        <f>SUMIFS(PREDICTIONS!$W$4:$W$75,PREDICTIONS!$O$4:$O$75,$BX18,PREDICTIONS!$N$4:$N$75,CG$3)+SUMIFS(PREDICTIONS!$V$4:$V$75,PREDICTIONS!$N$4:$N$75,$BX18,PREDICTIONS!$O$4:$O$75,CG$3)</f>
        <v>0</v>
      </c>
      <c r="CH18" s="83">
        <f>SUMIFS(PREDICTIONS!$W$4:$W$75,PREDICTIONS!$O$4:$O$75,$BX18,PREDICTIONS!$N$4:$N$75,CH$3)+SUMIFS(PREDICTIONS!$V$4:$V$75,PREDICTIONS!$N$4:$N$75,$BX18,PREDICTIONS!$O$4:$O$75,CH$3)</f>
        <v>0</v>
      </c>
      <c r="CI18" s="83">
        <f>SUMIFS(PREDICTIONS!$W$4:$W$75,PREDICTIONS!$O$4:$O$75,$BX18,PREDICTIONS!$N$4:$N$75,CI$3)+SUMIFS(PREDICTIONS!$V$4:$V$75,PREDICTIONS!$N$4:$N$75,$BX18,PREDICTIONS!$O$4:$O$75,CI$3)</f>
        <v>0</v>
      </c>
      <c r="CJ18" s="83">
        <f>SUMIFS(PREDICTIONS!$W$4:$W$75,PREDICTIONS!$O$4:$O$75,$BX18,PREDICTIONS!$N$4:$N$75,CJ$3)+SUMIFS(PREDICTIONS!$V$4:$V$75,PREDICTIONS!$N$4:$N$75,$BX18,PREDICTIONS!$O$4:$O$75,CJ$3)</f>
        <v>0</v>
      </c>
      <c r="CK18" s="83">
        <f>SUMIFS(PREDICTIONS!$W$4:$W$75,PREDICTIONS!$O$4:$O$75,$BX18,PREDICTIONS!$N$4:$N$75,CK$3)+SUMIFS(PREDICTIONS!$V$4:$V$75,PREDICTIONS!$N$4:$N$75,$BX18,PREDICTIONS!$O$4:$O$75,CK$3)</f>
        <v>0</v>
      </c>
      <c r="CL18" s="83">
        <f>SUMIFS(PREDICTIONS!$W$4:$W$75,PREDICTIONS!$O$4:$O$75,$BX18,PREDICTIONS!$N$4:$N$75,CL$3)+SUMIFS(PREDICTIONS!$V$4:$V$75,PREDICTIONS!$N$4:$N$75,$BX18,PREDICTIONS!$O$4:$O$75,CL$3)</f>
        <v>0</v>
      </c>
      <c r="CM18" s="83">
        <f>SUMIFS(PREDICTIONS!$W$4:$W$75,PREDICTIONS!$O$4:$O$75,$BX18,PREDICTIONS!$N$4:$N$75,CM$3)+SUMIFS(PREDICTIONS!$V$4:$V$75,PREDICTIONS!$N$4:$N$75,$BX18,PREDICTIONS!$O$4:$O$75,CM$3)</f>
        <v>0</v>
      </c>
      <c r="CN18" s="83">
        <f>SUMIFS(PREDICTIONS!$W$4:$W$75,PREDICTIONS!$O$4:$O$75,$BX18,PREDICTIONS!$N$4:$N$75,CN$3)+SUMIFS(PREDICTIONS!$V$4:$V$75,PREDICTIONS!$N$4:$N$75,$BX18,PREDICTIONS!$O$4:$O$75,CN$3)</f>
        <v>0</v>
      </c>
      <c r="CO18" s="83">
        <f>SUMIFS(PREDICTIONS!$W$4:$W$75,PREDICTIONS!$O$4:$O$75,$BX18,PREDICTIONS!$N$4:$N$75,CO$3)+SUMIFS(PREDICTIONS!$V$4:$V$75,PREDICTIONS!$N$4:$N$75,$BX18,PREDICTIONS!$O$4:$O$75,CO$3)</f>
        <v>0</v>
      </c>
      <c r="CP18" s="83">
        <f>SUMIFS(PREDICTIONS!$W$4:$W$75,PREDICTIONS!$O$4:$O$75,$BX18,PREDICTIONS!$N$4:$N$75,CP$3)+SUMIFS(PREDICTIONS!$V$4:$V$75,PREDICTIONS!$N$4:$N$75,$BX18,PREDICTIONS!$O$4:$O$75,CP$3)</f>
        <v>0</v>
      </c>
      <c r="CQ18" s="83">
        <f>SUMIFS(PREDICTIONS!$W$4:$W$75,PREDICTIONS!$O$4:$O$75,$BX18,PREDICTIONS!$N$4:$N$75,CQ$3)+SUMIFS(PREDICTIONS!$V$4:$V$75,PREDICTIONS!$N$4:$N$75,$BX18,PREDICTIONS!$O$4:$O$75,CQ$3)</f>
        <v>0</v>
      </c>
      <c r="CR18" s="83">
        <f>SUMIFS(PREDICTIONS!$W$4:$W$75,PREDICTIONS!$O$4:$O$75,$BX18,PREDICTIONS!$N$4:$N$75,CR$3)+SUMIFS(PREDICTIONS!$V$4:$V$75,PREDICTIONS!$N$4:$N$75,$BX18,PREDICTIONS!$O$4:$O$75,CR$3)</f>
        <v>0</v>
      </c>
      <c r="CS18" s="83">
        <f>SUMIFS(PREDICTIONS!$W$4:$W$75,PREDICTIONS!$O$4:$O$75,$BX18,PREDICTIONS!$N$4:$N$75,CS$3)+SUMIFS(PREDICTIONS!$V$4:$V$75,PREDICTIONS!$N$4:$N$75,$BX18,PREDICTIONS!$O$4:$O$75,CS$3)</f>
        <v>0</v>
      </c>
      <c r="CT18" s="83">
        <f>SUMIFS(PREDICTIONS!$W$4:$W$75,PREDICTIONS!$O$4:$O$75,$BX18,PREDICTIONS!$N$4:$N$75,CT$3)+SUMIFS(PREDICTIONS!$V$4:$V$75,PREDICTIONS!$N$4:$N$75,$BX18,PREDICTIONS!$O$4:$O$75,CT$3)</f>
        <v>0</v>
      </c>
      <c r="CU18" s="83">
        <f>SUMIFS(PREDICTIONS!$B$4:$B$75,PREDICTIONS!$P$4:$P$75,$BX18,PREDICTIONS!$O$4:$O$75,CU$3)+SUMIFS(PREDICTIONS!$W$4:$W$75,PREDICTIONS!$O$4:$O$75,$BX18,PREDICTIONS!$P$4:$P$75,CU$3)</f>
        <v>0</v>
      </c>
      <c r="CV18" s="83">
        <f>SUMIFS(PREDICTIONS!$C$4:$C$75,PREDICTIONS!$Q$4:$Q$75,$BX18,PREDICTIONS!$P$4:$P$75,CV$3)+SUMIFS(PREDICTIONS!$B$4:$B$75,PREDICTIONS!$P$4:$P$75,$BX18,PREDICTIONS!$Q$4:$Q$75,CV$3)</f>
        <v>0</v>
      </c>
      <c r="CW18" s="83">
        <f>SUMIFS(PREDICTIONS!$D$4:$D$75,PREDICTIONS!$R$4:$R$75,$BX18,PREDICTIONS!$Q$4:$Q$75,CW$3)+SUMIFS(PREDICTIONS!$C$4:$C$75,PREDICTIONS!$Q$4:$Q$75,$BX18,PREDICTIONS!$R$4:$R$75,CW$3)</f>
        <v>0</v>
      </c>
      <c r="CX18" s="83">
        <f>SUMIFS(PREDICTIONS!$E$4:$E$75,PREDICTIONS!$S$4:$S$75,$BX18,PREDICTIONS!$R$4:$R$75,CX$3)+SUMIFS(PREDICTIONS!$D$4:$D$75,PREDICTIONS!$R$4:$R$75,$BX18,PREDICTIONS!$S$4:$S$75,CX$3)</f>
        <v>0</v>
      </c>
      <c r="CY18" s="83">
        <f>SUMIFS(PREDICTIONS!$F$4:$F$75,PREDICTIONS!$T$4:$T$75,$BX18,PREDICTIONS!$S$4:$S$75,CY$3)+SUMIFS(PREDICTIONS!$E$4:$E$75,PREDICTIONS!$S$4:$S$75,$BX18,PREDICTIONS!$T$4:$T$75,CY$3)</f>
        <v>0</v>
      </c>
      <c r="CZ18" s="83">
        <f>SUMIFS(PREDICTIONS!$G$4:$G$75,PREDICTIONS!$U$4:$U$75,$BX18,PREDICTIONS!$T$4:$T$75,CZ$3)+SUMIFS(PREDICTIONS!$F$4:$F$75,PREDICTIONS!$T$4:$T$75,$BX18,PREDICTIONS!$U$4:$U$75,CZ$3)</f>
        <v>0</v>
      </c>
      <c r="DA18" s="83">
        <f>SUMIFS(PREDICTIONS!$J$4:$J$75,PREDICTIONS!$V$4:$V$75,$BX18,PREDICTIONS!$U$4:$U$75,DA$3)+SUMIFS(PREDICTIONS!$G$4:$G$75,PREDICTIONS!$U$4:$U$75,$BX18,PREDICTIONS!$V$4:$V$75,DA$3)</f>
        <v>0</v>
      </c>
      <c r="DB18" s="83">
        <f>SUMIFS(PREDICTIONS!$K$4:$K$75,PREDICTIONS!$W$4:$W$75,$BX18,PREDICTIONS!$V$4:$V$75,DB$3)+SUMIFS(PREDICTIONS!$J$4:$J$75,PREDICTIONS!$V$4:$V$75,$BX18,PREDICTIONS!$W$4:$W$75,DB$3)</f>
        <v>0</v>
      </c>
      <c r="DC18" s="83">
        <f>SUMIFS(PREDICTIONS!$L$4:$L$75,PREDICTIONS!$B$4:$B$75,$BX18,PREDICTIONS!$W$4:$W$75,DC$3)+SUMIFS(PREDICTIONS!$K$4:$K$75,PREDICTIONS!$W$4:$W$75,$BX18,PREDICTIONS!$B$4:$B$75,DC$3)</f>
        <v>0</v>
      </c>
      <c r="DD18" s="83">
        <f>SUMIFS(PREDICTIONS!$N$4:$N$75,PREDICTIONS!$C$4:$C$75,$BX18,PREDICTIONS!$B$4:$B$75,DD$3)+SUMIFS(PREDICTIONS!$L$4:$L$75,PREDICTIONS!$B$4:$B$75,$BX18,PREDICTIONS!$C$4:$C$75,DD$3)</f>
        <v>0</v>
      </c>
      <c r="DE18" s="83">
        <f>SUMIFS(PREDICTIONS!$O$4:$O$75,PREDICTIONS!$D$4:$D$75,$BX18,PREDICTIONS!$C$4:$C$75,DE$3)+SUMIFS(PREDICTIONS!$N$4:$N$75,PREDICTIONS!$C$4:$C$75,$BX18,PREDICTIONS!$D$4:$D$75,DE$3)</f>
        <v>0</v>
      </c>
      <c r="DF18" s="83">
        <f>SUMIFS(PREDICTIONS!$P$4:$P$75,PREDICTIONS!$E$4:$E$75,$BX18,PREDICTIONS!$D$4:$D$75,DF$3)+SUMIFS(PREDICTIONS!$O$4:$O$75,PREDICTIONS!$D$4:$D$75,$BX18,PREDICTIONS!$E$4:$E$75,DF$3)</f>
        <v>0</v>
      </c>
      <c r="DG18" s="83">
        <f>SUMIFS(PREDICTIONS!$Q$4:$Q$75,PREDICTIONS!$F$4:$F$75,$BX18,PREDICTIONS!$E$4:$E$75,DG$3)+SUMIFS(PREDICTIONS!$P$4:$P$75,PREDICTIONS!$E$4:$E$75,$BX18,PREDICTIONS!$F$4:$F$75,DG$3)</f>
        <v>0</v>
      </c>
      <c r="DH18" s="83">
        <f>SUMIFS(PREDICTIONS!$R$4:$R$75,PREDICTIONS!$G$4:$G$75,$BX18,PREDICTIONS!$F$4:$F$75,DH$3)+SUMIFS(PREDICTIONS!$Q$4:$Q$75,PREDICTIONS!$F$4:$F$75,$BX18,PREDICTIONS!$G$4:$G$75,DH$3)</f>
        <v>0</v>
      </c>
      <c r="DI18" s="83">
        <f>SUMIFS(PREDICTIONS!$S$4:$S$75,PREDICTIONS!$J$4:$J$75,$BX18,PREDICTIONS!$G$4:$G$75,DI$3)+SUMIFS(PREDICTIONS!$R$4:$R$75,PREDICTIONS!$G$4:$G$75,$BX18,PREDICTIONS!$J$4:$J$75,DI$3)</f>
        <v>0</v>
      </c>
      <c r="DJ18" s="83">
        <f>SUMIFS(PREDICTIONS!$T$4:$T$75,PREDICTIONS!$K$4:$K$75,$BX18,PREDICTIONS!$J$4:$J$75,DJ$3)+SUMIFS(PREDICTIONS!$S$4:$S$75,PREDICTIONS!$J$4:$J$75,$BX18,PREDICTIONS!$K$4:$K$75,DJ$3)</f>
        <v>0</v>
      </c>
      <c r="DK18" s="83">
        <f>SUMIFS(PREDICTIONS!$U$4:$U$75,PREDICTIONS!$L$4:$L$75,$BX18,PREDICTIONS!$K$4:$K$75,DK$3)+SUMIFS(PREDICTIONS!$T$4:$T$75,PREDICTIONS!$K$4:$K$75,$BX18,PREDICTIONS!$L$4:$L$75,DK$3)</f>
        <v>0</v>
      </c>
      <c r="DL18" s="83">
        <f>SUMIFS(PREDICTIONS!$V$4:$V$75,PREDICTIONS!$N$4:$N$75,$BX18,PREDICTIONS!$L$4:$L$75,DL$3)+SUMIFS(PREDICTIONS!$U$4:$U$75,PREDICTIONS!$L$4:$L$75,$BX18,PREDICTIONS!$N$4:$N$75,DL$3)</f>
        <v>0</v>
      </c>
      <c r="DM18" s="83">
        <f>SUMIFS(PREDICTIONS!$W$4:$W$75,PREDICTIONS!$O$4:$O$75,$BX18,PREDICTIONS!$N$4:$N$75,DM$3)+SUMIFS(PREDICTIONS!$V$4:$V$75,PREDICTIONS!$N$4:$N$75,$BX18,PREDICTIONS!$O$4:$O$75,DM$3)</f>
        <v>0</v>
      </c>
      <c r="DN18" s="83">
        <f>SUMIFS(PREDICTIONS!$B$4:$B$75,PREDICTIONS!$P$4:$P$75,$BX18,PREDICTIONS!$O$4:$O$75,DN$3)+SUMIFS(PREDICTIONS!$W$4:$W$75,PREDICTIONS!$O$4:$O$75,$BX18,PREDICTIONS!$P$4:$P$75,DN$3)</f>
        <v>0</v>
      </c>
      <c r="DO18" s="83">
        <f>SUMIFS(PREDICTIONS!$C$4:$C$75,PREDICTIONS!$Q$4:$Q$75,$BX18,PREDICTIONS!$P$4:$P$75,DO$3)+SUMIFS(PREDICTIONS!$B$4:$B$75,PREDICTIONS!$P$4:$P$75,$BX18,PREDICTIONS!$Q$4:$Q$75,DO$3)</f>
        <v>0</v>
      </c>
      <c r="DP18" s="83">
        <f>SUMIFS(PREDICTIONS!$D$4:$D$75,PREDICTIONS!$R$4:$R$75,$BX18,PREDICTIONS!$Q$4:$Q$75,DP$3)+SUMIFS(PREDICTIONS!$C$4:$C$75,PREDICTIONS!$Q$4:$Q$75,$BX18,PREDICTIONS!$R$4:$R$75,DP$3)</f>
        <v>0</v>
      </c>
      <c r="DQ18" s="83">
        <f>SUMIFS(PREDICTIONS!$E$4:$E$75,PREDICTIONS!$S$4:$S$75,$BX18,PREDICTIONS!$R$4:$R$75,DQ$3)+SUMIFS(PREDICTIONS!$D$4:$D$75,PREDICTIONS!$R$4:$R$75,$BX18,PREDICTIONS!$S$4:$S$75,DQ$3)</f>
        <v>0</v>
      </c>
      <c r="DR18" s="83">
        <f>SUMIFS(PREDICTIONS!$W$4:$W$75,PREDICTIONS!$O$4:$O$75,$BX18,PREDICTIONS!$N$4:$N$75,DR$3)+SUMIFS(PREDICTIONS!$V$4:$V$75,PREDICTIONS!$N$4:$N$75,$BX18,PREDICTIONS!$O$4:$O$75,DR$3)</f>
        <v>0</v>
      </c>
      <c r="DS18" s="83">
        <f>SUMIFS(PREDICTIONS!$W$4:$W$75,PREDICTIONS!$O$4:$O$75,$BX18,PREDICTIONS!$N$4:$N$75,DS$3)+SUMIFS(PREDICTIONS!$V$4:$V$75,PREDICTIONS!$N$4:$N$75,$BX18,PREDICTIONS!$O$4:$O$75,DS$3)</f>
        <v>0</v>
      </c>
      <c r="DT18" s="83">
        <f>SUMIFS(PREDICTIONS!$W$4:$W$75,PREDICTIONS!$O$4:$O$75,$BX18,PREDICTIONS!$N$4:$N$75,DT$3)+SUMIFS(PREDICTIONS!$V$4:$V$75,PREDICTIONS!$N$4:$N$75,$BX18,PREDICTIONS!$O$4:$O$75,DT$3)</f>
        <v>0</v>
      </c>
      <c r="DU18" s="51"/>
      <c r="DV18" s="51" t="s">
        <v>34</v>
      </c>
      <c r="DW18" s="83">
        <f>SUMIFS(PREDICTIONS!$U$4:$U$75,PREDICTIONS!$O$4:$O$75,$BX18,PREDICTIONS!$N$4:$N$75,DW$3)+SUMIFS(PREDICTIONS!$T$4:$T$75,PREDICTIONS!$N$4:$N$75,$BX18,PREDICTIONS!$O$4:$O$75,DW$3)</f>
        <v>0</v>
      </c>
      <c r="DX18" s="83">
        <f>SUMIFS(PREDICTIONS!$U$4:$U$75,PREDICTIONS!$O$4:$O$75,$BX18,PREDICTIONS!$N$4:$N$75,DX$3)+SUMIFS(PREDICTIONS!$T$4:$T$75,PREDICTIONS!$N$4:$N$75,$BX18,PREDICTIONS!$O$4:$O$75,DX$3)</f>
        <v>0</v>
      </c>
      <c r="DY18" s="83">
        <f>SUMIFS(PREDICTIONS!$U$4:$U$75,PREDICTIONS!$O$4:$O$75,$BX18,PREDICTIONS!$N$4:$N$75,DY$3)+SUMIFS(PREDICTIONS!$T$4:$T$75,PREDICTIONS!$N$4:$N$75,$BX18,PREDICTIONS!$O$4:$O$75,DY$3)</f>
        <v>0</v>
      </c>
      <c r="DZ18" s="83">
        <f>SUMIFS(PREDICTIONS!$U$4:$U$75,PREDICTIONS!$O$4:$O$75,$BX18,PREDICTIONS!$N$4:$N$75,DZ$3)+SUMIFS(PREDICTIONS!$T$4:$T$75,PREDICTIONS!$N$4:$N$75,$BX18,PREDICTIONS!$O$4:$O$75,DZ$3)</f>
        <v>0</v>
      </c>
      <c r="EA18" s="83">
        <f>SUMIFS(PREDICTIONS!$U$4:$U$75,PREDICTIONS!$O$4:$O$75,$BX18,PREDICTIONS!$N$4:$N$75,EA$3)+SUMIFS(PREDICTIONS!$T$4:$T$75,PREDICTIONS!$N$4:$N$75,$BX18,PREDICTIONS!$O$4:$O$75,EA$3)</f>
        <v>0</v>
      </c>
      <c r="EB18" s="83">
        <f>SUMIFS(PREDICTIONS!$U$4:$U$75,PREDICTIONS!$O$4:$O$75,$BX18,PREDICTIONS!$N$4:$N$75,EB$3)+SUMIFS(PREDICTIONS!$T$4:$T$75,PREDICTIONS!$N$4:$N$75,$BX18,PREDICTIONS!$O$4:$O$75,EB$3)</f>
        <v>0</v>
      </c>
      <c r="EC18" s="83">
        <f>SUMIFS(PREDICTIONS!$U$4:$U$75,PREDICTIONS!$O$4:$O$75,$BX18,PREDICTIONS!$N$4:$N$75,EC$3)+SUMIFS(PREDICTIONS!$T$4:$T$75,PREDICTIONS!$N$4:$N$75,$BX18,PREDICTIONS!$O$4:$O$75,EC$3)</f>
        <v>0</v>
      </c>
      <c r="ED18" s="83">
        <f>SUMIFS(PREDICTIONS!$U$4:$U$75,PREDICTIONS!$O$4:$O$75,$BX18,PREDICTIONS!$N$4:$N$75,ED$3)+SUMIFS(PREDICTIONS!$T$4:$T$75,PREDICTIONS!$N$4:$N$75,$BX18,PREDICTIONS!$O$4:$O$75,ED$3)</f>
        <v>0</v>
      </c>
      <c r="EE18" s="83">
        <f>SUMIFS(PREDICTIONS!$U$4:$U$75,PREDICTIONS!$O$4:$O$75,$BX18,PREDICTIONS!$N$4:$N$75,EE$3)+SUMIFS(PREDICTIONS!$T$4:$T$75,PREDICTIONS!$N$4:$N$75,$BX18,PREDICTIONS!$O$4:$O$75,EE$3)</f>
        <v>0</v>
      </c>
      <c r="EF18" s="83">
        <f>SUMIFS(PREDICTIONS!$V$4:$V$75,PREDICTIONS!$P$4:$P$75,$BX18,PREDICTIONS!$O$4:$O$75,EF$3)+SUMIFS(PREDICTIONS!$U$4:$U$75,PREDICTIONS!$O$4:$O$75,$BX18,PREDICTIONS!$P$4:$P$75,EF$3)</f>
        <v>0</v>
      </c>
      <c r="EG18" s="83">
        <f>SUMIFS(PREDICTIONS!$W$4:$W$75,PREDICTIONS!$Q$4:$Q$75,$BX18,PREDICTIONS!$P$4:$P$75,EG$3)+SUMIFS(PREDICTIONS!$V$4:$V$75,PREDICTIONS!$P$4:$P$75,$BX18,PREDICTIONS!$Q$4:$Q$75,EG$3)</f>
        <v>0</v>
      </c>
      <c r="EH18" s="83">
        <f>SUMIFS(PREDICTIONS!$B$4:$B$75,PREDICTIONS!$R$4:$R$75,$BX18,PREDICTIONS!$Q$4:$Q$75,EH$3)+SUMIFS(PREDICTIONS!$W$4:$W$75,PREDICTIONS!$Q$4:$Q$75,$BX18,PREDICTIONS!$R$4:$R$75,EH$3)</f>
        <v>0</v>
      </c>
      <c r="EI18" s="83">
        <f>SUMIFS(PREDICTIONS!$C$4:$C$75,PREDICTIONS!$S$4:$S$75,$BX18,PREDICTIONS!$R$4:$R$75,EI$3)+SUMIFS(PREDICTIONS!$B$4:$B$75,PREDICTIONS!$R$4:$R$75,$BX18,PREDICTIONS!$S$4:$S$75,EI$3)</f>
        <v>0</v>
      </c>
      <c r="EJ18" s="83">
        <f>SUMIFS(PREDICTIONS!$D$4:$D$75,PREDICTIONS!$T$4:$T$75,$BX18,PREDICTIONS!$S$4:$S$75,EJ$3)+SUMIFS(PREDICTIONS!$C$4:$C$75,PREDICTIONS!$S$4:$S$75,$BX18,PREDICTIONS!$T$4:$T$75,EJ$3)</f>
        <v>0</v>
      </c>
      <c r="EK18" s="83">
        <f>SUMIFS(PREDICTIONS!$E$4:$E$75,PREDICTIONS!$U$4:$U$75,$BX18,PREDICTIONS!$T$4:$T$75,EK$3)+SUMIFS(PREDICTIONS!$D$4:$D$75,PREDICTIONS!$T$4:$T$75,$BX18,PREDICTIONS!$U$4:$U$75,EK$3)</f>
        <v>0</v>
      </c>
      <c r="EL18" s="83">
        <f>SUMIFS(PREDICTIONS!$F$4:$F$75,PREDICTIONS!$V$4:$V$75,$BX18,PREDICTIONS!$U$4:$U$75,EL$3)+SUMIFS(PREDICTIONS!$E$4:$E$75,PREDICTIONS!$U$4:$U$75,$BX18,PREDICTIONS!$V$4:$V$75,EL$3)</f>
        <v>0</v>
      </c>
      <c r="EM18" s="83">
        <f>SUMIFS(PREDICTIONS!$G$4:$G$75,PREDICTIONS!$W$4:$W$75,$BX18,PREDICTIONS!$V$4:$V$75,EM$3)+SUMIFS(PREDICTIONS!$F$4:$F$75,PREDICTIONS!$V$4:$V$75,$BX18,PREDICTIONS!$W$4:$W$75,EM$3)</f>
        <v>0</v>
      </c>
      <c r="EN18" s="83">
        <f>SUMIFS(PREDICTIONS!$J$4:$J$75,PREDICTIONS!$B$4:$B$75,$BX18,PREDICTIONS!$W$4:$W$75,EN$3)+SUMIFS(PREDICTIONS!$G$4:$G$75,PREDICTIONS!$W$4:$W$75,$BX18,PREDICTIONS!$B$4:$B$75,EN$3)</f>
        <v>0</v>
      </c>
      <c r="EO18" s="83">
        <f>SUMIFS(PREDICTIONS!$K$4:$K$75,PREDICTIONS!$C$4:$C$75,$BX18,PREDICTIONS!$B$4:$B$75,EO$3)+SUMIFS(PREDICTIONS!$J$4:$J$75,PREDICTIONS!$B$4:$B$75,$BX18,PREDICTIONS!$C$4:$C$75,EO$3)</f>
        <v>0</v>
      </c>
      <c r="EP18" s="83">
        <f>SUMIFS(PREDICTIONS!$L$4:$L$75,PREDICTIONS!$D$4:$D$75,$BX18,PREDICTIONS!$C$4:$C$75,EP$3)+SUMIFS(PREDICTIONS!$K$4:$K$75,PREDICTIONS!$C$4:$C$75,$BX18,PREDICTIONS!$D$4:$D$75,EP$3)</f>
        <v>0</v>
      </c>
      <c r="EQ18" s="83">
        <f>SUMIFS(PREDICTIONS!$N$4:$N$75,PREDICTIONS!$E$4:$E$75,$BX18,PREDICTIONS!$D$4:$D$75,EQ$3)+SUMIFS(PREDICTIONS!$L$4:$L$75,PREDICTIONS!$D$4:$D$75,$BX18,PREDICTIONS!$E$4:$E$75,EQ$3)</f>
        <v>0</v>
      </c>
      <c r="ER18" s="83">
        <f>SUMIFS(PREDICTIONS!$O$4:$O$75,PREDICTIONS!$F$4:$F$75,$BX18,PREDICTIONS!$E$4:$E$75,ER$3)+SUMIFS(PREDICTIONS!$N$4:$N$75,PREDICTIONS!$E$4:$E$75,$BX18,PREDICTIONS!$F$4:$F$75,ER$3)</f>
        <v>0</v>
      </c>
      <c r="ES18" s="83">
        <f>SUMIFS(PREDICTIONS!$P$4:$P$75,PREDICTIONS!$G$4:$G$75,$BX18,PREDICTIONS!$F$4:$F$75,ES$3)+SUMIFS(PREDICTIONS!$O$4:$O$75,PREDICTIONS!$F$4:$F$75,$BX18,PREDICTIONS!$G$4:$G$75,ES$3)</f>
        <v>0</v>
      </c>
      <c r="ET18" s="83">
        <f>SUMIFS(PREDICTIONS!$Q$4:$Q$75,PREDICTIONS!$J$4:$J$75,$BX18,PREDICTIONS!$G$4:$G$75,ET$3)+SUMIFS(PREDICTIONS!$P$4:$P$75,PREDICTIONS!$G$4:$G$75,$BX18,PREDICTIONS!$J$4:$J$75,ET$3)</f>
        <v>0</v>
      </c>
      <c r="EU18" s="83">
        <f>SUMIFS(PREDICTIONS!$R$4:$R$75,PREDICTIONS!$K$4:$K$75,$BX18,PREDICTIONS!$J$4:$J$75,EU$3)+SUMIFS(PREDICTIONS!$Q$4:$Q$75,PREDICTIONS!$J$4:$J$75,$BX18,PREDICTIONS!$K$4:$K$75,EU$3)</f>
        <v>0</v>
      </c>
      <c r="EV18" s="83">
        <f>SUMIFS(PREDICTIONS!$S$4:$S$75,PREDICTIONS!$L$4:$L$75,$BX18,PREDICTIONS!$K$4:$K$75,EV$3)+SUMIFS(PREDICTIONS!$R$4:$R$75,PREDICTIONS!$K$4:$K$75,$BX18,PREDICTIONS!$L$4:$L$75,EV$3)</f>
        <v>0</v>
      </c>
      <c r="EW18" s="83">
        <f>SUMIFS(PREDICTIONS!$T$4:$T$75,PREDICTIONS!$N$4:$N$75,$BX18,PREDICTIONS!$L$4:$L$75,EW$3)+SUMIFS(PREDICTIONS!$S$4:$S$75,PREDICTIONS!$L$4:$L$75,$BX18,PREDICTIONS!$N$4:$N$75,EW$3)</f>
        <v>0</v>
      </c>
      <c r="EX18" s="83">
        <f>SUMIFS(PREDICTIONS!$U$4:$U$75,PREDICTIONS!$O$4:$O$75,$BX18,PREDICTIONS!$N$4:$N$75,EX$3)+SUMIFS(PREDICTIONS!$T$4:$T$75,PREDICTIONS!$N$4:$N$75,$BX18,PREDICTIONS!$O$4:$O$75,EX$3)</f>
        <v>0</v>
      </c>
      <c r="EY18" s="83">
        <f>SUMIFS(PREDICTIONS!$V$4:$V$75,PREDICTIONS!$P$4:$P$75,$BX18,PREDICTIONS!$O$4:$O$75,EY$3)+SUMIFS(PREDICTIONS!$U$4:$U$75,PREDICTIONS!$O$4:$O$75,$BX18,PREDICTIONS!$P$4:$P$75,EY$3)</f>
        <v>0</v>
      </c>
      <c r="EZ18" s="83">
        <f>SUMIFS(PREDICTIONS!$W$4:$W$75,PREDICTIONS!$Q$4:$Q$75,$BX18,PREDICTIONS!$P$4:$P$75,EZ$3)+SUMIFS(PREDICTIONS!$V$4:$V$75,PREDICTIONS!$P$4:$P$75,$BX18,PREDICTIONS!$Q$4:$Q$75,EZ$3)</f>
        <v>0</v>
      </c>
      <c r="FA18" s="83">
        <f>SUMIFS(PREDICTIONS!$B$4:$B$75,PREDICTIONS!$R$4:$R$75,$BX18,PREDICTIONS!$Q$4:$Q$75,FA$3)+SUMIFS(PREDICTIONS!$W$4:$W$75,PREDICTIONS!$Q$4:$Q$75,$BX18,PREDICTIONS!$R$4:$R$75,FA$3)</f>
        <v>0</v>
      </c>
      <c r="FB18" s="83">
        <f>SUMIFS(PREDICTIONS!$C$4:$C$75,PREDICTIONS!$S$4:$S$75,$BX18,PREDICTIONS!$R$4:$R$75,FB$3)+SUMIFS(PREDICTIONS!$B$4:$B$75,PREDICTIONS!$R$4:$R$75,$BX18,PREDICTIONS!$S$4:$S$75,FB$3)</f>
        <v>0</v>
      </c>
      <c r="FC18" s="83">
        <f>SUMIFS(PREDICTIONS!$D$4:$D$75,PREDICTIONS!$T$4:$T$75,$BX18,PREDICTIONS!$S$4:$S$75,FC$3)+SUMIFS(PREDICTIONS!$C$4:$C$75,PREDICTIONS!$S$4:$S$75,$BX18,PREDICTIONS!$T$4:$T$75,FC$3)</f>
        <v>0</v>
      </c>
      <c r="FD18" s="83">
        <f>SUMIFS(PREDICTIONS!$E$4:$E$75,PREDICTIONS!$U$4:$U$75,$BX18,PREDICTIONS!$T$4:$T$75,FD$3)+SUMIFS(PREDICTIONS!$D$4:$D$75,PREDICTIONS!$T$4:$T$75,$BX18,PREDICTIONS!$U$4:$U$75,FD$3)</f>
        <v>0</v>
      </c>
      <c r="FE18" s="83">
        <f>SUMIFS(PREDICTIONS!$F$4:$F$75,PREDICTIONS!$V$4:$V$75,$BX18,PREDICTIONS!$U$4:$U$75,FE$3)+SUMIFS(PREDICTIONS!$E$4:$E$75,PREDICTIONS!$U$4:$U$75,$BX18,PREDICTIONS!$V$4:$V$75,FE$3)</f>
        <v>0</v>
      </c>
      <c r="FF18" s="83">
        <f>SUMIFS(PREDICTIONS!$G$4:$G$75,PREDICTIONS!$W$4:$W$75,$BX18,PREDICTIONS!$V$4:$V$75,FF$3)+SUMIFS(PREDICTIONS!$F$4:$F$75,PREDICTIONS!$V$4:$V$75,$BX18,PREDICTIONS!$W$4:$W$75,FF$3)</f>
        <v>0</v>
      </c>
      <c r="FG18" s="83">
        <f>SUMIFS(PREDICTIONS!$U$4:$U$75,PREDICTIONS!$O$4:$O$75,$BX18,PREDICTIONS!$N$4:$N$75,FG$3)+SUMIFS(PREDICTIONS!$T$4:$T$75,PREDICTIONS!$N$4:$N$75,$BX18,PREDICTIONS!$O$4:$O$75,FG$3)</f>
        <v>0</v>
      </c>
      <c r="FH18" s="83">
        <f>SUMIFS(PREDICTIONS!$U$4:$U$75,PREDICTIONS!$O$4:$O$75,$BX18,PREDICTIONS!$N$4:$N$75,FH$3)+SUMIFS(PREDICTIONS!$T$4:$T$75,PREDICTIONS!$N$4:$N$75,$BX18,PREDICTIONS!$O$4:$O$75,FH$3)</f>
        <v>0</v>
      </c>
      <c r="FI18" s="83">
        <f>SUMIFS(PREDICTIONS!$U$4:$U$75,PREDICTIONS!$O$4:$O$75,$BX18,PREDICTIONS!$N$4:$N$75,FI$3)+SUMIFS(PREDICTIONS!$T$4:$T$75,PREDICTIONS!$N$4:$N$75,$BX18,PREDICTIONS!$O$4:$O$75,FI$3)</f>
        <v>0</v>
      </c>
      <c r="FJ18" s="83">
        <f>SUMIFS(PREDICTIONS!$U$4:$U$75,PREDICTIONS!$O$4:$O$75,$BX18,PREDICTIONS!$N$4:$N$75,FJ$3)+SUMIFS(PREDICTIONS!$T$4:$T$75,PREDICTIONS!$N$4:$N$75,$BX18,PREDICTIONS!$O$4:$O$75,FJ$3)</f>
        <v>0</v>
      </c>
      <c r="FK18" s="83">
        <f>SUMIFS(PREDICTIONS!$U$4:$U$75,PREDICTIONS!$O$4:$O$75,$BX18,PREDICTIONS!$N$4:$N$75,FK$3)+SUMIFS(PREDICTIONS!$T$4:$T$75,PREDICTIONS!$N$4:$N$75,$BX18,PREDICTIONS!$O$4:$O$75,FK$3)</f>
        <v>0</v>
      </c>
      <c r="FL18" s="83">
        <f>SUMIFS(PREDICTIONS!$U$4:$U$75,PREDICTIONS!$O$4:$O$75,$BX18,PREDICTIONS!$N$4:$N$75,FL$3)+SUMIFS(PREDICTIONS!$T$4:$T$75,PREDICTIONS!$N$4:$N$75,$BX18,PREDICTIONS!$O$4:$O$75,FL$3)</f>
        <v>0</v>
      </c>
      <c r="FM18" s="83">
        <f>SUMIFS(PREDICTIONS!$U$4:$U$75,PREDICTIONS!$O$4:$O$75,$BX18,PREDICTIONS!$N$4:$N$75,FM$3)+SUMIFS(PREDICTIONS!$T$4:$T$75,PREDICTIONS!$N$4:$N$75,$BX18,PREDICTIONS!$O$4:$O$75,FM$3)</f>
        <v>0</v>
      </c>
      <c r="FN18" s="83">
        <f>SUMIFS(PREDICTIONS!$U$4:$U$75,PREDICTIONS!$O$4:$O$75,$BX18,PREDICTIONS!$N$4:$N$75,FN$3)+SUMIFS(PREDICTIONS!$T$4:$T$75,PREDICTIONS!$N$4:$N$75,$BX18,PREDICTIONS!$O$4:$O$75,FN$3)</f>
        <v>0</v>
      </c>
      <c r="FO18" s="83">
        <f>SUMIFS(PREDICTIONS!$U$4:$U$75,PREDICTIONS!$O$4:$O$75,$BX18,PREDICTIONS!$N$4:$N$75,FO$3)+SUMIFS(PREDICTIONS!$T$4:$T$75,PREDICTIONS!$N$4:$N$75,$BX18,PREDICTIONS!$O$4:$O$75,FO$3)</f>
        <v>0</v>
      </c>
      <c r="FP18" s="83">
        <f>SUMIFS(PREDICTIONS!$U$4:$U$75,PREDICTIONS!$O$4:$O$75,$BX18,PREDICTIONS!$N$4:$N$75,FP$3)+SUMIFS(PREDICTIONS!$T$4:$T$75,PREDICTIONS!$N$4:$N$75,$BX18,PREDICTIONS!$O$4:$O$75,FP$3)</f>
        <v>0</v>
      </c>
      <c r="FQ18" s="83">
        <f>SUMIFS(PREDICTIONS!$U$4:$U$75,PREDICTIONS!$O$4:$O$75,$BX18,PREDICTIONS!$N$4:$N$75,FQ$3)+SUMIFS(PREDICTIONS!$T$4:$T$75,PREDICTIONS!$N$4:$N$75,$BX18,PREDICTIONS!$O$4:$O$75,FQ$3)</f>
        <v>0</v>
      </c>
      <c r="FR18" s="83">
        <f>SUMIFS(PREDICTIONS!$U$4:$U$75,PREDICTIONS!$O$4:$O$75,$BX18,PREDICTIONS!$N$4:$N$75,FR$3)+SUMIFS(PREDICTIONS!$T$4:$T$75,PREDICTIONS!$N$4:$N$75,$BX18,PREDICTIONS!$O$4:$O$75,FR$3)</f>
        <v>0</v>
      </c>
      <c r="FS18" s="51"/>
      <c r="FT18" s="51" t="s">
        <v>34</v>
      </c>
      <c r="FU18" s="83">
        <f>SUMIFS(PREDICTIONS!$S$4:$S$75,PREDICTIONS!$O$4:$O$75,$BX18,PREDICTIONS!$N$4:$N$75,FU$3)+SUMIFS(PREDICTIONS!$R$4:$R$75,PREDICTIONS!$N$4:$N$75,$BX18,PREDICTIONS!$O$4:$O$75,FU$3)</f>
        <v>0</v>
      </c>
      <c r="FV18" s="83">
        <f>SUMIFS(PREDICTIONS!$S$4:$S$75,PREDICTIONS!$O$4:$O$75,$BX18,PREDICTIONS!$N$4:$N$75,FV$3)+SUMIFS(PREDICTIONS!$R$4:$R$75,PREDICTIONS!$N$4:$N$75,$BX18,PREDICTIONS!$O$4:$O$75,FV$3)</f>
        <v>0</v>
      </c>
      <c r="FW18" s="83">
        <f>SUMIFS(PREDICTIONS!$S$4:$S$75,PREDICTIONS!$O$4:$O$75,$BX18,PREDICTIONS!$N$4:$N$75,FW$3)+SUMIFS(PREDICTIONS!$R$4:$R$75,PREDICTIONS!$N$4:$N$75,$BX18,PREDICTIONS!$O$4:$O$75,FW$3)</f>
        <v>0</v>
      </c>
      <c r="FX18" s="83">
        <f>SUMIFS(PREDICTIONS!$S$4:$S$75,PREDICTIONS!$O$4:$O$75,$BX18,PREDICTIONS!$N$4:$N$75,FX$3)+SUMIFS(PREDICTIONS!$R$4:$R$75,PREDICTIONS!$N$4:$N$75,$BX18,PREDICTIONS!$O$4:$O$75,FX$3)</f>
        <v>0</v>
      </c>
      <c r="FY18" s="83">
        <f>SUMIFS(PREDICTIONS!$S$4:$S$75,PREDICTIONS!$O$4:$O$75,$BX18,PREDICTIONS!$N$4:$N$75,FY$3)+SUMIFS(PREDICTIONS!$R$4:$R$75,PREDICTIONS!$N$4:$N$75,$BX18,PREDICTIONS!$O$4:$O$75,FY$3)</f>
        <v>0</v>
      </c>
      <c r="FZ18" s="83">
        <f>SUMIFS(PREDICTIONS!$S$4:$S$75,PREDICTIONS!$O$4:$O$75,$BX18,PREDICTIONS!$N$4:$N$75,FZ$3)+SUMIFS(PREDICTIONS!$R$4:$R$75,PREDICTIONS!$N$4:$N$75,$BX18,PREDICTIONS!$O$4:$O$75,FZ$3)</f>
        <v>0</v>
      </c>
      <c r="GA18" s="83">
        <f>SUMIFS(PREDICTIONS!$T$4:$T$75,PREDICTIONS!$P$4:$P$75,$BX18,PREDICTIONS!$O$4:$O$75,GA$3)+SUMIFS(PREDICTIONS!$S$4:$S$75,PREDICTIONS!$O$4:$O$75,$BX18,PREDICTIONS!$P$4:$P$75,GA$3)</f>
        <v>0</v>
      </c>
      <c r="GB18" s="83">
        <f>SUMIFS(PREDICTIONS!$U$4:$U$75,PREDICTIONS!$Q$4:$Q$75,$BX18,PREDICTIONS!$P$4:$P$75,GB$3)+SUMIFS(PREDICTIONS!$T$4:$T$75,PREDICTIONS!$P$4:$P$75,$BX18,PREDICTIONS!$Q$4:$Q$75,GB$3)</f>
        <v>0</v>
      </c>
      <c r="GC18" s="83">
        <f>SUMIFS(PREDICTIONS!$V$4:$V$75,PREDICTIONS!$R$4:$R$75,$BX18,PREDICTIONS!$Q$4:$Q$75,GC$3)+SUMIFS(PREDICTIONS!$U$4:$U$75,PREDICTIONS!$Q$4:$Q$75,$BX18,PREDICTIONS!$R$4:$R$75,GC$3)</f>
        <v>0</v>
      </c>
      <c r="GD18" s="83">
        <f>SUMIFS(PREDICTIONS!$W$4:$W$75,PREDICTIONS!$S$4:$S$75,$BX18,PREDICTIONS!$R$4:$R$75,GD$3)+SUMIFS(PREDICTIONS!$V$4:$V$75,PREDICTIONS!$R$4:$R$75,$BX18,PREDICTIONS!$S$4:$S$75,GD$3)</f>
        <v>0</v>
      </c>
      <c r="GE18" s="83">
        <f>SUMIFS(PREDICTIONS!$B$4:$B$75,PREDICTIONS!$T$4:$T$75,$BX18,PREDICTIONS!$S$4:$S$75,GE$3)+SUMIFS(PREDICTIONS!$W$4:$W$75,PREDICTIONS!$S$4:$S$75,$BX18,PREDICTIONS!$T$4:$T$75,GE$3)</f>
        <v>0</v>
      </c>
      <c r="GF18" s="83">
        <f>SUMIFS(PREDICTIONS!$C$4:$C$75,PREDICTIONS!$U$4:$U$75,$BX18,PREDICTIONS!$T$4:$T$75,GF$3)+SUMIFS(PREDICTIONS!$B$4:$B$75,PREDICTIONS!$T$4:$T$75,$BX18,PREDICTIONS!$U$4:$U$75,GF$3)</f>
        <v>0</v>
      </c>
      <c r="GG18" s="83">
        <f>SUMIFS(PREDICTIONS!$D$4:$D$75,PREDICTIONS!$V$4:$V$75,$BX18,PREDICTIONS!$U$4:$U$75,GG$3)+SUMIFS(PREDICTIONS!$C$4:$C$75,PREDICTIONS!$U$4:$U$75,$BX18,PREDICTIONS!$V$4:$V$75,GG$3)</f>
        <v>0</v>
      </c>
      <c r="GH18" s="83">
        <f>SUMIFS(PREDICTIONS!$E$4:$E$75,PREDICTIONS!$W$4:$W$75,$BX18,PREDICTIONS!$V$4:$V$75,GH$3)+SUMIFS(PREDICTIONS!$D$4:$D$75,PREDICTIONS!$V$4:$V$75,$BX18,PREDICTIONS!$W$4:$W$75,GH$3)</f>
        <v>0</v>
      </c>
      <c r="GI18" s="83">
        <f>SUMIFS(PREDICTIONS!$F$4:$F$75,PREDICTIONS!$B$4:$B$75,$BX18,PREDICTIONS!$W$4:$W$75,GI$3)+SUMIFS(PREDICTIONS!$E$4:$E$75,PREDICTIONS!$W$4:$W$75,$BX18,PREDICTIONS!$B$4:$B$75,GI$3)</f>
        <v>0</v>
      </c>
      <c r="GJ18" s="83">
        <f>SUMIFS(PREDICTIONS!$G$4:$G$75,PREDICTIONS!$C$4:$C$75,$BX18,PREDICTIONS!$B$4:$B$75,GJ$3)+SUMIFS(PREDICTIONS!$F$4:$F$75,PREDICTIONS!$B$4:$B$75,$BX18,PREDICTIONS!$C$4:$C$75,GJ$3)</f>
        <v>0</v>
      </c>
      <c r="GK18" s="83">
        <f>SUMIFS(PREDICTIONS!$J$4:$J$75,PREDICTIONS!$D$4:$D$75,$BX18,PREDICTIONS!$C$4:$C$75,GK$3)+SUMIFS(PREDICTIONS!$G$4:$G$75,PREDICTIONS!$C$4:$C$75,$BX18,PREDICTIONS!$D$4:$D$75,GK$3)</f>
        <v>0</v>
      </c>
      <c r="GL18" s="83">
        <f>SUMIFS(PREDICTIONS!$K$4:$K$75,PREDICTIONS!$E$4:$E$75,$BX18,PREDICTIONS!$D$4:$D$75,GL$3)+SUMIFS(PREDICTIONS!$J$4:$J$75,PREDICTIONS!$D$4:$D$75,$BX18,PREDICTIONS!$E$4:$E$75,GL$3)</f>
        <v>0</v>
      </c>
      <c r="GM18" s="83">
        <f>SUMIFS(PREDICTIONS!$L$4:$L$75,PREDICTIONS!$F$4:$F$75,$BX18,PREDICTIONS!$E$4:$E$75,GM$3)+SUMIFS(PREDICTIONS!$K$4:$K$75,PREDICTIONS!$E$4:$E$75,$BX18,PREDICTIONS!$F$4:$F$75,GM$3)</f>
        <v>0</v>
      </c>
      <c r="GN18" s="83">
        <f>SUMIFS(PREDICTIONS!$N$4:$N$75,PREDICTIONS!$G$4:$G$75,$BX18,PREDICTIONS!$F$4:$F$75,GN$3)+SUMIFS(PREDICTIONS!$L$4:$L$75,PREDICTIONS!$F$4:$F$75,$BX18,PREDICTIONS!$G$4:$G$75,GN$3)</f>
        <v>0</v>
      </c>
      <c r="GO18" s="83">
        <f>SUMIFS(PREDICTIONS!$O$4:$O$75,PREDICTIONS!$J$4:$J$75,$BX18,PREDICTIONS!$G$4:$G$75,GO$3)+SUMIFS(PREDICTIONS!$N$4:$N$75,PREDICTIONS!$G$4:$G$75,$BX18,PREDICTIONS!$J$4:$J$75,GO$3)</f>
        <v>0</v>
      </c>
      <c r="GP18" s="83">
        <f>SUMIFS(PREDICTIONS!$P$4:$P$75,PREDICTIONS!$K$4:$K$75,$BX18,PREDICTIONS!$J$4:$J$75,GP$3)+SUMIFS(PREDICTIONS!$O$4:$O$75,PREDICTIONS!$J$4:$J$75,$BX18,PREDICTIONS!$K$4:$K$75,GP$3)</f>
        <v>0</v>
      </c>
      <c r="GQ18" s="83">
        <f>SUMIFS(PREDICTIONS!$Q$4:$Q$75,PREDICTIONS!$L$4:$L$75,$BX18,PREDICTIONS!$K$4:$K$75,GQ$3)+SUMIFS(PREDICTIONS!$P$4:$P$75,PREDICTIONS!$K$4:$K$75,$BX18,PREDICTIONS!$L$4:$L$75,GQ$3)</f>
        <v>0</v>
      </c>
      <c r="GR18" s="83">
        <f>SUMIFS(PREDICTIONS!$R$4:$R$75,PREDICTIONS!$N$4:$N$75,$BX18,PREDICTIONS!$L$4:$L$75,GR$3)+SUMIFS(PREDICTIONS!$Q$4:$Q$75,PREDICTIONS!$L$4:$L$75,$BX18,PREDICTIONS!$N$4:$N$75,GR$3)</f>
        <v>0</v>
      </c>
      <c r="GS18" s="83">
        <f>SUMIFS(PREDICTIONS!$S$4:$S$75,PREDICTIONS!$O$4:$O$75,$BX18,PREDICTIONS!$N$4:$N$75,GS$3)+SUMIFS(PREDICTIONS!$R$4:$R$75,PREDICTIONS!$N$4:$N$75,$BX18,PREDICTIONS!$O$4:$O$75,GS$3)</f>
        <v>0</v>
      </c>
      <c r="GT18" s="83">
        <f>SUMIFS(PREDICTIONS!$T$4:$T$75,PREDICTIONS!$P$4:$P$75,$BX18,PREDICTIONS!$O$4:$O$75,GT$3)+SUMIFS(PREDICTIONS!$S$4:$S$75,PREDICTIONS!$O$4:$O$75,$BX18,PREDICTIONS!$P$4:$P$75,GT$3)</f>
        <v>0</v>
      </c>
      <c r="GU18" s="83">
        <f>SUMIFS(PREDICTIONS!$U$4:$U$75,PREDICTIONS!$Q$4:$Q$75,$BX18,PREDICTIONS!$P$4:$P$75,GU$3)+SUMIFS(PREDICTIONS!$T$4:$T$75,PREDICTIONS!$P$4:$P$75,$BX18,PREDICTIONS!$Q$4:$Q$75,GU$3)</f>
        <v>0</v>
      </c>
      <c r="GV18" s="83">
        <f>SUMIFS(PREDICTIONS!$V$4:$V$75,PREDICTIONS!$R$4:$R$75,$BX18,PREDICTIONS!$Q$4:$Q$75,GV$3)+SUMIFS(PREDICTIONS!$U$4:$U$75,PREDICTIONS!$Q$4:$Q$75,$BX18,PREDICTIONS!$R$4:$R$75,GV$3)</f>
        <v>0</v>
      </c>
      <c r="GW18" s="83">
        <f>SUMIFS(PREDICTIONS!$W$4:$W$75,PREDICTIONS!$S$4:$S$75,$BX18,PREDICTIONS!$R$4:$R$75,GW$3)+SUMIFS(PREDICTIONS!$V$4:$V$75,PREDICTIONS!$R$4:$R$75,$BX18,PREDICTIONS!$S$4:$S$75,GW$3)</f>
        <v>0</v>
      </c>
      <c r="GX18" s="83">
        <f>SUMIFS(PREDICTIONS!$B$4:$B$75,PREDICTIONS!$T$4:$T$75,$BX18,PREDICTIONS!$S$4:$S$75,GX$3)+SUMIFS(PREDICTIONS!$W$4:$W$75,PREDICTIONS!$S$4:$S$75,$BX18,PREDICTIONS!$T$4:$T$75,GX$3)</f>
        <v>0</v>
      </c>
      <c r="GY18" s="83">
        <f>SUMIFS(PREDICTIONS!$C$4:$C$75,PREDICTIONS!$U$4:$U$75,$BX18,PREDICTIONS!$T$4:$T$75,GY$3)+SUMIFS(PREDICTIONS!$B$4:$B$75,PREDICTIONS!$T$4:$T$75,$BX18,PREDICTIONS!$U$4:$U$75,GY$3)</f>
        <v>0</v>
      </c>
      <c r="GZ18" s="83">
        <f>SUMIFS(PREDICTIONS!$S$4:$S$75,PREDICTIONS!$O$4:$O$75,$BX18,PREDICTIONS!$N$4:$N$75,GZ$3)+SUMIFS(PREDICTIONS!$R$4:$R$75,PREDICTIONS!$N$4:$N$75,$BX18,PREDICTIONS!$O$4:$O$75,GZ$3)</f>
        <v>0</v>
      </c>
      <c r="HA18" s="83">
        <f>SUMIFS(PREDICTIONS!$S$4:$S$75,PREDICTIONS!$O$4:$O$75,$BX18,PREDICTIONS!$N$4:$N$75,HA$3)+SUMIFS(PREDICTIONS!$R$4:$R$75,PREDICTIONS!$N$4:$N$75,$BX18,PREDICTIONS!$O$4:$O$75,HA$3)</f>
        <v>0</v>
      </c>
      <c r="HB18" s="83">
        <f>SUMIFS(PREDICTIONS!$S$4:$S$75,PREDICTIONS!$O$4:$O$75,$BX18,PREDICTIONS!$N$4:$N$75,HB$3)+SUMIFS(PREDICTIONS!$R$4:$R$75,PREDICTIONS!$N$4:$N$75,$BX18,PREDICTIONS!$O$4:$O$75,HB$3)</f>
        <v>0</v>
      </c>
      <c r="HC18" s="83">
        <f>SUMIFS(PREDICTIONS!$S$4:$S$75,PREDICTIONS!$O$4:$O$75,$BX18,PREDICTIONS!$N$4:$N$75,HC$3)+SUMIFS(PREDICTIONS!$R$4:$R$75,PREDICTIONS!$N$4:$N$75,$BX18,PREDICTIONS!$O$4:$O$75,HC$3)</f>
        <v>0</v>
      </c>
      <c r="HD18" s="83">
        <f>SUMIFS(PREDICTIONS!$S$4:$S$75,PREDICTIONS!$O$4:$O$75,$BX18,PREDICTIONS!$N$4:$N$75,HD$3)+SUMIFS(PREDICTIONS!$R$4:$R$75,PREDICTIONS!$N$4:$N$75,$BX18,PREDICTIONS!$O$4:$O$75,HD$3)</f>
        <v>0</v>
      </c>
      <c r="HE18" s="83">
        <f>SUMIFS(PREDICTIONS!$S$4:$S$75,PREDICTIONS!$O$4:$O$75,$BX18,PREDICTIONS!$N$4:$N$75,HE$3)+SUMIFS(PREDICTIONS!$R$4:$R$75,PREDICTIONS!$N$4:$N$75,$BX18,PREDICTIONS!$O$4:$O$75,HE$3)</f>
        <v>0</v>
      </c>
      <c r="HF18" s="83">
        <f>SUMIFS(PREDICTIONS!$S$4:$S$75,PREDICTIONS!$O$4:$O$75,$BX18,PREDICTIONS!$N$4:$N$75,HF$3)+SUMIFS(PREDICTIONS!$R$4:$R$75,PREDICTIONS!$N$4:$N$75,$BX18,PREDICTIONS!$O$4:$O$75,HF$3)</f>
        <v>0</v>
      </c>
      <c r="HG18" s="83">
        <f>SUMIFS(PREDICTIONS!$S$4:$S$75,PREDICTIONS!$O$4:$O$75,$BX18,PREDICTIONS!$N$4:$N$75,HG$3)+SUMIFS(PREDICTIONS!$R$4:$R$75,PREDICTIONS!$N$4:$N$75,$BX18,PREDICTIONS!$O$4:$O$75,HG$3)</f>
        <v>0</v>
      </c>
      <c r="HH18" s="83">
        <f>SUMIFS(PREDICTIONS!$S$4:$S$75,PREDICTIONS!$O$4:$O$75,$BX18,PREDICTIONS!$N$4:$N$75,HH$3)+SUMIFS(PREDICTIONS!$R$4:$R$75,PREDICTIONS!$N$4:$N$75,$BX18,PREDICTIONS!$O$4:$O$75,HH$3)</f>
        <v>0</v>
      </c>
      <c r="HI18" s="83">
        <f>SUMIFS(PREDICTIONS!$S$4:$S$75,PREDICTIONS!$O$4:$O$75,$BX18,PREDICTIONS!$N$4:$N$75,HI$3)+SUMIFS(PREDICTIONS!$R$4:$R$75,PREDICTIONS!$N$4:$N$75,$BX18,PREDICTIONS!$O$4:$O$75,HI$3)</f>
        <v>0</v>
      </c>
      <c r="HJ18" s="83">
        <f>SUMIFS(PREDICTIONS!$S$4:$S$75,PREDICTIONS!$O$4:$O$75,$BX18,PREDICTIONS!$N$4:$N$75,HJ$3)+SUMIFS(PREDICTIONS!$R$4:$R$75,PREDICTIONS!$N$4:$N$75,$BX18,PREDICTIONS!$O$4:$O$75,HJ$3)</f>
        <v>0</v>
      </c>
      <c r="HK18" s="83">
        <f>SUMIFS(PREDICTIONS!$S$4:$S$75,PREDICTIONS!$O$4:$O$75,$BX18,PREDICTIONS!$N$4:$N$75,HK$3)+SUMIFS(PREDICTIONS!$R$4:$R$75,PREDICTIONS!$N$4:$N$75,$BX18,PREDICTIONS!$O$4:$O$75,HK$3)</f>
        <v>0</v>
      </c>
      <c r="HL18" s="83">
        <f>SUMIFS(PREDICTIONS!$S$4:$S$75,PREDICTIONS!$O$4:$O$75,$BX18,PREDICTIONS!$N$4:$N$75,HL$3)+SUMIFS(PREDICTIONS!$R$4:$R$75,PREDICTIONS!$N$4:$N$75,$BX18,PREDICTIONS!$O$4:$O$75,HL$3)</f>
        <v>0</v>
      </c>
      <c r="HM18" s="83">
        <f>SUMIFS(PREDICTIONS!$S$4:$S$75,PREDICTIONS!$O$4:$O$75,$BX18,PREDICTIONS!$N$4:$N$75,HM$3)+SUMIFS(PREDICTIONS!$R$4:$R$75,PREDICTIONS!$N$4:$N$75,$BX18,PREDICTIONS!$O$4:$O$75,HM$3)</f>
        <v>0</v>
      </c>
      <c r="HN18" s="83">
        <f>SUMIFS(PREDICTIONS!$S$4:$S$75,PREDICTIONS!$O$4:$O$75,$BX18,PREDICTIONS!$N$4:$N$75,HN$3)+SUMIFS(PREDICTIONS!$R$4:$R$75,PREDICTIONS!$N$4:$N$75,$BX18,PREDICTIONS!$O$4:$O$75,HN$3)</f>
        <v>0</v>
      </c>
      <c r="HO18" s="83">
        <f>SUMIFS(PREDICTIONS!$S$4:$S$75,PREDICTIONS!$O$4:$O$75,$BX18,PREDICTIONS!$N$4:$N$75,HO$3)+SUMIFS(PREDICTIONS!$R$4:$R$75,PREDICTIONS!$N$4:$N$75,$BX18,PREDICTIONS!$O$4:$O$75,HO$3)</f>
        <v>0</v>
      </c>
      <c r="HP18" s="83">
        <f>SUMIFS(PREDICTIONS!$S$4:$S$75,PREDICTIONS!$O$4:$O$75,$BX18,PREDICTIONS!$N$4:$N$75,HP$3)+SUMIFS(PREDICTIONS!$R$4:$R$75,PREDICTIONS!$N$4:$N$75,$BX18,PREDICTIONS!$O$4:$O$75,HP$3)</f>
        <v>0</v>
      </c>
      <c r="HQ18" s="5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</row>
    <row r="19" spans="1:301" s="78" customFormat="1" ht="30" customHeight="1" thickTop="1" x14ac:dyDescent="0.25">
      <c r="A19" s="191"/>
      <c r="B19" s="72">
        <f>ACTUALS!B19</f>
        <v>16</v>
      </c>
      <c r="C19" s="73" t="str">
        <f>ACTUALS!C19</f>
        <v>G</v>
      </c>
      <c r="D19" s="74">
        <f>ACTUALS!D19</f>
        <v>46188</v>
      </c>
      <c r="E19" s="73" t="str">
        <f>ACTUALS!E19</f>
        <v>SoFi Stadium (Inglewood)</v>
      </c>
      <c r="F19" s="180">
        <f>ACTUALS!F19</f>
        <v>0.875</v>
      </c>
      <c r="G19" s="75">
        <f t="shared" si="2"/>
        <v>46188.875</v>
      </c>
      <c r="H19" s="254" t="str">
        <f>ACTUALS!H19</f>
        <v>Iran - New Zealand</v>
      </c>
      <c r="I19" s="149"/>
      <c r="J19" s="150"/>
      <c r="K19" s="151"/>
      <c r="L19" s="73" t="str">
        <f t="shared" si="3"/>
        <v/>
      </c>
      <c r="M19" s="76" t="s">
        <v>723</v>
      </c>
      <c r="N19" s="77" t="str">
        <f t="shared" si="0"/>
        <v>Iran</v>
      </c>
      <c r="O19" s="78" t="str">
        <f t="shared" si="1"/>
        <v>New Zealand</v>
      </c>
      <c r="P19" s="78" t="str">
        <f>IF(L19="","",IF(PREDICTIONS!$R19&gt;PREDICTIONS!$S19,PREDICTIONS!$N19,IF(PREDICTIONS!$S19&gt;PREDICTIONS!$R19,PREDICTIONS!$O19,"")))</f>
        <v/>
      </c>
      <c r="Q19" s="78" t="str">
        <f>IF(PREDICTIONS!$P19=PREDICTIONS!$N19,PREDICTIONS!$O19,IF(PREDICTIONS!$P19=PREDICTIONS!$O19,PREDICTIONS!$N19,""))</f>
        <v/>
      </c>
      <c r="R19" s="79">
        <f t="shared" si="4"/>
        <v>0</v>
      </c>
      <c r="S19" s="78">
        <f t="shared" si="5"/>
        <v>0</v>
      </c>
      <c r="T19" s="78">
        <f>IF(OR(PREDICTIONS!$R19="",PREDICTIONS!$S19=""),"",PREDICTIONS!$R19-PREDICTIONS!$S19)</f>
        <v>0</v>
      </c>
      <c r="U19" s="78">
        <f>IF(OR(PREDICTIONS!$R19="",PREDICTIONS!$S19=""),"",PREDICTIONS!$S19-PREDICTIONS!$R19)</f>
        <v>0</v>
      </c>
      <c r="V19" s="78" t="str">
        <f>IF(PREDICTIONS!$K19="","",IF(PREDICTIONS!$L19="Draw",1,IF(PREDICTIONS!$L19=PREDICTIONS!$N19,3,0)))</f>
        <v/>
      </c>
      <c r="W19" s="78" t="str">
        <f>IF(PREDICTIONS!$K19="","",IF(PREDICTIONS!$L19="Draw",1,IF(PREDICTIONS!$L19=PREDICTIONS!$O19,3,0)))</f>
        <v/>
      </c>
      <c r="AB19" s="209" t="str">
        <f>IF(OR(ACTUALS!L19="",L19=""),"",IF((R19+S19)=(ACTUALS!R19+ACTUALS!S19),pointtotalgoals,0))</f>
        <v/>
      </c>
      <c r="AC19" s="78" t="str">
        <f>IF(L19="","",IF(L19=ACTUALS!L19,pointcorrectresult,0))</f>
        <v/>
      </c>
      <c r="AD19" s="78" t="str">
        <f>IF(L19="","",IF(I19=ACTUALS!I19,pointcorrectscore,0))</f>
        <v/>
      </c>
      <c r="AE19" s="210">
        <f t="shared" si="6"/>
        <v>0</v>
      </c>
      <c r="AG19" s="78" t="s">
        <v>127</v>
      </c>
      <c r="AK19" s="78" t="s">
        <v>6</v>
      </c>
      <c r="AL19" s="93">
        <v>2</v>
      </c>
      <c r="AM19" s="93" t="str">
        <f ca="1">IFERROR(INDEX(BE:BE,MATCH("2"&amp;AK19,BO:BO,0),1),"")</f>
        <v>Haiti</v>
      </c>
      <c r="AN19" s="93" t="str">
        <f ca="1">IF(AM19="","",VLOOKUP(AM19,BE:BJ,2,FALSE)&amp;"-"&amp;VLOOKUP(AM19,BE:BJ,3,FALSE)&amp;"-"&amp;VLOOKUP(AM19,BE:BJ,4,FALSE))</f>
        <v>0-0-0</v>
      </c>
      <c r="AO19" s="93">
        <f ca="1">IF(AM19="","",VLOOKUP(AM19,BE:BL,8,FALSE))</f>
        <v>0</v>
      </c>
      <c r="AP19" s="93">
        <f ca="1">IF(AM19="","",VLOOKUP(AM19,BE:BO,5,FALSE))</f>
        <v>0</v>
      </c>
      <c r="AQ19" s="288" t="str">
        <f>IF(L75="","",IF(AM19=ACTUALS!AJ19,$AQ$2,0))</f>
        <v/>
      </c>
      <c r="AR19" s="289"/>
      <c r="AS19" s="51"/>
      <c r="AT19" s="51"/>
      <c r="AU19" s="197"/>
      <c r="AV19" s="197"/>
      <c r="AW19" s="51"/>
      <c r="AX19" s="51"/>
      <c r="AY19" s="51"/>
      <c r="AZ19" s="51"/>
      <c r="BA19" s="51"/>
      <c r="BB19" s="51"/>
      <c r="BC19" s="51"/>
      <c r="BD19" s="51" t="s">
        <v>7</v>
      </c>
      <c r="BE19" s="51" t="s">
        <v>31</v>
      </c>
      <c r="BF19" s="51">
        <f>COUNTIF(PREDICTIONS!$P$4:$P$75,BE19)</f>
        <v>0</v>
      </c>
      <c r="BG19" s="51">
        <f>COUNTIFS(PREDICTIONS!$O$4:$O$75,BE19,PREDICTIONS!$L$4:$L$75,"Draw")+COUNTIFS(PREDICTIONS!$N$4:$N$75,BE19,PREDICTIONS!$L$4:$L$75,"Draw")</f>
        <v>0</v>
      </c>
      <c r="BH19" s="51">
        <f>COUNTIF(PREDICTIONS!$Q$4:$Q$75,BE19)</f>
        <v>0</v>
      </c>
      <c r="BI19" s="51">
        <f>BG19+(3*BF19)</f>
        <v>0</v>
      </c>
      <c r="BJ19" s="51">
        <f>SUMIFS(PREDICTIONS!$R$4:$R$75,PREDICTIONS!$N$4:$N$75,BE19)+SUMIFS(PREDICTIONS!$S$4:$S$75,PREDICTIONS!$O$4:$O$75,BE19)</f>
        <v>0</v>
      </c>
      <c r="BK19" s="51">
        <f>SUMIFS(PREDICTIONS!$S$4:$S$75,PREDICTIONS!$N$4:$N$75,BE19)+SUMIFS(PREDICTIONS!$R$4:$R$75,PREDICTIONS!$O$4:$O$75,BE19)</f>
        <v>0</v>
      </c>
      <c r="BL19" s="51">
        <f>BJ19-BK19</f>
        <v>0</v>
      </c>
      <c r="BM19" s="51">
        <f ca="1">RANK(BV19,BV19:BV22,1)</f>
        <v>4</v>
      </c>
      <c r="BN19" s="51" t="str">
        <f>IFERROR(VLOOKUP(BE19,AU:AV,2,FALSE),"")</f>
        <v/>
      </c>
      <c r="BO19" s="51" t="str">
        <f ca="1">IF(BN19="",BM19&amp;BD19,BN19&amp;BD19)</f>
        <v>4D</v>
      </c>
      <c r="BP19" s="51">
        <f>RANK(BI19,BI19:BI22)+(RANK(BL19,BL19:BL22)/10)+(RANK(BJ19,BJ19:BJ22)/100)</f>
        <v>1.1100000000000001</v>
      </c>
      <c r="BQ19" s="51">
        <f>RANK(BP19,BP19:BP22,1)</f>
        <v>1</v>
      </c>
      <c r="BR19" s="51" cm="1">
        <f t="array" aca="1" ref="BR19" ca="1">SUMPRODUCT((OFFSET($BY$3:$DT$3,MATCH($BE19,$BX$4:$BX$51,0),0))*((IF($BQ21=$BQ19,$BY$3:$DT$3=$BE21,0))+(IF($BQ22=$BQ19,$BY$3:$DT$3=$BE22,0))+(IF($BQ20=$BQ19,$BY$3:$DT$3=$BE20,0))))</f>
        <v>0</v>
      </c>
      <c r="BS19" s="51" cm="1">
        <f t="array" aca="1" ref="BS19" ca="1">SUMPRODUCT((OFFSET($DW$3:$FR$3,MATCH($BE19,$DV$4:$DV$51,0),0))*((IF($BQ21=$BQ19,$DW$3:$FR$3=$BE21,0))+(IF($BQ22=$BQ19,$DW$3:$FR$3=$BE22,0))+(IF($BQ20=$BQ19,$DW$3:$FR$3=$BE20,0))))</f>
        <v>0</v>
      </c>
      <c r="BT19" s="51" cm="1">
        <f t="array" aca="1" ref="BT19" ca="1">SUMPRODUCT((OFFSET($FU$3:$HP$3,MATCH($BE19,$FT$4:$FT$51,0),0))*((IF($BQ21=$BQ19,$FU$3:$HP$3=$BE21,0))+(IF($BQ22=$BQ19,$FU$3:$HP$3=$BE22,0))+(IF($BQ20=$BQ19,$FU$3:$HP$3=$BE20,0))))</f>
        <v>0</v>
      </c>
      <c r="BU19" s="51">
        <f ca="1">(BR19/1000)+(BS19/10000)+(BT19/100000)+(ROW(BT22)/10000000)</f>
        <v>2.2000000000000001E-6</v>
      </c>
      <c r="BV19" s="51">
        <f ca="1">+BP19-BU19</f>
        <v>1.1099978000000001</v>
      </c>
      <c r="BW19" s="51"/>
      <c r="BX19" s="51" t="s">
        <v>36</v>
      </c>
      <c r="BY19" s="83">
        <f>SUMIFS(PREDICTIONS!$W$4:$W$75,PREDICTIONS!$O$4:$O$75,$BX19,PREDICTIONS!$N$4:$N$75,BY$3)+SUMIFS(PREDICTIONS!$V$4:$V$75,PREDICTIONS!$N$4:$N$75,$BX19,PREDICTIONS!$O$4:$O$75,BY$3)</f>
        <v>0</v>
      </c>
      <c r="BZ19" s="83">
        <f>SUMIFS(PREDICTIONS!$W$4:$W$75,PREDICTIONS!$O$4:$O$75,$BX19,PREDICTIONS!$N$4:$N$75,BZ$3)+SUMIFS(PREDICTIONS!$V$4:$V$75,PREDICTIONS!$N$4:$N$75,$BX19,PREDICTIONS!$O$4:$O$75,BZ$3)</f>
        <v>0</v>
      </c>
      <c r="CA19" s="83">
        <f>SUMIFS(PREDICTIONS!$W$4:$W$75,PREDICTIONS!$O$4:$O$75,$BX19,PREDICTIONS!$N$4:$N$75,CA$3)+SUMIFS(PREDICTIONS!$V$4:$V$75,PREDICTIONS!$N$4:$N$75,$BX19,PREDICTIONS!$O$4:$O$75,CA$3)</f>
        <v>0</v>
      </c>
      <c r="CB19" s="83">
        <f>SUMIFS(PREDICTIONS!$W$4:$W$75,PREDICTIONS!$O$4:$O$75,$BX19,PREDICTIONS!$N$4:$N$75,CB$3)+SUMIFS(PREDICTIONS!$V$4:$V$75,PREDICTIONS!$N$4:$N$75,$BX19,PREDICTIONS!$O$4:$O$75,CB$3)</f>
        <v>0</v>
      </c>
      <c r="CC19" s="83">
        <f>SUMIFS(PREDICTIONS!$W$4:$W$75,PREDICTIONS!$O$4:$O$75,$BX19,PREDICTIONS!$N$4:$N$75,CC$3)+SUMIFS(PREDICTIONS!$V$4:$V$75,PREDICTIONS!$N$4:$N$75,$BX19,PREDICTIONS!$O$4:$O$75,CC$3)</f>
        <v>0</v>
      </c>
      <c r="CD19" s="83">
        <f>SUMIFS(PREDICTIONS!$W$4:$W$75,PREDICTIONS!$O$4:$O$75,$BX19,PREDICTIONS!$N$4:$N$75,CD$3)+SUMIFS(PREDICTIONS!$V$4:$V$75,PREDICTIONS!$N$4:$N$75,$BX19,PREDICTIONS!$O$4:$O$75,CD$3)</f>
        <v>0</v>
      </c>
      <c r="CE19" s="83">
        <f>SUMIFS(PREDICTIONS!$W$4:$W$75,PREDICTIONS!$O$4:$O$75,$BX19,PREDICTIONS!$N$4:$N$75,CE$3)+SUMIFS(PREDICTIONS!$V$4:$V$75,PREDICTIONS!$N$4:$N$75,$BX19,PREDICTIONS!$O$4:$O$75,CE$3)</f>
        <v>0</v>
      </c>
      <c r="CF19" s="83">
        <f>SUMIFS(PREDICTIONS!$W$4:$W$75,PREDICTIONS!$O$4:$O$75,$BX19,PREDICTIONS!$N$4:$N$75,CF$3)+SUMIFS(PREDICTIONS!$V$4:$V$75,PREDICTIONS!$N$4:$N$75,$BX19,PREDICTIONS!$O$4:$O$75,CF$3)</f>
        <v>0</v>
      </c>
      <c r="CG19" s="83">
        <f>SUMIFS(PREDICTIONS!$W$4:$W$75,PREDICTIONS!$O$4:$O$75,$BX19,PREDICTIONS!$N$4:$N$75,CG$3)+SUMIFS(PREDICTIONS!$V$4:$V$75,PREDICTIONS!$N$4:$N$75,$BX19,PREDICTIONS!$O$4:$O$75,CG$3)</f>
        <v>0</v>
      </c>
      <c r="CH19" s="83">
        <f>SUMIFS(PREDICTIONS!$W$4:$W$75,PREDICTIONS!$O$4:$O$75,$BX19,PREDICTIONS!$N$4:$N$75,CH$3)+SUMIFS(PREDICTIONS!$V$4:$V$75,PREDICTIONS!$N$4:$N$75,$BX19,PREDICTIONS!$O$4:$O$75,CH$3)</f>
        <v>0</v>
      </c>
      <c r="CI19" s="83">
        <f>SUMIFS(PREDICTIONS!$W$4:$W$75,PREDICTIONS!$O$4:$O$75,$BX19,PREDICTIONS!$N$4:$N$75,CI$3)+SUMIFS(PREDICTIONS!$V$4:$V$75,PREDICTIONS!$N$4:$N$75,$BX19,PREDICTIONS!$O$4:$O$75,CI$3)</f>
        <v>0</v>
      </c>
      <c r="CJ19" s="83">
        <f>SUMIFS(PREDICTIONS!$W$4:$W$75,PREDICTIONS!$O$4:$O$75,$BX19,PREDICTIONS!$N$4:$N$75,CJ$3)+SUMIFS(PREDICTIONS!$V$4:$V$75,PREDICTIONS!$N$4:$N$75,$BX19,PREDICTIONS!$O$4:$O$75,CJ$3)</f>
        <v>0</v>
      </c>
      <c r="CK19" s="83">
        <f>SUMIFS(PREDICTIONS!$W$4:$W$75,PREDICTIONS!$O$4:$O$75,$BX19,PREDICTIONS!$N$4:$N$75,CK$3)+SUMIFS(PREDICTIONS!$V$4:$V$75,PREDICTIONS!$N$4:$N$75,$BX19,PREDICTIONS!$O$4:$O$75,CK$3)</f>
        <v>0</v>
      </c>
      <c r="CL19" s="83">
        <f>SUMIFS(PREDICTIONS!$W$4:$W$75,PREDICTIONS!$O$4:$O$75,$BX19,PREDICTIONS!$N$4:$N$75,CL$3)+SUMIFS(PREDICTIONS!$V$4:$V$75,PREDICTIONS!$N$4:$N$75,$BX19,PREDICTIONS!$O$4:$O$75,CL$3)</f>
        <v>0</v>
      </c>
      <c r="CM19" s="83">
        <f>SUMIFS(PREDICTIONS!$W$4:$W$75,PREDICTIONS!$O$4:$O$75,$BX19,PREDICTIONS!$N$4:$N$75,CM$3)+SUMIFS(PREDICTIONS!$V$4:$V$75,PREDICTIONS!$N$4:$N$75,$BX19,PREDICTIONS!$O$4:$O$75,CM$3)</f>
        <v>0</v>
      </c>
      <c r="CN19" s="83">
        <f>SUMIFS(PREDICTIONS!$W$4:$W$75,PREDICTIONS!$O$4:$O$75,$BX19,PREDICTIONS!$N$4:$N$75,CN$3)+SUMIFS(PREDICTIONS!$V$4:$V$75,PREDICTIONS!$N$4:$N$75,$BX19,PREDICTIONS!$O$4:$O$75,CN$3)</f>
        <v>0</v>
      </c>
      <c r="CO19" s="83">
        <f>SUMIFS(PREDICTIONS!$W$4:$W$75,PREDICTIONS!$O$4:$O$75,$BX19,PREDICTIONS!$N$4:$N$75,CO$3)+SUMIFS(PREDICTIONS!$V$4:$V$75,PREDICTIONS!$N$4:$N$75,$BX19,PREDICTIONS!$O$4:$O$75,CO$3)</f>
        <v>0</v>
      </c>
      <c r="CP19" s="83">
        <f>SUMIFS(PREDICTIONS!$W$4:$W$75,PREDICTIONS!$O$4:$O$75,$BX19,PREDICTIONS!$N$4:$N$75,CP$3)+SUMIFS(PREDICTIONS!$V$4:$V$75,PREDICTIONS!$N$4:$N$75,$BX19,PREDICTIONS!$O$4:$O$75,CP$3)</f>
        <v>0</v>
      </c>
      <c r="CQ19" s="83">
        <f>SUMIFS(PREDICTIONS!$W$4:$W$75,PREDICTIONS!$O$4:$O$75,$BX19,PREDICTIONS!$N$4:$N$75,CQ$3)+SUMIFS(PREDICTIONS!$V$4:$V$75,PREDICTIONS!$N$4:$N$75,$BX19,PREDICTIONS!$O$4:$O$75,CQ$3)</f>
        <v>0</v>
      </c>
      <c r="CR19" s="83">
        <f>SUMIFS(PREDICTIONS!$W$4:$W$75,PREDICTIONS!$O$4:$O$75,$BX19,PREDICTIONS!$N$4:$N$75,CR$3)+SUMIFS(PREDICTIONS!$V$4:$V$75,PREDICTIONS!$N$4:$N$75,$BX19,PREDICTIONS!$O$4:$O$75,CR$3)</f>
        <v>0</v>
      </c>
      <c r="CS19" s="83">
        <f>SUMIFS(PREDICTIONS!$W$4:$W$75,PREDICTIONS!$O$4:$O$75,$BX19,PREDICTIONS!$N$4:$N$75,CS$3)+SUMIFS(PREDICTIONS!$V$4:$V$75,PREDICTIONS!$N$4:$N$75,$BX19,PREDICTIONS!$O$4:$O$75,CS$3)</f>
        <v>0</v>
      </c>
      <c r="CT19" s="83">
        <f>SUMIFS(PREDICTIONS!$W$4:$W$75,PREDICTIONS!$O$4:$O$75,$BX19,PREDICTIONS!$N$4:$N$75,CT$3)+SUMIFS(PREDICTIONS!$V$4:$V$75,PREDICTIONS!$N$4:$N$75,$BX19,PREDICTIONS!$O$4:$O$75,CT$3)</f>
        <v>0</v>
      </c>
      <c r="CU19" s="83">
        <f>SUMIFS(PREDICTIONS!$B$4:$B$75,PREDICTIONS!$P$4:$P$75,$BX19,PREDICTIONS!$O$4:$O$75,CU$3)+SUMIFS(PREDICTIONS!$W$4:$W$75,PREDICTIONS!$O$4:$O$75,$BX19,PREDICTIONS!$P$4:$P$75,CU$3)</f>
        <v>0</v>
      </c>
      <c r="CV19" s="83">
        <f>SUMIFS(PREDICTIONS!$C$4:$C$75,PREDICTIONS!$Q$4:$Q$75,$BX19,PREDICTIONS!$P$4:$P$75,CV$3)+SUMIFS(PREDICTIONS!$B$4:$B$75,PREDICTIONS!$P$4:$P$75,$BX19,PREDICTIONS!$Q$4:$Q$75,CV$3)</f>
        <v>0</v>
      </c>
      <c r="CW19" s="83">
        <f>SUMIFS(PREDICTIONS!$D$4:$D$75,PREDICTIONS!$R$4:$R$75,$BX19,PREDICTIONS!$Q$4:$Q$75,CW$3)+SUMIFS(PREDICTIONS!$C$4:$C$75,PREDICTIONS!$Q$4:$Q$75,$BX19,PREDICTIONS!$R$4:$R$75,CW$3)</f>
        <v>0</v>
      </c>
      <c r="CX19" s="83">
        <f>SUMIFS(PREDICTIONS!$E$4:$E$75,PREDICTIONS!$S$4:$S$75,$BX19,PREDICTIONS!$R$4:$R$75,CX$3)+SUMIFS(PREDICTIONS!$D$4:$D$75,PREDICTIONS!$R$4:$R$75,$BX19,PREDICTIONS!$S$4:$S$75,CX$3)</f>
        <v>0</v>
      </c>
      <c r="CY19" s="83">
        <f>SUMIFS(PREDICTIONS!$F$4:$F$75,PREDICTIONS!$T$4:$T$75,$BX19,PREDICTIONS!$S$4:$S$75,CY$3)+SUMIFS(PREDICTIONS!$E$4:$E$75,PREDICTIONS!$S$4:$S$75,$BX19,PREDICTIONS!$T$4:$T$75,CY$3)</f>
        <v>0</v>
      </c>
      <c r="CZ19" s="83">
        <f>SUMIFS(PREDICTIONS!$G$4:$G$75,PREDICTIONS!$U$4:$U$75,$BX19,PREDICTIONS!$T$4:$T$75,CZ$3)+SUMIFS(PREDICTIONS!$F$4:$F$75,PREDICTIONS!$T$4:$T$75,$BX19,PREDICTIONS!$U$4:$U$75,CZ$3)</f>
        <v>0</v>
      </c>
      <c r="DA19" s="83">
        <f>SUMIFS(PREDICTIONS!$J$4:$J$75,PREDICTIONS!$V$4:$V$75,$BX19,PREDICTIONS!$U$4:$U$75,DA$3)+SUMIFS(PREDICTIONS!$G$4:$G$75,PREDICTIONS!$U$4:$U$75,$BX19,PREDICTIONS!$V$4:$V$75,DA$3)</f>
        <v>0</v>
      </c>
      <c r="DB19" s="83">
        <f>SUMIFS(PREDICTIONS!$K$4:$K$75,PREDICTIONS!$W$4:$W$75,$BX19,PREDICTIONS!$V$4:$V$75,DB$3)+SUMIFS(PREDICTIONS!$J$4:$J$75,PREDICTIONS!$V$4:$V$75,$BX19,PREDICTIONS!$W$4:$W$75,DB$3)</f>
        <v>0</v>
      </c>
      <c r="DC19" s="83">
        <f>SUMIFS(PREDICTIONS!$L$4:$L$75,PREDICTIONS!$B$4:$B$75,$BX19,PREDICTIONS!$W$4:$W$75,DC$3)+SUMIFS(PREDICTIONS!$K$4:$K$75,PREDICTIONS!$W$4:$W$75,$BX19,PREDICTIONS!$B$4:$B$75,DC$3)</f>
        <v>0</v>
      </c>
      <c r="DD19" s="83">
        <f>SUMIFS(PREDICTIONS!$N$4:$N$75,PREDICTIONS!$C$4:$C$75,$BX19,PREDICTIONS!$B$4:$B$75,DD$3)+SUMIFS(PREDICTIONS!$L$4:$L$75,PREDICTIONS!$B$4:$B$75,$BX19,PREDICTIONS!$C$4:$C$75,DD$3)</f>
        <v>0</v>
      </c>
      <c r="DE19" s="83">
        <f>SUMIFS(PREDICTIONS!$O$4:$O$75,PREDICTIONS!$D$4:$D$75,$BX19,PREDICTIONS!$C$4:$C$75,DE$3)+SUMIFS(PREDICTIONS!$N$4:$N$75,PREDICTIONS!$C$4:$C$75,$BX19,PREDICTIONS!$D$4:$D$75,DE$3)</f>
        <v>0</v>
      </c>
      <c r="DF19" s="83">
        <f>SUMIFS(PREDICTIONS!$P$4:$P$75,PREDICTIONS!$E$4:$E$75,$BX19,PREDICTIONS!$D$4:$D$75,DF$3)+SUMIFS(PREDICTIONS!$O$4:$O$75,PREDICTIONS!$D$4:$D$75,$BX19,PREDICTIONS!$E$4:$E$75,DF$3)</f>
        <v>0</v>
      </c>
      <c r="DG19" s="83">
        <f>SUMIFS(PREDICTIONS!$Q$4:$Q$75,PREDICTIONS!$F$4:$F$75,$BX19,PREDICTIONS!$E$4:$E$75,DG$3)+SUMIFS(PREDICTIONS!$P$4:$P$75,PREDICTIONS!$E$4:$E$75,$BX19,PREDICTIONS!$F$4:$F$75,DG$3)</f>
        <v>0</v>
      </c>
      <c r="DH19" s="83">
        <f>SUMIFS(PREDICTIONS!$R$4:$R$75,PREDICTIONS!$G$4:$G$75,$BX19,PREDICTIONS!$F$4:$F$75,DH$3)+SUMIFS(PREDICTIONS!$Q$4:$Q$75,PREDICTIONS!$F$4:$F$75,$BX19,PREDICTIONS!$G$4:$G$75,DH$3)</f>
        <v>0</v>
      </c>
      <c r="DI19" s="83">
        <f>SUMIFS(PREDICTIONS!$S$4:$S$75,PREDICTIONS!$J$4:$J$75,$BX19,PREDICTIONS!$G$4:$G$75,DI$3)+SUMIFS(PREDICTIONS!$R$4:$R$75,PREDICTIONS!$G$4:$G$75,$BX19,PREDICTIONS!$J$4:$J$75,DI$3)</f>
        <v>0</v>
      </c>
      <c r="DJ19" s="83">
        <f>SUMIFS(PREDICTIONS!$T$4:$T$75,PREDICTIONS!$K$4:$K$75,$BX19,PREDICTIONS!$J$4:$J$75,DJ$3)+SUMIFS(PREDICTIONS!$S$4:$S$75,PREDICTIONS!$J$4:$J$75,$BX19,PREDICTIONS!$K$4:$K$75,DJ$3)</f>
        <v>0</v>
      </c>
      <c r="DK19" s="83">
        <f>SUMIFS(PREDICTIONS!$U$4:$U$75,PREDICTIONS!$L$4:$L$75,$BX19,PREDICTIONS!$K$4:$K$75,DK$3)+SUMIFS(PREDICTIONS!$T$4:$T$75,PREDICTIONS!$K$4:$K$75,$BX19,PREDICTIONS!$L$4:$L$75,DK$3)</f>
        <v>0</v>
      </c>
      <c r="DL19" s="83">
        <f>SUMIFS(PREDICTIONS!$V$4:$V$75,PREDICTIONS!$N$4:$N$75,$BX19,PREDICTIONS!$L$4:$L$75,DL$3)+SUMIFS(PREDICTIONS!$U$4:$U$75,PREDICTIONS!$L$4:$L$75,$BX19,PREDICTIONS!$N$4:$N$75,DL$3)</f>
        <v>0</v>
      </c>
      <c r="DM19" s="83">
        <f>SUMIFS(PREDICTIONS!$W$4:$W$75,PREDICTIONS!$O$4:$O$75,$BX19,PREDICTIONS!$N$4:$N$75,DM$3)+SUMIFS(PREDICTIONS!$V$4:$V$75,PREDICTIONS!$N$4:$N$75,$BX19,PREDICTIONS!$O$4:$O$75,DM$3)</f>
        <v>0</v>
      </c>
      <c r="DN19" s="83">
        <f>SUMIFS(PREDICTIONS!$B$4:$B$75,PREDICTIONS!$P$4:$P$75,$BX19,PREDICTIONS!$O$4:$O$75,DN$3)+SUMIFS(PREDICTIONS!$W$4:$W$75,PREDICTIONS!$O$4:$O$75,$BX19,PREDICTIONS!$P$4:$P$75,DN$3)</f>
        <v>0</v>
      </c>
      <c r="DO19" s="83">
        <f>SUMIFS(PREDICTIONS!$C$4:$C$75,PREDICTIONS!$Q$4:$Q$75,$BX19,PREDICTIONS!$P$4:$P$75,DO$3)+SUMIFS(PREDICTIONS!$B$4:$B$75,PREDICTIONS!$P$4:$P$75,$BX19,PREDICTIONS!$Q$4:$Q$75,DO$3)</f>
        <v>0</v>
      </c>
      <c r="DP19" s="83">
        <f>SUMIFS(PREDICTIONS!$D$4:$D$75,PREDICTIONS!$R$4:$R$75,$BX19,PREDICTIONS!$Q$4:$Q$75,DP$3)+SUMIFS(PREDICTIONS!$C$4:$C$75,PREDICTIONS!$Q$4:$Q$75,$BX19,PREDICTIONS!$R$4:$R$75,DP$3)</f>
        <v>0</v>
      </c>
      <c r="DQ19" s="83">
        <f>SUMIFS(PREDICTIONS!$E$4:$E$75,PREDICTIONS!$S$4:$S$75,$BX19,PREDICTIONS!$R$4:$R$75,DQ$3)+SUMIFS(PREDICTIONS!$D$4:$D$75,PREDICTIONS!$R$4:$R$75,$BX19,PREDICTIONS!$S$4:$S$75,DQ$3)</f>
        <v>0</v>
      </c>
      <c r="DR19" s="83">
        <f>SUMIFS(PREDICTIONS!$W$4:$W$75,PREDICTIONS!$O$4:$O$75,$BX19,PREDICTIONS!$N$4:$N$75,DR$3)+SUMIFS(PREDICTIONS!$V$4:$V$75,PREDICTIONS!$N$4:$N$75,$BX19,PREDICTIONS!$O$4:$O$75,DR$3)</f>
        <v>0</v>
      </c>
      <c r="DS19" s="83">
        <f>SUMIFS(PREDICTIONS!$W$4:$W$75,PREDICTIONS!$O$4:$O$75,$BX19,PREDICTIONS!$N$4:$N$75,DS$3)+SUMIFS(PREDICTIONS!$V$4:$V$75,PREDICTIONS!$N$4:$N$75,$BX19,PREDICTIONS!$O$4:$O$75,DS$3)</f>
        <v>0</v>
      </c>
      <c r="DT19" s="83">
        <f>SUMIFS(PREDICTIONS!$W$4:$W$75,PREDICTIONS!$O$4:$O$75,$BX19,PREDICTIONS!$N$4:$N$75,DT$3)+SUMIFS(PREDICTIONS!$V$4:$V$75,PREDICTIONS!$N$4:$N$75,$BX19,PREDICTIONS!$O$4:$O$75,DT$3)</f>
        <v>0</v>
      </c>
      <c r="DU19" s="51"/>
      <c r="DV19" s="51" t="s">
        <v>36</v>
      </c>
      <c r="DW19" s="83">
        <f>SUMIFS(PREDICTIONS!$U$4:$U$75,PREDICTIONS!$O$4:$O$75,$BX19,PREDICTIONS!$N$4:$N$75,DW$3)+SUMIFS(PREDICTIONS!$T$4:$T$75,PREDICTIONS!$N$4:$N$75,$BX19,PREDICTIONS!$O$4:$O$75,DW$3)</f>
        <v>0</v>
      </c>
      <c r="DX19" s="83">
        <f>SUMIFS(PREDICTIONS!$U$4:$U$75,PREDICTIONS!$O$4:$O$75,$BX19,PREDICTIONS!$N$4:$N$75,DX$3)+SUMIFS(PREDICTIONS!$T$4:$T$75,PREDICTIONS!$N$4:$N$75,$BX19,PREDICTIONS!$O$4:$O$75,DX$3)</f>
        <v>0</v>
      </c>
      <c r="DY19" s="83">
        <f>SUMIFS(PREDICTIONS!$U$4:$U$75,PREDICTIONS!$O$4:$O$75,$BX19,PREDICTIONS!$N$4:$N$75,DY$3)+SUMIFS(PREDICTIONS!$T$4:$T$75,PREDICTIONS!$N$4:$N$75,$BX19,PREDICTIONS!$O$4:$O$75,DY$3)</f>
        <v>0</v>
      </c>
      <c r="DZ19" s="83">
        <f>SUMIFS(PREDICTIONS!$U$4:$U$75,PREDICTIONS!$O$4:$O$75,$BX19,PREDICTIONS!$N$4:$N$75,DZ$3)+SUMIFS(PREDICTIONS!$T$4:$T$75,PREDICTIONS!$N$4:$N$75,$BX19,PREDICTIONS!$O$4:$O$75,DZ$3)</f>
        <v>0</v>
      </c>
      <c r="EA19" s="83">
        <f>SUMIFS(PREDICTIONS!$U$4:$U$75,PREDICTIONS!$O$4:$O$75,$BX19,PREDICTIONS!$N$4:$N$75,EA$3)+SUMIFS(PREDICTIONS!$T$4:$T$75,PREDICTIONS!$N$4:$N$75,$BX19,PREDICTIONS!$O$4:$O$75,EA$3)</f>
        <v>0</v>
      </c>
      <c r="EB19" s="83">
        <f>SUMIFS(PREDICTIONS!$U$4:$U$75,PREDICTIONS!$O$4:$O$75,$BX19,PREDICTIONS!$N$4:$N$75,EB$3)+SUMIFS(PREDICTIONS!$T$4:$T$75,PREDICTIONS!$N$4:$N$75,$BX19,PREDICTIONS!$O$4:$O$75,EB$3)</f>
        <v>0</v>
      </c>
      <c r="EC19" s="83">
        <f>SUMIFS(PREDICTIONS!$U$4:$U$75,PREDICTIONS!$O$4:$O$75,$BX19,PREDICTIONS!$N$4:$N$75,EC$3)+SUMIFS(PREDICTIONS!$T$4:$T$75,PREDICTIONS!$N$4:$N$75,$BX19,PREDICTIONS!$O$4:$O$75,EC$3)</f>
        <v>0</v>
      </c>
      <c r="ED19" s="83">
        <f>SUMIFS(PREDICTIONS!$U$4:$U$75,PREDICTIONS!$O$4:$O$75,$BX19,PREDICTIONS!$N$4:$N$75,ED$3)+SUMIFS(PREDICTIONS!$T$4:$T$75,PREDICTIONS!$N$4:$N$75,$BX19,PREDICTIONS!$O$4:$O$75,ED$3)</f>
        <v>0</v>
      </c>
      <c r="EE19" s="83">
        <f>SUMIFS(PREDICTIONS!$U$4:$U$75,PREDICTIONS!$O$4:$O$75,$BX19,PREDICTIONS!$N$4:$N$75,EE$3)+SUMIFS(PREDICTIONS!$T$4:$T$75,PREDICTIONS!$N$4:$N$75,$BX19,PREDICTIONS!$O$4:$O$75,EE$3)</f>
        <v>0</v>
      </c>
      <c r="EF19" s="83">
        <f>SUMIFS(PREDICTIONS!$V$4:$V$75,PREDICTIONS!$P$4:$P$75,$BX19,PREDICTIONS!$O$4:$O$75,EF$3)+SUMIFS(PREDICTIONS!$U$4:$U$75,PREDICTIONS!$O$4:$O$75,$BX19,PREDICTIONS!$P$4:$P$75,EF$3)</f>
        <v>0</v>
      </c>
      <c r="EG19" s="83">
        <f>SUMIFS(PREDICTIONS!$W$4:$W$75,PREDICTIONS!$Q$4:$Q$75,$BX19,PREDICTIONS!$P$4:$P$75,EG$3)+SUMIFS(PREDICTIONS!$V$4:$V$75,PREDICTIONS!$P$4:$P$75,$BX19,PREDICTIONS!$Q$4:$Q$75,EG$3)</f>
        <v>0</v>
      </c>
      <c r="EH19" s="83">
        <f>SUMIFS(PREDICTIONS!$B$4:$B$75,PREDICTIONS!$R$4:$R$75,$BX19,PREDICTIONS!$Q$4:$Q$75,EH$3)+SUMIFS(PREDICTIONS!$W$4:$W$75,PREDICTIONS!$Q$4:$Q$75,$BX19,PREDICTIONS!$R$4:$R$75,EH$3)</f>
        <v>0</v>
      </c>
      <c r="EI19" s="83">
        <f>SUMIFS(PREDICTIONS!$C$4:$C$75,PREDICTIONS!$S$4:$S$75,$BX19,PREDICTIONS!$R$4:$R$75,EI$3)+SUMIFS(PREDICTIONS!$B$4:$B$75,PREDICTIONS!$R$4:$R$75,$BX19,PREDICTIONS!$S$4:$S$75,EI$3)</f>
        <v>0</v>
      </c>
      <c r="EJ19" s="83">
        <f>SUMIFS(PREDICTIONS!$D$4:$D$75,PREDICTIONS!$T$4:$T$75,$BX19,PREDICTIONS!$S$4:$S$75,EJ$3)+SUMIFS(PREDICTIONS!$C$4:$C$75,PREDICTIONS!$S$4:$S$75,$BX19,PREDICTIONS!$T$4:$T$75,EJ$3)</f>
        <v>0</v>
      </c>
      <c r="EK19" s="83">
        <f>SUMIFS(PREDICTIONS!$E$4:$E$75,PREDICTIONS!$U$4:$U$75,$BX19,PREDICTIONS!$T$4:$T$75,EK$3)+SUMIFS(PREDICTIONS!$D$4:$D$75,PREDICTIONS!$T$4:$T$75,$BX19,PREDICTIONS!$U$4:$U$75,EK$3)</f>
        <v>0</v>
      </c>
      <c r="EL19" s="83">
        <f>SUMIFS(PREDICTIONS!$F$4:$F$75,PREDICTIONS!$V$4:$V$75,$BX19,PREDICTIONS!$U$4:$U$75,EL$3)+SUMIFS(PREDICTIONS!$E$4:$E$75,PREDICTIONS!$U$4:$U$75,$BX19,PREDICTIONS!$V$4:$V$75,EL$3)</f>
        <v>0</v>
      </c>
      <c r="EM19" s="83">
        <f>SUMIFS(PREDICTIONS!$G$4:$G$75,PREDICTIONS!$W$4:$W$75,$BX19,PREDICTIONS!$V$4:$V$75,EM$3)+SUMIFS(PREDICTIONS!$F$4:$F$75,PREDICTIONS!$V$4:$V$75,$BX19,PREDICTIONS!$W$4:$W$75,EM$3)</f>
        <v>0</v>
      </c>
      <c r="EN19" s="83">
        <f>SUMIFS(PREDICTIONS!$J$4:$J$75,PREDICTIONS!$B$4:$B$75,$BX19,PREDICTIONS!$W$4:$W$75,EN$3)+SUMIFS(PREDICTIONS!$G$4:$G$75,PREDICTIONS!$W$4:$W$75,$BX19,PREDICTIONS!$B$4:$B$75,EN$3)</f>
        <v>0</v>
      </c>
      <c r="EO19" s="83">
        <f>SUMIFS(PREDICTIONS!$K$4:$K$75,PREDICTIONS!$C$4:$C$75,$BX19,PREDICTIONS!$B$4:$B$75,EO$3)+SUMIFS(PREDICTIONS!$J$4:$J$75,PREDICTIONS!$B$4:$B$75,$BX19,PREDICTIONS!$C$4:$C$75,EO$3)</f>
        <v>0</v>
      </c>
      <c r="EP19" s="83">
        <f>SUMIFS(PREDICTIONS!$L$4:$L$75,PREDICTIONS!$D$4:$D$75,$BX19,PREDICTIONS!$C$4:$C$75,EP$3)+SUMIFS(PREDICTIONS!$K$4:$K$75,PREDICTIONS!$C$4:$C$75,$BX19,PREDICTIONS!$D$4:$D$75,EP$3)</f>
        <v>0</v>
      </c>
      <c r="EQ19" s="83">
        <f>SUMIFS(PREDICTIONS!$N$4:$N$75,PREDICTIONS!$E$4:$E$75,$BX19,PREDICTIONS!$D$4:$D$75,EQ$3)+SUMIFS(PREDICTIONS!$L$4:$L$75,PREDICTIONS!$D$4:$D$75,$BX19,PREDICTIONS!$E$4:$E$75,EQ$3)</f>
        <v>0</v>
      </c>
      <c r="ER19" s="83">
        <f>SUMIFS(PREDICTIONS!$O$4:$O$75,PREDICTIONS!$F$4:$F$75,$BX19,PREDICTIONS!$E$4:$E$75,ER$3)+SUMIFS(PREDICTIONS!$N$4:$N$75,PREDICTIONS!$E$4:$E$75,$BX19,PREDICTIONS!$F$4:$F$75,ER$3)</f>
        <v>0</v>
      </c>
      <c r="ES19" s="83">
        <f>SUMIFS(PREDICTIONS!$P$4:$P$75,PREDICTIONS!$G$4:$G$75,$BX19,PREDICTIONS!$F$4:$F$75,ES$3)+SUMIFS(PREDICTIONS!$O$4:$O$75,PREDICTIONS!$F$4:$F$75,$BX19,PREDICTIONS!$G$4:$G$75,ES$3)</f>
        <v>0</v>
      </c>
      <c r="ET19" s="83">
        <f>SUMIFS(PREDICTIONS!$Q$4:$Q$75,PREDICTIONS!$J$4:$J$75,$BX19,PREDICTIONS!$G$4:$G$75,ET$3)+SUMIFS(PREDICTIONS!$P$4:$P$75,PREDICTIONS!$G$4:$G$75,$BX19,PREDICTIONS!$J$4:$J$75,ET$3)</f>
        <v>0</v>
      </c>
      <c r="EU19" s="83">
        <f>SUMIFS(PREDICTIONS!$R$4:$R$75,PREDICTIONS!$K$4:$K$75,$BX19,PREDICTIONS!$J$4:$J$75,EU$3)+SUMIFS(PREDICTIONS!$Q$4:$Q$75,PREDICTIONS!$J$4:$J$75,$BX19,PREDICTIONS!$K$4:$K$75,EU$3)</f>
        <v>0</v>
      </c>
      <c r="EV19" s="83">
        <f>SUMIFS(PREDICTIONS!$S$4:$S$75,PREDICTIONS!$L$4:$L$75,$BX19,PREDICTIONS!$K$4:$K$75,EV$3)+SUMIFS(PREDICTIONS!$R$4:$R$75,PREDICTIONS!$K$4:$K$75,$BX19,PREDICTIONS!$L$4:$L$75,EV$3)</f>
        <v>0</v>
      </c>
      <c r="EW19" s="83">
        <f>SUMIFS(PREDICTIONS!$T$4:$T$75,PREDICTIONS!$N$4:$N$75,$BX19,PREDICTIONS!$L$4:$L$75,EW$3)+SUMIFS(PREDICTIONS!$S$4:$S$75,PREDICTIONS!$L$4:$L$75,$BX19,PREDICTIONS!$N$4:$N$75,EW$3)</f>
        <v>0</v>
      </c>
      <c r="EX19" s="83">
        <f>SUMIFS(PREDICTIONS!$U$4:$U$75,PREDICTIONS!$O$4:$O$75,$BX19,PREDICTIONS!$N$4:$N$75,EX$3)+SUMIFS(PREDICTIONS!$T$4:$T$75,PREDICTIONS!$N$4:$N$75,$BX19,PREDICTIONS!$O$4:$O$75,EX$3)</f>
        <v>0</v>
      </c>
      <c r="EY19" s="83">
        <f>SUMIFS(PREDICTIONS!$V$4:$V$75,PREDICTIONS!$P$4:$P$75,$BX19,PREDICTIONS!$O$4:$O$75,EY$3)+SUMIFS(PREDICTIONS!$U$4:$U$75,PREDICTIONS!$O$4:$O$75,$BX19,PREDICTIONS!$P$4:$P$75,EY$3)</f>
        <v>0</v>
      </c>
      <c r="EZ19" s="83">
        <f>SUMIFS(PREDICTIONS!$W$4:$W$75,PREDICTIONS!$Q$4:$Q$75,$BX19,PREDICTIONS!$P$4:$P$75,EZ$3)+SUMIFS(PREDICTIONS!$V$4:$V$75,PREDICTIONS!$P$4:$P$75,$BX19,PREDICTIONS!$Q$4:$Q$75,EZ$3)</f>
        <v>0</v>
      </c>
      <c r="FA19" s="83">
        <f>SUMIFS(PREDICTIONS!$B$4:$B$75,PREDICTIONS!$R$4:$R$75,$BX19,PREDICTIONS!$Q$4:$Q$75,FA$3)+SUMIFS(PREDICTIONS!$W$4:$W$75,PREDICTIONS!$Q$4:$Q$75,$BX19,PREDICTIONS!$R$4:$R$75,FA$3)</f>
        <v>0</v>
      </c>
      <c r="FB19" s="83">
        <f>SUMIFS(PREDICTIONS!$C$4:$C$75,PREDICTIONS!$S$4:$S$75,$BX19,PREDICTIONS!$R$4:$R$75,FB$3)+SUMIFS(PREDICTIONS!$B$4:$B$75,PREDICTIONS!$R$4:$R$75,$BX19,PREDICTIONS!$S$4:$S$75,FB$3)</f>
        <v>0</v>
      </c>
      <c r="FC19" s="83">
        <f>SUMIFS(PREDICTIONS!$D$4:$D$75,PREDICTIONS!$T$4:$T$75,$BX19,PREDICTIONS!$S$4:$S$75,FC$3)+SUMIFS(PREDICTIONS!$C$4:$C$75,PREDICTIONS!$S$4:$S$75,$BX19,PREDICTIONS!$T$4:$T$75,FC$3)</f>
        <v>0</v>
      </c>
      <c r="FD19" s="83">
        <f>SUMIFS(PREDICTIONS!$E$4:$E$75,PREDICTIONS!$U$4:$U$75,$BX19,PREDICTIONS!$T$4:$T$75,FD$3)+SUMIFS(PREDICTIONS!$D$4:$D$75,PREDICTIONS!$T$4:$T$75,$BX19,PREDICTIONS!$U$4:$U$75,FD$3)</f>
        <v>0</v>
      </c>
      <c r="FE19" s="83">
        <f>SUMIFS(PREDICTIONS!$F$4:$F$75,PREDICTIONS!$V$4:$V$75,$BX19,PREDICTIONS!$U$4:$U$75,FE$3)+SUMIFS(PREDICTIONS!$E$4:$E$75,PREDICTIONS!$U$4:$U$75,$BX19,PREDICTIONS!$V$4:$V$75,FE$3)</f>
        <v>0</v>
      </c>
      <c r="FF19" s="83">
        <f>SUMIFS(PREDICTIONS!$G$4:$G$75,PREDICTIONS!$W$4:$W$75,$BX19,PREDICTIONS!$V$4:$V$75,FF$3)+SUMIFS(PREDICTIONS!$F$4:$F$75,PREDICTIONS!$V$4:$V$75,$BX19,PREDICTIONS!$W$4:$W$75,FF$3)</f>
        <v>0</v>
      </c>
      <c r="FG19" s="83">
        <f>SUMIFS(PREDICTIONS!$U$4:$U$75,PREDICTIONS!$O$4:$O$75,$BX19,PREDICTIONS!$N$4:$N$75,FG$3)+SUMIFS(PREDICTIONS!$T$4:$T$75,PREDICTIONS!$N$4:$N$75,$BX19,PREDICTIONS!$O$4:$O$75,FG$3)</f>
        <v>0</v>
      </c>
      <c r="FH19" s="83">
        <f>SUMIFS(PREDICTIONS!$U$4:$U$75,PREDICTIONS!$O$4:$O$75,$BX19,PREDICTIONS!$N$4:$N$75,FH$3)+SUMIFS(PREDICTIONS!$T$4:$T$75,PREDICTIONS!$N$4:$N$75,$BX19,PREDICTIONS!$O$4:$O$75,FH$3)</f>
        <v>0</v>
      </c>
      <c r="FI19" s="83">
        <f>SUMIFS(PREDICTIONS!$U$4:$U$75,PREDICTIONS!$O$4:$O$75,$BX19,PREDICTIONS!$N$4:$N$75,FI$3)+SUMIFS(PREDICTIONS!$T$4:$T$75,PREDICTIONS!$N$4:$N$75,$BX19,PREDICTIONS!$O$4:$O$75,FI$3)</f>
        <v>0</v>
      </c>
      <c r="FJ19" s="83">
        <f>SUMIFS(PREDICTIONS!$U$4:$U$75,PREDICTIONS!$O$4:$O$75,$BX19,PREDICTIONS!$N$4:$N$75,FJ$3)+SUMIFS(PREDICTIONS!$T$4:$T$75,PREDICTIONS!$N$4:$N$75,$BX19,PREDICTIONS!$O$4:$O$75,FJ$3)</f>
        <v>0</v>
      </c>
      <c r="FK19" s="83">
        <f>SUMIFS(PREDICTIONS!$U$4:$U$75,PREDICTIONS!$O$4:$O$75,$BX19,PREDICTIONS!$N$4:$N$75,FK$3)+SUMIFS(PREDICTIONS!$T$4:$T$75,PREDICTIONS!$N$4:$N$75,$BX19,PREDICTIONS!$O$4:$O$75,FK$3)</f>
        <v>0</v>
      </c>
      <c r="FL19" s="83">
        <f>SUMIFS(PREDICTIONS!$U$4:$U$75,PREDICTIONS!$O$4:$O$75,$BX19,PREDICTIONS!$N$4:$N$75,FL$3)+SUMIFS(PREDICTIONS!$T$4:$T$75,PREDICTIONS!$N$4:$N$75,$BX19,PREDICTIONS!$O$4:$O$75,FL$3)</f>
        <v>0</v>
      </c>
      <c r="FM19" s="83">
        <f>SUMIFS(PREDICTIONS!$U$4:$U$75,PREDICTIONS!$O$4:$O$75,$BX19,PREDICTIONS!$N$4:$N$75,FM$3)+SUMIFS(PREDICTIONS!$T$4:$T$75,PREDICTIONS!$N$4:$N$75,$BX19,PREDICTIONS!$O$4:$O$75,FM$3)</f>
        <v>0</v>
      </c>
      <c r="FN19" s="83">
        <f>SUMIFS(PREDICTIONS!$U$4:$U$75,PREDICTIONS!$O$4:$O$75,$BX19,PREDICTIONS!$N$4:$N$75,FN$3)+SUMIFS(PREDICTIONS!$T$4:$T$75,PREDICTIONS!$N$4:$N$75,$BX19,PREDICTIONS!$O$4:$O$75,FN$3)</f>
        <v>0</v>
      </c>
      <c r="FO19" s="83">
        <f>SUMIFS(PREDICTIONS!$U$4:$U$75,PREDICTIONS!$O$4:$O$75,$BX19,PREDICTIONS!$N$4:$N$75,FO$3)+SUMIFS(PREDICTIONS!$T$4:$T$75,PREDICTIONS!$N$4:$N$75,$BX19,PREDICTIONS!$O$4:$O$75,FO$3)</f>
        <v>0</v>
      </c>
      <c r="FP19" s="83">
        <f>SUMIFS(PREDICTIONS!$U$4:$U$75,PREDICTIONS!$O$4:$O$75,$BX19,PREDICTIONS!$N$4:$N$75,FP$3)+SUMIFS(PREDICTIONS!$T$4:$T$75,PREDICTIONS!$N$4:$N$75,$BX19,PREDICTIONS!$O$4:$O$75,FP$3)</f>
        <v>0</v>
      </c>
      <c r="FQ19" s="83">
        <f>SUMIFS(PREDICTIONS!$U$4:$U$75,PREDICTIONS!$O$4:$O$75,$BX19,PREDICTIONS!$N$4:$N$75,FQ$3)+SUMIFS(PREDICTIONS!$T$4:$T$75,PREDICTIONS!$N$4:$N$75,$BX19,PREDICTIONS!$O$4:$O$75,FQ$3)</f>
        <v>0</v>
      </c>
      <c r="FR19" s="83">
        <f>SUMIFS(PREDICTIONS!$U$4:$U$75,PREDICTIONS!$O$4:$O$75,$BX19,PREDICTIONS!$N$4:$N$75,FR$3)+SUMIFS(PREDICTIONS!$T$4:$T$75,PREDICTIONS!$N$4:$N$75,$BX19,PREDICTIONS!$O$4:$O$75,FR$3)</f>
        <v>0</v>
      </c>
      <c r="FS19" s="51"/>
      <c r="FT19" s="51" t="s">
        <v>36</v>
      </c>
      <c r="FU19" s="83">
        <f>SUMIFS(PREDICTIONS!$S$4:$S$75,PREDICTIONS!$O$4:$O$75,$BX19,PREDICTIONS!$N$4:$N$75,FU$3)+SUMIFS(PREDICTIONS!$R$4:$R$75,PREDICTIONS!$N$4:$N$75,$BX19,PREDICTIONS!$O$4:$O$75,FU$3)</f>
        <v>0</v>
      </c>
      <c r="FV19" s="83">
        <f>SUMIFS(PREDICTIONS!$S$4:$S$75,PREDICTIONS!$O$4:$O$75,$BX19,PREDICTIONS!$N$4:$N$75,FV$3)+SUMIFS(PREDICTIONS!$R$4:$R$75,PREDICTIONS!$N$4:$N$75,$BX19,PREDICTIONS!$O$4:$O$75,FV$3)</f>
        <v>0</v>
      </c>
      <c r="FW19" s="83">
        <f>SUMIFS(PREDICTIONS!$S$4:$S$75,PREDICTIONS!$O$4:$O$75,$BX19,PREDICTIONS!$N$4:$N$75,FW$3)+SUMIFS(PREDICTIONS!$R$4:$R$75,PREDICTIONS!$N$4:$N$75,$BX19,PREDICTIONS!$O$4:$O$75,FW$3)</f>
        <v>0</v>
      </c>
      <c r="FX19" s="83">
        <f>SUMIFS(PREDICTIONS!$S$4:$S$75,PREDICTIONS!$O$4:$O$75,$BX19,PREDICTIONS!$N$4:$N$75,FX$3)+SUMIFS(PREDICTIONS!$R$4:$R$75,PREDICTIONS!$N$4:$N$75,$BX19,PREDICTIONS!$O$4:$O$75,FX$3)</f>
        <v>0</v>
      </c>
      <c r="FY19" s="83">
        <f>SUMIFS(PREDICTIONS!$S$4:$S$75,PREDICTIONS!$O$4:$O$75,$BX19,PREDICTIONS!$N$4:$N$75,FY$3)+SUMIFS(PREDICTIONS!$R$4:$R$75,PREDICTIONS!$N$4:$N$75,$BX19,PREDICTIONS!$O$4:$O$75,FY$3)</f>
        <v>0</v>
      </c>
      <c r="FZ19" s="83">
        <f>SUMIFS(PREDICTIONS!$S$4:$S$75,PREDICTIONS!$O$4:$O$75,$BX19,PREDICTIONS!$N$4:$N$75,FZ$3)+SUMIFS(PREDICTIONS!$R$4:$R$75,PREDICTIONS!$N$4:$N$75,$BX19,PREDICTIONS!$O$4:$O$75,FZ$3)</f>
        <v>0</v>
      </c>
      <c r="GA19" s="83">
        <f>SUMIFS(PREDICTIONS!$T$4:$T$75,PREDICTIONS!$P$4:$P$75,$BX19,PREDICTIONS!$O$4:$O$75,GA$3)+SUMIFS(PREDICTIONS!$S$4:$S$75,PREDICTIONS!$O$4:$O$75,$BX19,PREDICTIONS!$P$4:$P$75,GA$3)</f>
        <v>0</v>
      </c>
      <c r="GB19" s="83">
        <f>SUMIFS(PREDICTIONS!$U$4:$U$75,PREDICTIONS!$Q$4:$Q$75,$BX19,PREDICTIONS!$P$4:$P$75,GB$3)+SUMIFS(PREDICTIONS!$T$4:$T$75,PREDICTIONS!$P$4:$P$75,$BX19,PREDICTIONS!$Q$4:$Q$75,GB$3)</f>
        <v>0</v>
      </c>
      <c r="GC19" s="83">
        <f>SUMIFS(PREDICTIONS!$V$4:$V$75,PREDICTIONS!$R$4:$R$75,$BX19,PREDICTIONS!$Q$4:$Q$75,GC$3)+SUMIFS(PREDICTIONS!$U$4:$U$75,PREDICTIONS!$Q$4:$Q$75,$BX19,PREDICTIONS!$R$4:$R$75,GC$3)</f>
        <v>0</v>
      </c>
      <c r="GD19" s="83">
        <f>SUMIFS(PREDICTIONS!$W$4:$W$75,PREDICTIONS!$S$4:$S$75,$BX19,PREDICTIONS!$R$4:$R$75,GD$3)+SUMIFS(PREDICTIONS!$V$4:$V$75,PREDICTIONS!$R$4:$R$75,$BX19,PREDICTIONS!$S$4:$S$75,GD$3)</f>
        <v>0</v>
      </c>
      <c r="GE19" s="83">
        <f>SUMIFS(PREDICTIONS!$B$4:$B$75,PREDICTIONS!$T$4:$T$75,$BX19,PREDICTIONS!$S$4:$S$75,GE$3)+SUMIFS(PREDICTIONS!$W$4:$W$75,PREDICTIONS!$S$4:$S$75,$BX19,PREDICTIONS!$T$4:$T$75,GE$3)</f>
        <v>0</v>
      </c>
      <c r="GF19" s="83">
        <f>SUMIFS(PREDICTIONS!$C$4:$C$75,PREDICTIONS!$U$4:$U$75,$BX19,PREDICTIONS!$T$4:$T$75,GF$3)+SUMIFS(PREDICTIONS!$B$4:$B$75,PREDICTIONS!$T$4:$T$75,$BX19,PREDICTIONS!$U$4:$U$75,GF$3)</f>
        <v>0</v>
      </c>
      <c r="GG19" s="83">
        <f>SUMIFS(PREDICTIONS!$D$4:$D$75,PREDICTIONS!$V$4:$V$75,$BX19,PREDICTIONS!$U$4:$U$75,GG$3)+SUMIFS(PREDICTIONS!$C$4:$C$75,PREDICTIONS!$U$4:$U$75,$BX19,PREDICTIONS!$V$4:$V$75,GG$3)</f>
        <v>0</v>
      </c>
      <c r="GH19" s="83">
        <f>SUMIFS(PREDICTIONS!$E$4:$E$75,PREDICTIONS!$W$4:$W$75,$BX19,PREDICTIONS!$V$4:$V$75,GH$3)+SUMIFS(PREDICTIONS!$D$4:$D$75,PREDICTIONS!$V$4:$V$75,$BX19,PREDICTIONS!$W$4:$W$75,GH$3)</f>
        <v>0</v>
      </c>
      <c r="GI19" s="83">
        <f>SUMIFS(PREDICTIONS!$F$4:$F$75,PREDICTIONS!$B$4:$B$75,$BX19,PREDICTIONS!$W$4:$W$75,GI$3)+SUMIFS(PREDICTIONS!$E$4:$E$75,PREDICTIONS!$W$4:$W$75,$BX19,PREDICTIONS!$B$4:$B$75,GI$3)</f>
        <v>0</v>
      </c>
      <c r="GJ19" s="83">
        <f>SUMIFS(PREDICTIONS!$G$4:$G$75,PREDICTIONS!$C$4:$C$75,$BX19,PREDICTIONS!$B$4:$B$75,GJ$3)+SUMIFS(PREDICTIONS!$F$4:$F$75,PREDICTIONS!$B$4:$B$75,$BX19,PREDICTIONS!$C$4:$C$75,GJ$3)</f>
        <v>0</v>
      </c>
      <c r="GK19" s="83">
        <f>SUMIFS(PREDICTIONS!$J$4:$J$75,PREDICTIONS!$D$4:$D$75,$BX19,PREDICTIONS!$C$4:$C$75,GK$3)+SUMIFS(PREDICTIONS!$G$4:$G$75,PREDICTIONS!$C$4:$C$75,$BX19,PREDICTIONS!$D$4:$D$75,GK$3)</f>
        <v>0</v>
      </c>
      <c r="GL19" s="83">
        <f>SUMIFS(PREDICTIONS!$K$4:$K$75,PREDICTIONS!$E$4:$E$75,$BX19,PREDICTIONS!$D$4:$D$75,GL$3)+SUMIFS(PREDICTIONS!$J$4:$J$75,PREDICTIONS!$D$4:$D$75,$BX19,PREDICTIONS!$E$4:$E$75,GL$3)</f>
        <v>0</v>
      </c>
      <c r="GM19" s="83">
        <f>SUMIFS(PREDICTIONS!$L$4:$L$75,PREDICTIONS!$F$4:$F$75,$BX19,PREDICTIONS!$E$4:$E$75,GM$3)+SUMIFS(PREDICTIONS!$K$4:$K$75,PREDICTIONS!$E$4:$E$75,$BX19,PREDICTIONS!$F$4:$F$75,GM$3)</f>
        <v>0</v>
      </c>
      <c r="GN19" s="83">
        <f>SUMIFS(PREDICTIONS!$N$4:$N$75,PREDICTIONS!$G$4:$G$75,$BX19,PREDICTIONS!$F$4:$F$75,GN$3)+SUMIFS(PREDICTIONS!$L$4:$L$75,PREDICTIONS!$F$4:$F$75,$BX19,PREDICTIONS!$G$4:$G$75,GN$3)</f>
        <v>0</v>
      </c>
      <c r="GO19" s="83">
        <f>SUMIFS(PREDICTIONS!$O$4:$O$75,PREDICTIONS!$J$4:$J$75,$BX19,PREDICTIONS!$G$4:$G$75,GO$3)+SUMIFS(PREDICTIONS!$N$4:$N$75,PREDICTIONS!$G$4:$G$75,$BX19,PREDICTIONS!$J$4:$J$75,GO$3)</f>
        <v>0</v>
      </c>
      <c r="GP19" s="83">
        <f>SUMIFS(PREDICTIONS!$P$4:$P$75,PREDICTIONS!$K$4:$K$75,$BX19,PREDICTIONS!$J$4:$J$75,GP$3)+SUMIFS(PREDICTIONS!$O$4:$O$75,PREDICTIONS!$J$4:$J$75,$BX19,PREDICTIONS!$K$4:$K$75,GP$3)</f>
        <v>0</v>
      </c>
      <c r="GQ19" s="83">
        <f>SUMIFS(PREDICTIONS!$Q$4:$Q$75,PREDICTIONS!$L$4:$L$75,$BX19,PREDICTIONS!$K$4:$K$75,GQ$3)+SUMIFS(PREDICTIONS!$P$4:$P$75,PREDICTIONS!$K$4:$K$75,$BX19,PREDICTIONS!$L$4:$L$75,GQ$3)</f>
        <v>0</v>
      </c>
      <c r="GR19" s="83">
        <f>SUMIFS(PREDICTIONS!$R$4:$R$75,PREDICTIONS!$N$4:$N$75,$BX19,PREDICTIONS!$L$4:$L$75,GR$3)+SUMIFS(PREDICTIONS!$Q$4:$Q$75,PREDICTIONS!$L$4:$L$75,$BX19,PREDICTIONS!$N$4:$N$75,GR$3)</f>
        <v>0</v>
      </c>
      <c r="GS19" s="83">
        <f>SUMIFS(PREDICTIONS!$S$4:$S$75,PREDICTIONS!$O$4:$O$75,$BX19,PREDICTIONS!$N$4:$N$75,GS$3)+SUMIFS(PREDICTIONS!$R$4:$R$75,PREDICTIONS!$N$4:$N$75,$BX19,PREDICTIONS!$O$4:$O$75,GS$3)</f>
        <v>0</v>
      </c>
      <c r="GT19" s="83">
        <f>SUMIFS(PREDICTIONS!$T$4:$T$75,PREDICTIONS!$P$4:$P$75,$BX19,PREDICTIONS!$O$4:$O$75,GT$3)+SUMIFS(PREDICTIONS!$S$4:$S$75,PREDICTIONS!$O$4:$O$75,$BX19,PREDICTIONS!$P$4:$P$75,GT$3)</f>
        <v>0</v>
      </c>
      <c r="GU19" s="83">
        <f>SUMIFS(PREDICTIONS!$U$4:$U$75,PREDICTIONS!$Q$4:$Q$75,$BX19,PREDICTIONS!$P$4:$P$75,GU$3)+SUMIFS(PREDICTIONS!$T$4:$T$75,PREDICTIONS!$P$4:$P$75,$BX19,PREDICTIONS!$Q$4:$Q$75,GU$3)</f>
        <v>0</v>
      </c>
      <c r="GV19" s="83">
        <f>SUMIFS(PREDICTIONS!$V$4:$V$75,PREDICTIONS!$R$4:$R$75,$BX19,PREDICTIONS!$Q$4:$Q$75,GV$3)+SUMIFS(PREDICTIONS!$U$4:$U$75,PREDICTIONS!$Q$4:$Q$75,$BX19,PREDICTIONS!$R$4:$R$75,GV$3)</f>
        <v>0</v>
      </c>
      <c r="GW19" s="83">
        <f>SUMIFS(PREDICTIONS!$W$4:$W$75,PREDICTIONS!$S$4:$S$75,$BX19,PREDICTIONS!$R$4:$R$75,GW$3)+SUMIFS(PREDICTIONS!$V$4:$V$75,PREDICTIONS!$R$4:$R$75,$BX19,PREDICTIONS!$S$4:$S$75,GW$3)</f>
        <v>0</v>
      </c>
      <c r="GX19" s="83">
        <f>SUMIFS(PREDICTIONS!$B$4:$B$75,PREDICTIONS!$T$4:$T$75,$BX19,PREDICTIONS!$S$4:$S$75,GX$3)+SUMIFS(PREDICTIONS!$W$4:$W$75,PREDICTIONS!$S$4:$S$75,$BX19,PREDICTIONS!$T$4:$T$75,GX$3)</f>
        <v>0</v>
      </c>
      <c r="GY19" s="83">
        <f>SUMIFS(PREDICTIONS!$C$4:$C$75,PREDICTIONS!$U$4:$U$75,$BX19,PREDICTIONS!$T$4:$T$75,GY$3)+SUMIFS(PREDICTIONS!$B$4:$B$75,PREDICTIONS!$T$4:$T$75,$BX19,PREDICTIONS!$U$4:$U$75,GY$3)</f>
        <v>0</v>
      </c>
      <c r="GZ19" s="83">
        <f>SUMIFS(PREDICTIONS!$S$4:$S$75,PREDICTIONS!$O$4:$O$75,$BX19,PREDICTIONS!$N$4:$N$75,GZ$3)+SUMIFS(PREDICTIONS!$R$4:$R$75,PREDICTIONS!$N$4:$N$75,$BX19,PREDICTIONS!$O$4:$O$75,GZ$3)</f>
        <v>0</v>
      </c>
      <c r="HA19" s="83">
        <f>SUMIFS(PREDICTIONS!$S$4:$S$75,PREDICTIONS!$O$4:$O$75,$BX19,PREDICTIONS!$N$4:$N$75,HA$3)+SUMIFS(PREDICTIONS!$R$4:$R$75,PREDICTIONS!$N$4:$N$75,$BX19,PREDICTIONS!$O$4:$O$75,HA$3)</f>
        <v>0</v>
      </c>
      <c r="HB19" s="83">
        <f>SUMIFS(PREDICTIONS!$S$4:$S$75,PREDICTIONS!$O$4:$O$75,$BX19,PREDICTIONS!$N$4:$N$75,HB$3)+SUMIFS(PREDICTIONS!$R$4:$R$75,PREDICTIONS!$N$4:$N$75,$BX19,PREDICTIONS!$O$4:$O$75,HB$3)</f>
        <v>0</v>
      </c>
      <c r="HC19" s="83">
        <f>SUMIFS(PREDICTIONS!$S$4:$S$75,PREDICTIONS!$O$4:$O$75,$BX19,PREDICTIONS!$N$4:$N$75,HC$3)+SUMIFS(PREDICTIONS!$R$4:$R$75,PREDICTIONS!$N$4:$N$75,$BX19,PREDICTIONS!$O$4:$O$75,HC$3)</f>
        <v>0</v>
      </c>
      <c r="HD19" s="83">
        <f>SUMIFS(PREDICTIONS!$S$4:$S$75,PREDICTIONS!$O$4:$O$75,$BX19,PREDICTIONS!$N$4:$N$75,HD$3)+SUMIFS(PREDICTIONS!$R$4:$R$75,PREDICTIONS!$N$4:$N$75,$BX19,PREDICTIONS!$O$4:$O$75,HD$3)</f>
        <v>0</v>
      </c>
      <c r="HE19" s="83">
        <f>SUMIFS(PREDICTIONS!$S$4:$S$75,PREDICTIONS!$O$4:$O$75,$BX19,PREDICTIONS!$N$4:$N$75,HE$3)+SUMIFS(PREDICTIONS!$R$4:$R$75,PREDICTIONS!$N$4:$N$75,$BX19,PREDICTIONS!$O$4:$O$75,HE$3)</f>
        <v>0</v>
      </c>
      <c r="HF19" s="83">
        <f>SUMIFS(PREDICTIONS!$S$4:$S$75,PREDICTIONS!$O$4:$O$75,$BX19,PREDICTIONS!$N$4:$N$75,HF$3)+SUMIFS(PREDICTIONS!$R$4:$R$75,PREDICTIONS!$N$4:$N$75,$BX19,PREDICTIONS!$O$4:$O$75,HF$3)</f>
        <v>0</v>
      </c>
      <c r="HG19" s="83">
        <f>SUMIFS(PREDICTIONS!$S$4:$S$75,PREDICTIONS!$O$4:$O$75,$BX19,PREDICTIONS!$N$4:$N$75,HG$3)+SUMIFS(PREDICTIONS!$R$4:$R$75,PREDICTIONS!$N$4:$N$75,$BX19,PREDICTIONS!$O$4:$O$75,HG$3)</f>
        <v>0</v>
      </c>
      <c r="HH19" s="83">
        <f>SUMIFS(PREDICTIONS!$S$4:$S$75,PREDICTIONS!$O$4:$O$75,$BX19,PREDICTIONS!$N$4:$N$75,HH$3)+SUMIFS(PREDICTIONS!$R$4:$R$75,PREDICTIONS!$N$4:$N$75,$BX19,PREDICTIONS!$O$4:$O$75,HH$3)</f>
        <v>0</v>
      </c>
      <c r="HI19" s="83">
        <f>SUMIFS(PREDICTIONS!$S$4:$S$75,PREDICTIONS!$O$4:$O$75,$BX19,PREDICTIONS!$N$4:$N$75,HI$3)+SUMIFS(PREDICTIONS!$R$4:$R$75,PREDICTIONS!$N$4:$N$75,$BX19,PREDICTIONS!$O$4:$O$75,HI$3)</f>
        <v>0</v>
      </c>
      <c r="HJ19" s="83">
        <f>SUMIFS(PREDICTIONS!$S$4:$S$75,PREDICTIONS!$O$4:$O$75,$BX19,PREDICTIONS!$N$4:$N$75,HJ$3)+SUMIFS(PREDICTIONS!$R$4:$R$75,PREDICTIONS!$N$4:$N$75,$BX19,PREDICTIONS!$O$4:$O$75,HJ$3)</f>
        <v>0</v>
      </c>
      <c r="HK19" s="83">
        <f>SUMIFS(PREDICTIONS!$S$4:$S$75,PREDICTIONS!$O$4:$O$75,$BX19,PREDICTIONS!$N$4:$N$75,HK$3)+SUMIFS(PREDICTIONS!$R$4:$R$75,PREDICTIONS!$N$4:$N$75,$BX19,PREDICTIONS!$O$4:$O$75,HK$3)</f>
        <v>0</v>
      </c>
      <c r="HL19" s="83">
        <f>SUMIFS(PREDICTIONS!$S$4:$S$75,PREDICTIONS!$O$4:$O$75,$BX19,PREDICTIONS!$N$4:$N$75,HL$3)+SUMIFS(PREDICTIONS!$R$4:$R$75,PREDICTIONS!$N$4:$N$75,$BX19,PREDICTIONS!$O$4:$O$75,HL$3)</f>
        <v>0</v>
      </c>
      <c r="HM19" s="83">
        <f>SUMIFS(PREDICTIONS!$S$4:$S$75,PREDICTIONS!$O$4:$O$75,$BX19,PREDICTIONS!$N$4:$N$75,HM$3)+SUMIFS(PREDICTIONS!$R$4:$R$75,PREDICTIONS!$N$4:$N$75,$BX19,PREDICTIONS!$O$4:$O$75,HM$3)</f>
        <v>0</v>
      </c>
      <c r="HN19" s="83">
        <f>SUMIFS(PREDICTIONS!$S$4:$S$75,PREDICTIONS!$O$4:$O$75,$BX19,PREDICTIONS!$N$4:$N$75,HN$3)+SUMIFS(PREDICTIONS!$R$4:$R$75,PREDICTIONS!$N$4:$N$75,$BX19,PREDICTIONS!$O$4:$O$75,HN$3)</f>
        <v>0</v>
      </c>
      <c r="HO19" s="83">
        <f>SUMIFS(PREDICTIONS!$S$4:$S$75,PREDICTIONS!$O$4:$O$75,$BX19,PREDICTIONS!$N$4:$N$75,HO$3)+SUMIFS(PREDICTIONS!$R$4:$R$75,PREDICTIONS!$N$4:$N$75,$BX19,PREDICTIONS!$O$4:$O$75,HO$3)</f>
        <v>0</v>
      </c>
      <c r="HP19" s="83">
        <f>SUMIFS(PREDICTIONS!$S$4:$S$75,PREDICTIONS!$O$4:$O$75,$BX19,PREDICTIONS!$N$4:$N$75,HP$3)+SUMIFS(PREDICTIONS!$R$4:$R$75,PREDICTIONS!$N$4:$N$75,$BX19,PREDICTIONS!$O$4:$O$75,HP$3)</f>
        <v>0</v>
      </c>
      <c r="HQ19" s="5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</row>
    <row r="20" spans="1:301" s="78" customFormat="1" ht="30" customHeight="1" x14ac:dyDescent="0.25">
      <c r="A20" s="192"/>
      <c r="B20" s="72">
        <f>ACTUALS!B20</f>
        <v>17</v>
      </c>
      <c r="C20" s="73" t="str">
        <f>ACTUALS!C20</f>
        <v>J</v>
      </c>
      <c r="D20" s="74">
        <f>ACTUALS!D20</f>
        <v>46190</v>
      </c>
      <c r="E20" s="73" t="str">
        <f>ACTUALS!E20</f>
        <v>Levi's Stadium (Santa Clara)</v>
      </c>
      <c r="F20" s="180">
        <f>ACTUALS!F20</f>
        <v>0</v>
      </c>
      <c r="G20" s="75">
        <f t="shared" si="2"/>
        <v>46190</v>
      </c>
      <c r="H20" s="254" t="str">
        <f>ACTUALS!H20</f>
        <v>Austria - Jordan</v>
      </c>
      <c r="I20" s="149"/>
      <c r="J20" s="150"/>
      <c r="K20" s="151"/>
      <c r="L20" s="73" t="str">
        <f t="shared" si="3"/>
        <v/>
      </c>
      <c r="M20" s="76" t="s">
        <v>729</v>
      </c>
      <c r="N20" s="77" t="str">
        <f t="shared" si="0"/>
        <v>Austria</v>
      </c>
      <c r="O20" s="78" t="str">
        <f t="shared" si="1"/>
        <v>Jordan</v>
      </c>
      <c r="P20" s="78" t="str">
        <f>IF(L20="","",IF(PREDICTIONS!$R20&gt;PREDICTIONS!$S20,PREDICTIONS!$N20,IF(PREDICTIONS!$S20&gt;PREDICTIONS!$R20,PREDICTIONS!$O20,"")))</f>
        <v/>
      </c>
      <c r="Q20" s="78" t="str">
        <f>IF(PREDICTIONS!$P20=PREDICTIONS!$N20,PREDICTIONS!$O20,IF(PREDICTIONS!$P20=PREDICTIONS!$O20,PREDICTIONS!$N20,""))</f>
        <v/>
      </c>
      <c r="R20" s="79">
        <f t="shared" si="4"/>
        <v>0</v>
      </c>
      <c r="S20" s="78">
        <f t="shared" si="5"/>
        <v>0</v>
      </c>
      <c r="T20" s="78">
        <f>IF(OR(PREDICTIONS!$R20="",PREDICTIONS!$S20=""),"",PREDICTIONS!$R20-PREDICTIONS!$S20)</f>
        <v>0</v>
      </c>
      <c r="U20" s="78">
        <f>IF(OR(PREDICTIONS!$R20="",PREDICTIONS!$S20=""),"",PREDICTIONS!$S20-PREDICTIONS!$R20)</f>
        <v>0</v>
      </c>
      <c r="V20" s="78" t="str">
        <f>IF(PREDICTIONS!$K20="","",IF(PREDICTIONS!$L20="Draw",1,IF(PREDICTIONS!$L20=PREDICTIONS!$N20,3,0)))</f>
        <v/>
      </c>
      <c r="W20" s="78" t="str">
        <f>IF(PREDICTIONS!$K20="","",IF(PREDICTIONS!$L20="Draw",1,IF(PREDICTIONS!$L20=PREDICTIONS!$O20,3,0)))</f>
        <v/>
      </c>
      <c r="AB20" s="209" t="str">
        <f>IF(OR(ACTUALS!L20="",L20=""),"",IF((R20+S20)=(ACTUALS!R20+ACTUALS!S20),pointtotalgoals,0))</f>
        <v/>
      </c>
      <c r="AC20" s="78" t="str">
        <f>IF(L20="","",IF(L20=ACTUALS!L20,pointcorrectresult,0))</f>
        <v/>
      </c>
      <c r="AD20" s="78" t="str">
        <f>IF(L20="","",IF(I20=ACTUALS!I20,pointcorrectscore,0))</f>
        <v/>
      </c>
      <c r="AE20" s="210">
        <f t="shared" si="6"/>
        <v>0</v>
      </c>
      <c r="AG20" s="78" t="s">
        <v>128</v>
      </c>
      <c r="AK20" s="78" t="s">
        <v>6</v>
      </c>
      <c r="AL20" s="90">
        <v>3</v>
      </c>
      <c r="AM20" s="90" t="str">
        <f ca="1">IFERROR(INDEX(BE:BE,MATCH("3"&amp;AK20,BO:BO,0),1),"")</f>
        <v>Morocco</v>
      </c>
      <c r="AN20" s="90" t="str">
        <f ca="1">IF(AM20="","",VLOOKUP(AM20,BE:BJ,2,FALSE)&amp;"-"&amp;VLOOKUP(AM20,BE:BJ,3,FALSE)&amp;"-"&amp;VLOOKUP(AM20,BE:BJ,4,FALSE))</f>
        <v>0-0-0</v>
      </c>
      <c r="AO20" s="90">
        <f ca="1">IF(AM20="","",VLOOKUP(AM20,BE:BL,8,FALSE))</f>
        <v>0</v>
      </c>
      <c r="AP20" s="90">
        <f ca="1">IF(AM20="","",VLOOKUP(AM20,BE:BO,5,FALSE))</f>
        <v>0</v>
      </c>
      <c r="AQ20" s="282" t="str">
        <f>IF(L75="","",IF(AM20=ACTUALS!AJ20,$AQ$2,0))</f>
        <v/>
      </c>
      <c r="AR20" s="283"/>
      <c r="AS20" s="51"/>
      <c r="AT20" s="51"/>
      <c r="AU20" s="197"/>
      <c r="AV20" s="197"/>
      <c r="AW20" s="51"/>
      <c r="AX20" s="51"/>
      <c r="AY20" s="51"/>
      <c r="AZ20" s="51"/>
      <c r="BA20" s="51"/>
      <c r="BB20" s="51"/>
      <c r="BC20" s="51"/>
      <c r="BD20" s="51" t="s">
        <v>7</v>
      </c>
      <c r="BE20" s="51" t="s">
        <v>98</v>
      </c>
      <c r="BF20" s="51">
        <f>COUNTIF(PREDICTIONS!$P$4:$P$75,BE20)</f>
        <v>0</v>
      </c>
      <c r="BG20" s="51">
        <f>COUNTIFS(PREDICTIONS!$O$4:$O$75,BE20,PREDICTIONS!$L$4:$L$75,"Draw")+COUNTIFS(PREDICTIONS!$N$4:$N$75,BE20,PREDICTIONS!$L$4:$L$75,"Draw")</f>
        <v>0</v>
      </c>
      <c r="BH20" s="51">
        <f>COUNTIF(PREDICTIONS!$Q$4:$Q$75,BE20)</f>
        <v>0</v>
      </c>
      <c r="BI20" s="51">
        <f>BG20+(3*BF20)</f>
        <v>0</v>
      </c>
      <c r="BJ20" s="51">
        <f>SUMIFS(PREDICTIONS!$R$4:$R$75,PREDICTIONS!$N$4:$N$75,BE20)+SUMIFS(PREDICTIONS!$S$4:$S$75,PREDICTIONS!$O$4:$O$75,BE20)</f>
        <v>0</v>
      </c>
      <c r="BK20" s="51">
        <f>SUMIFS(PREDICTIONS!$S$4:$S$75,PREDICTIONS!$N$4:$N$75,BE20)+SUMIFS(PREDICTIONS!$R$4:$R$75,PREDICTIONS!$O$4:$O$75,BE20)</f>
        <v>0</v>
      </c>
      <c r="BL20" s="51">
        <f>BJ20-BK20</f>
        <v>0</v>
      </c>
      <c r="BM20" s="51">
        <f ca="1">RANK(BV20,BV19:BV22,1)</f>
        <v>3</v>
      </c>
      <c r="BN20" s="51" t="str">
        <f>IFERROR(VLOOKUP(BE20,AU:AV,2,FALSE),"")</f>
        <v/>
      </c>
      <c r="BO20" s="51" t="str">
        <f ca="1">IF(BN20="",BM20&amp;BD20,BN20&amp;BD20)</f>
        <v>3D</v>
      </c>
      <c r="BP20" s="51">
        <f>RANK(BI20,BI19:BI22)+(RANK(BL20,BL19:BL22)/10)+(RANK(BJ20,BJ19:BJ22)/100)</f>
        <v>1.1100000000000001</v>
      </c>
      <c r="BQ20" s="51">
        <f>RANK(BP20,BP19:BP22,1)</f>
        <v>1</v>
      </c>
      <c r="BR20" s="51" cm="1">
        <f t="array" aca="1" ref="BR20" ca="1">SUMPRODUCT((OFFSET($BY$3:$DT$3,MATCH($BE20,$BX$4:$BX$51,0),0))*((IF($BQ22=$BQ20,$BY$3:$DT$3=$BE22,0))+(IF($BQ19=$BQ20,$BY$3:$DT$3=$BE19,0))+(IF($BQ21=$BQ20,$BY$3:$DT$3=$BE21,0))))</f>
        <v>0</v>
      </c>
      <c r="BS20" s="51" cm="1">
        <f t="array" aca="1" ref="BS20" ca="1">SUMPRODUCT((OFFSET($DW$3:$FR$3,MATCH($BE20,$DV$4:$DV$51,0),0))*((IF($BQ22=$BQ20,$DW$3:$FR$3=$BE22,0))+(IF($BQ19=$BQ20,$DW$3:$FR$3=$BE19,0))+(IF($BQ21=$BQ20,$DW$3:$FR$3=$BE21,0))))</f>
        <v>0</v>
      </c>
      <c r="BT20" s="51" cm="1">
        <f t="array" aca="1" ref="BT20" ca="1">SUMPRODUCT((OFFSET($FU$3:$HP$3,MATCH($BE20,$FT$4:$FT$51,0),0))*((IF($BQ22=$BQ20,$FU$3:$HP$3=$BE22,0))+(IF($BQ19=$BQ20,$FU$3:$HP$3=$BE19,0))+(IF($BQ21=$BQ20,$FU$3:$HP$3=$BE21,0))))</f>
        <v>0</v>
      </c>
      <c r="BU20" s="51">
        <f ca="1">(BR20/1000)+(BS20/10000)+(BT20/100000)+(ROW(BT23)/10000000)</f>
        <v>2.3E-6</v>
      </c>
      <c r="BV20" s="51">
        <f ca="1">+BP20-BU20</f>
        <v>1.1099977000000001</v>
      </c>
      <c r="BW20" s="51"/>
      <c r="BX20" s="51" t="s">
        <v>50</v>
      </c>
      <c r="BY20" s="83">
        <f>SUMIFS(PREDICTIONS!$W$4:$W$75,PREDICTIONS!$O$4:$O$75,$BX20,PREDICTIONS!$N$4:$N$75,BY$3)+SUMIFS(PREDICTIONS!$V$4:$V$75,PREDICTIONS!$N$4:$N$75,$BX20,PREDICTIONS!$O$4:$O$75,BY$3)</f>
        <v>0</v>
      </c>
      <c r="BZ20" s="83">
        <f>SUMIFS(PREDICTIONS!$W$4:$W$75,PREDICTIONS!$O$4:$O$75,$BX20,PREDICTIONS!$N$4:$N$75,BZ$3)+SUMIFS(PREDICTIONS!$V$4:$V$75,PREDICTIONS!$N$4:$N$75,$BX20,PREDICTIONS!$O$4:$O$75,BZ$3)</f>
        <v>0</v>
      </c>
      <c r="CA20" s="83">
        <f>SUMIFS(PREDICTIONS!$W$4:$W$75,PREDICTIONS!$O$4:$O$75,$BX20,PREDICTIONS!$N$4:$N$75,CA$3)+SUMIFS(PREDICTIONS!$V$4:$V$75,PREDICTIONS!$N$4:$N$75,$BX20,PREDICTIONS!$O$4:$O$75,CA$3)</f>
        <v>0</v>
      </c>
      <c r="CB20" s="83">
        <f>SUMIFS(PREDICTIONS!$W$4:$W$75,PREDICTIONS!$O$4:$O$75,$BX20,PREDICTIONS!$N$4:$N$75,CB$3)+SUMIFS(PREDICTIONS!$V$4:$V$75,PREDICTIONS!$N$4:$N$75,$BX20,PREDICTIONS!$O$4:$O$75,CB$3)</f>
        <v>0</v>
      </c>
      <c r="CC20" s="83">
        <f>SUMIFS(PREDICTIONS!$W$4:$W$75,PREDICTIONS!$O$4:$O$75,$BX20,PREDICTIONS!$N$4:$N$75,CC$3)+SUMIFS(PREDICTIONS!$V$4:$V$75,PREDICTIONS!$N$4:$N$75,$BX20,PREDICTIONS!$O$4:$O$75,CC$3)</f>
        <v>0</v>
      </c>
      <c r="CD20" s="83">
        <f>SUMIFS(PREDICTIONS!$W$4:$W$75,PREDICTIONS!$O$4:$O$75,$BX20,PREDICTIONS!$N$4:$N$75,CD$3)+SUMIFS(PREDICTIONS!$V$4:$V$75,PREDICTIONS!$N$4:$N$75,$BX20,PREDICTIONS!$O$4:$O$75,CD$3)</f>
        <v>0</v>
      </c>
      <c r="CE20" s="83">
        <f>SUMIFS(PREDICTIONS!$W$4:$W$75,PREDICTIONS!$O$4:$O$75,$BX20,PREDICTIONS!$N$4:$N$75,CE$3)+SUMIFS(PREDICTIONS!$V$4:$V$75,PREDICTIONS!$N$4:$N$75,$BX20,PREDICTIONS!$O$4:$O$75,CE$3)</f>
        <v>0</v>
      </c>
      <c r="CF20" s="83">
        <f>SUMIFS(PREDICTIONS!$W$4:$W$75,PREDICTIONS!$O$4:$O$75,$BX20,PREDICTIONS!$N$4:$N$75,CF$3)+SUMIFS(PREDICTIONS!$V$4:$V$75,PREDICTIONS!$N$4:$N$75,$BX20,PREDICTIONS!$O$4:$O$75,CF$3)</f>
        <v>0</v>
      </c>
      <c r="CG20" s="83">
        <f>SUMIFS(PREDICTIONS!$W$4:$W$75,PREDICTIONS!$O$4:$O$75,$BX20,PREDICTIONS!$N$4:$N$75,CG$3)+SUMIFS(PREDICTIONS!$V$4:$V$75,PREDICTIONS!$N$4:$N$75,$BX20,PREDICTIONS!$O$4:$O$75,CG$3)</f>
        <v>0</v>
      </c>
      <c r="CH20" s="83">
        <f>SUMIFS(PREDICTIONS!$W$4:$W$75,PREDICTIONS!$O$4:$O$75,$BX20,PREDICTIONS!$N$4:$N$75,CH$3)+SUMIFS(PREDICTIONS!$V$4:$V$75,PREDICTIONS!$N$4:$N$75,$BX20,PREDICTIONS!$O$4:$O$75,CH$3)</f>
        <v>0</v>
      </c>
      <c r="CI20" s="83">
        <f>SUMIFS(PREDICTIONS!$W$4:$W$75,PREDICTIONS!$O$4:$O$75,$BX20,PREDICTIONS!$N$4:$N$75,CI$3)+SUMIFS(PREDICTIONS!$V$4:$V$75,PREDICTIONS!$N$4:$N$75,$BX20,PREDICTIONS!$O$4:$O$75,CI$3)</f>
        <v>0</v>
      </c>
      <c r="CJ20" s="83">
        <f>SUMIFS(PREDICTIONS!$W$4:$W$75,PREDICTIONS!$O$4:$O$75,$BX20,PREDICTIONS!$N$4:$N$75,CJ$3)+SUMIFS(PREDICTIONS!$V$4:$V$75,PREDICTIONS!$N$4:$N$75,$BX20,PREDICTIONS!$O$4:$O$75,CJ$3)</f>
        <v>0</v>
      </c>
      <c r="CK20" s="83">
        <f>SUMIFS(PREDICTIONS!$W$4:$W$75,PREDICTIONS!$O$4:$O$75,$BX20,PREDICTIONS!$N$4:$N$75,CK$3)+SUMIFS(PREDICTIONS!$V$4:$V$75,PREDICTIONS!$N$4:$N$75,$BX20,PREDICTIONS!$O$4:$O$75,CK$3)</f>
        <v>0</v>
      </c>
      <c r="CL20" s="83">
        <f>SUMIFS(PREDICTIONS!$W$4:$W$75,PREDICTIONS!$O$4:$O$75,$BX20,PREDICTIONS!$N$4:$N$75,CL$3)+SUMIFS(PREDICTIONS!$V$4:$V$75,PREDICTIONS!$N$4:$N$75,$BX20,PREDICTIONS!$O$4:$O$75,CL$3)</f>
        <v>0</v>
      </c>
      <c r="CM20" s="83">
        <f>SUMIFS(PREDICTIONS!$W$4:$W$75,PREDICTIONS!$O$4:$O$75,$BX20,PREDICTIONS!$N$4:$N$75,CM$3)+SUMIFS(PREDICTIONS!$V$4:$V$75,PREDICTIONS!$N$4:$N$75,$BX20,PREDICTIONS!$O$4:$O$75,CM$3)</f>
        <v>0</v>
      </c>
      <c r="CN20" s="83">
        <f>SUMIFS(PREDICTIONS!$W$4:$W$75,PREDICTIONS!$O$4:$O$75,$BX20,PREDICTIONS!$N$4:$N$75,CN$3)+SUMIFS(PREDICTIONS!$V$4:$V$75,PREDICTIONS!$N$4:$N$75,$BX20,PREDICTIONS!$O$4:$O$75,CN$3)</f>
        <v>0</v>
      </c>
      <c r="CO20" s="83">
        <f>SUMIFS(PREDICTIONS!$W$4:$W$75,PREDICTIONS!$O$4:$O$75,$BX20,PREDICTIONS!$N$4:$N$75,CO$3)+SUMIFS(PREDICTIONS!$V$4:$V$75,PREDICTIONS!$N$4:$N$75,$BX20,PREDICTIONS!$O$4:$O$75,CO$3)</f>
        <v>0</v>
      </c>
      <c r="CP20" s="83">
        <f>SUMIFS(PREDICTIONS!$W$4:$W$75,PREDICTIONS!$O$4:$O$75,$BX20,PREDICTIONS!$N$4:$N$75,CP$3)+SUMIFS(PREDICTIONS!$V$4:$V$75,PREDICTIONS!$N$4:$N$75,$BX20,PREDICTIONS!$O$4:$O$75,CP$3)</f>
        <v>0</v>
      </c>
      <c r="CQ20" s="83">
        <f>SUMIFS(PREDICTIONS!$W$4:$W$75,PREDICTIONS!$O$4:$O$75,$BX20,PREDICTIONS!$N$4:$N$75,CQ$3)+SUMIFS(PREDICTIONS!$V$4:$V$75,PREDICTIONS!$N$4:$N$75,$BX20,PREDICTIONS!$O$4:$O$75,CQ$3)</f>
        <v>0</v>
      </c>
      <c r="CR20" s="83">
        <f>SUMIFS(PREDICTIONS!$W$4:$W$75,PREDICTIONS!$O$4:$O$75,$BX20,PREDICTIONS!$N$4:$N$75,CR$3)+SUMIFS(PREDICTIONS!$V$4:$V$75,PREDICTIONS!$N$4:$N$75,$BX20,PREDICTIONS!$O$4:$O$75,CR$3)</f>
        <v>0</v>
      </c>
      <c r="CS20" s="83">
        <f>SUMIFS(PREDICTIONS!$W$4:$W$75,PREDICTIONS!$O$4:$O$75,$BX20,PREDICTIONS!$N$4:$N$75,CS$3)+SUMIFS(PREDICTIONS!$V$4:$V$75,PREDICTIONS!$N$4:$N$75,$BX20,PREDICTIONS!$O$4:$O$75,CS$3)</f>
        <v>0</v>
      </c>
      <c r="CT20" s="83">
        <f>SUMIFS(PREDICTIONS!$W$4:$W$75,PREDICTIONS!$O$4:$O$75,$BX20,PREDICTIONS!$N$4:$N$75,CT$3)+SUMIFS(PREDICTIONS!$V$4:$V$75,PREDICTIONS!$N$4:$N$75,$BX20,PREDICTIONS!$O$4:$O$75,CT$3)</f>
        <v>0</v>
      </c>
      <c r="CU20" s="83">
        <f>SUMIFS(PREDICTIONS!$B$4:$B$75,PREDICTIONS!$P$4:$P$75,$BX20,PREDICTIONS!$O$4:$O$75,CU$3)+SUMIFS(PREDICTIONS!$W$4:$W$75,PREDICTIONS!$O$4:$O$75,$BX20,PREDICTIONS!$P$4:$P$75,CU$3)</f>
        <v>0</v>
      </c>
      <c r="CV20" s="83">
        <f>SUMIFS(PREDICTIONS!$C$4:$C$75,PREDICTIONS!$Q$4:$Q$75,$BX20,PREDICTIONS!$P$4:$P$75,CV$3)+SUMIFS(PREDICTIONS!$B$4:$B$75,PREDICTIONS!$P$4:$P$75,$BX20,PREDICTIONS!$Q$4:$Q$75,CV$3)</f>
        <v>0</v>
      </c>
      <c r="CW20" s="83">
        <f>SUMIFS(PREDICTIONS!$D$4:$D$75,PREDICTIONS!$R$4:$R$75,$BX20,PREDICTIONS!$Q$4:$Q$75,CW$3)+SUMIFS(PREDICTIONS!$C$4:$C$75,PREDICTIONS!$Q$4:$Q$75,$BX20,PREDICTIONS!$R$4:$R$75,CW$3)</f>
        <v>0</v>
      </c>
      <c r="CX20" s="83">
        <f>SUMIFS(PREDICTIONS!$E$4:$E$75,PREDICTIONS!$S$4:$S$75,$BX20,PREDICTIONS!$R$4:$R$75,CX$3)+SUMIFS(PREDICTIONS!$D$4:$D$75,PREDICTIONS!$R$4:$R$75,$BX20,PREDICTIONS!$S$4:$S$75,CX$3)</f>
        <v>0</v>
      </c>
      <c r="CY20" s="83">
        <f>SUMIFS(PREDICTIONS!$F$4:$F$75,PREDICTIONS!$T$4:$T$75,$BX20,PREDICTIONS!$S$4:$S$75,CY$3)+SUMIFS(PREDICTIONS!$E$4:$E$75,PREDICTIONS!$S$4:$S$75,$BX20,PREDICTIONS!$T$4:$T$75,CY$3)</f>
        <v>0</v>
      </c>
      <c r="CZ20" s="83">
        <f>SUMIFS(PREDICTIONS!$G$4:$G$75,PREDICTIONS!$U$4:$U$75,$BX20,PREDICTIONS!$T$4:$T$75,CZ$3)+SUMIFS(PREDICTIONS!$F$4:$F$75,PREDICTIONS!$T$4:$T$75,$BX20,PREDICTIONS!$U$4:$U$75,CZ$3)</f>
        <v>0</v>
      </c>
      <c r="DA20" s="83">
        <f>SUMIFS(PREDICTIONS!$J$4:$J$75,PREDICTIONS!$V$4:$V$75,$BX20,PREDICTIONS!$U$4:$U$75,DA$3)+SUMIFS(PREDICTIONS!$G$4:$G$75,PREDICTIONS!$U$4:$U$75,$BX20,PREDICTIONS!$V$4:$V$75,DA$3)</f>
        <v>0</v>
      </c>
      <c r="DB20" s="83">
        <f>SUMIFS(PREDICTIONS!$K$4:$K$75,PREDICTIONS!$W$4:$W$75,$BX20,PREDICTIONS!$V$4:$V$75,DB$3)+SUMIFS(PREDICTIONS!$J$4:$J$75,PREDICTIONS!$V$4:$V$75,$BX20,PREDICTIONS!$W$4:$W$75,DB$3)</f>
        <v>0</v>
      </c>
      <c r="DC20" s="83">
        <f>SUMIFS(PREDICTIONS!$L$4:$L$75,PREDICTIONS!$B$4:$B$75,$BX20,PREDICTIONS!$W$4:$W$75,DC$3)+SUMIFS(PREDICTIONS!$K$4:$K$75,PREDICTIONS!$W$4:$W$75,$BX20,PREDICTIONS!$B$4:$B$75,DC$3)</f>
        <v>0</v>
      </c>
      <c r="DD20" s="83">
        <f>SUMIFS(PREDICTIONS!$N$4:$N$75,PREDICTIONS!$C$4:$C$75,$BX20,PREDICTIONS!$B$4:$B$75,DD$3)+SUMIFS(PREDICTIONS!$L$4:$L$75,PREDICTIONS!$B$4:$B$75,$BX20,PREDICTIONS!$C$4:$C$75,DD$3)</f>
        <v>0</v>
      </c>
      <c r="DE20" s="83">
        <f>SUMIFS(PREDICTIONS!$O$4:$O$75,PREDICTIONS!$D$4:$D$75,$BX20,PREDICTIONS!$C$4:$C$75,DE$3)+SUMIFS(PREDICTIONS!$N$4:$N$75,PREDICTIONS!$C$4:$C$75,$BX20,PREDICTIONS!$D$4:$D$75,DE$3)</f>
        <v>0</v>
      </c>
      <c r="DF20" s="83">
        <f>SUMIFS(PREDICTIONS!$P$4:$P$75,PREDICTIONS!$E$4:$E$75,$BX20,PREDICTIONS!$D$4:$D$75,DF$3)+SUMIFS(PREDICTIONS!$O$4:$O$75,PREDICTIONS!$D$4:$D$75,$BX20,PREDICTIONS!$E$4:$E$75,DF$3)</f>
        <v>0</v>
      </c>
      <c r="DG20" s="83">
        <f>SUMIFS(PREDICTIONS!$Q$4:$Q$75,PREDICTIONS!$F$4:$F$75,$BX20,PREDICTIONS!$E$4:$E$75,DG$3)+SUMIFS(PREDICTIONS!$P$4:$P$75,PREDICTIONS!$E$4:$E$75,$BX20,PREDICTIONS!$F$4:$F$75,DG$3)</f>
        <v>0</v>
      </c>
      <c r="DH20" s="83">
        <f>SUMIFS(PREDICTIONS!$R$4:$R$75,PREDICTIONS!$G$4:$G$75,$BX20,PREDICTIONS!$F$4:$F$75,DH$3)+SUMIFS(PREDICTIONS!$Q$4:$Q$75,PREDICTIONS!$F$4:$F$75,$BX20,PREDICTIONS!$G$4:$G$75,DH$3)</f>
        <v>0</v>
      </c>
      <c r="DI20" s="83">
        <f>SUMIFS(PREDICTIONS!$S$4:$S$75,PREDICTIONS!$J$4:$J$75,$BX20,PREDICTIONS!$G$4:$G$75,DI$3)+SUMIFS(PREDICTIONS!$R$4:$R$75,PREDICTIONS!$G$4:$G$75,$BX20,PREDICTIONS!$J$4:$J$75,DI$3)</f>
        <v>0</v>
      </c>
      <c r="DJ20" s="83">
        <f>SUMIFS(PREDICTIONS!$T$4:$T$75,PREDICTIONS!$K$4:$K$75,$BX20,PREDICTIONS!$J$4:$J$75,DJ$3)+SUMIFS(PREDICTIONS!$S$4:$S$75,PREDICTIONS!$J$4:$J$75,$BX20,PREDICTIONS!$K$4:$K$75,DJ$3)</f>
        <v>0</v>
      </c>
      <c r="DK20" s="83">
        <f>SUMIFS(PREDICTIONS!$U$4:$U$75,PREDICTIONS!$L$4:$L$75,$BX20,PREDICTIONS!$K$4:$K$75,DK$3)+SUMIFS(PREDICTIONS!$T$4:$T$75,PREDICTIONS!$K$4:$K$75,$BX20,PREDICTIONS!$L$4:$L$75,DK$3)</f>
        <v>0</v>
      </c>
      <c r="DL20" s="83">
        <f>SUMIFS(PREDICTIONS!$V$4:$V$75,PREDICTIONS!$N$4:$N$75,$BX20,PREDICTIONS!$L$4:$L$75,DL$3)+SUMIFS(PREDICTIONS!$U$4:$U$75,PREDICTIONS!$L$4:$L$75,$BX20,PREDICTIONS!$N$4:$N$75,DL$3)</f>
        <v>0</v>
      </c>
      <c r="DM20" s="83">
        <f>SUMIFS(PREDICTIONS!$W$4:$W$75,PREDICTIONS!$O$4:$O$75,$BX20,PREDICTIONS!$N$4:$N$75,DM$3)+SUMIFS(PREDICTIONS!$V$4:$V$75,PREDICTIONS!$N$4:$N$75,$BX20,PREDICTIONS!$O$4:$O$75,DM$3)</f>
        <v>0</v>
      </c>
      <c r="DN20" s="83">
        <f>SUMIFS(PREDICTIONS!$B$4:$B$75,PREDICTIONS!$P$4:$P$75,$BX20,PREDICTIONS!$O$4:$O$75,DN$3)+SUMIFS(PREDICTIONS!$W$4:$W$75,PREDICTIONS!$O$4:$O$75,$BX20,PREDICTIONS!$P$4:$P$75,DN$3)</f>
        <v>0</v>
      </c>
      <c r="DO20" s="83">
        <f>SUMIFS(PREDICTIONS!$C$4:$C$75,PREDICTIONS!$Q$4:$Q$75,$BX20,PREDICTIONS!$P$4:$P$75,DO$3)+SUMIFS(PREDICTIONS!$B$4:$B$75,PREDICTIONS!$P$4:$P$75,$BX20,PREDICTIONS!$Q$4:$Q$75,DO$3)</f>
        <v>0</v>
      </c>
      <c r="DP20" s="83">
        <f>SUMIFS(PREDICTIONS!$D$4:$D$75,PREDICTIONS!$R$4:$R$75,$BX20,PREDICTIONS!$Q$4:$Q$75,DP$3)+SUMIFS(PREDICTIONS!$C$4:$C$75,PREDICTIONS!$Q$4:$Q$75,$BX20,PREDICTIONS!$R$4:$R$75,DP$3)</f>
        <v>0</v>
      </c>
      <c r="DQ20" s="83">
        <f>SUMIFS(PREDICTIONS!$E$4:$E$75,PREDICTIONS!$S$4:$S$75,$BX20,PREDICTIONS!$R$4:$R$75,DQ$3)+SUMIFS(PREDICTIONS!$D$4:$D$75,PREDICTIONS!$R$4:$R$75,$BX20,PREDICTIONS!$S$4:$S$75,DQ$3)</f>
        <v>0</v>
      </c>
      <c r="DR20" s="83">
        <f>SUMIFS(PREDICTIONS!$W$4:$W$75,PREDICTIONS!$O$4:$O$75,$BX20,PREDICTIONS!$N$4:$N$75,DR$3)+SUMIFS(PREDICTIONS!$V$4:$V$75,PREDICTIONS!$N$4:$N$75,$BX20,PREDICTIONS!$O$4:$O$75,DR$3)</f>
        <v>0</v>
      </c>
      <c r="DS20" s="83">
        <f>SUMIFS(PREDICTIONS!$W$4:$W$75,PREDICTIONS!$O$4:$O$75,$BX20,PREDICTIONS!$N$4:$N$75,DS$3)+SUMIFS(PREDICTIONS!$V$4:$V$75,PREDICTIONS!$N$4:$N$75,$BX20,PREDICTIONS!$O$4:$O$75,DS$3)</f>
        <v>0</v>
      </c>
      <c r="DT20" s="83">
        <f>SUMIFS(PREDICTIONS!$W$4:$W$75,PREDICTIONS!$O$4:$O$75,$BX20,PREDICTIONS!$N$4:$N$75,DT$3)+SUMIFS(PREDICTIONS!$V$4:$V$75,PREDICTIONS!$N$4:$N$75,$BX20,PREDICTIONS!$O$4:$O$75,DT$3)</f>
        <v>0</v>
      </c>
      <c r="DU20" s="51"/>
      <c r="DV20" s="51" t="s">
        <v>50</v>
      </c>
      <c r="DW20" s="83">
        <f>SUMIFS(PREDICTIONS!$U$4:$U$75,PREDICTIONS!$O$4:$O$75,$BX20,PREDICTIONS!$N$4:$N$75,DW$3)+SUMIFS(PREDICTIONS!$T$4:$T$75,PREDICTIONS!$N$4:$N$75,$BX20,PREDICTIONS!$O$4:$O$75,DW$3)</f>
        <v>0</v>
      </c>
      <c r="DX20" s="83">
        <f>SUMIFS(PREDICTIONS!$U$4:$U$75,PREDICTIONS!$O$4:$O$75,$BX20,PREDICTIONS!$N$4:$N$75,DX$3)+SUMIFS(PREDICTIONS!$T$4:$T$75,PREDICTIONS!$N$4:$N$75,$BX20,PREDICTIONS!$O$4:$O$75,DX$3)</f>
        <v>0</v>
      </c>
      <c r="DY20" s="83">
        <f>SUMIFS(PREDICTIONS!$U$4:$U$75,PREDICTIONS!$O$4:$O$75,$BX20,PREDICTIONS!$N$4:$N$75,DY$3)+SUMIFS(PREDICTIONS!$T$4:$T$75,PREDICTIONS!$N$4:$N$75,$BX20,PREDICTIONS!$O$4:$O$75,DY$3)</f>
        <v>0</v>
      </c>
      <c r="DZ20" s="83">
        <f>SUMIFS(PREDICTIONS!$U$4:$U$75,PREDICTIONS!$O$4:$O$75,$BX20,PREDICTIONS!$N$4:$N$75,DZ$3)+SUMIFS(PREDICTIONS!$T$4:$T$75,PREDICTIONS!$N$4:$N$75,$BX20,PREDICTIONS!$O$4:$O$75,DZ$3)</f>
        <v>0</v>
      </c>
      <c r="EA20" s="83">
        <f>SUMIFS(PREDICTIONS!$U$4:$U$75,PREDICTIONS!$O$4:$O$75,$BX20,PREDICTIONS!$N$4:$N$75,EA$3)+SUMIFS(PREDICTIONS!$T$4:$T$75,PREDICTIONS!$N$4:$N$75,$BX20,PREDICTIONS!$O$4:$O$75,EA$3)</f>
        <v>0</v>
      </c>
      <c r="EB20" s="83">
        <f>SUMIFS(PREDICTIONS!$U$4:$U$75,PREDICTIONS!$O$4:$O$75,$BX20,PREDICTIONS!$N$4:$N$75,EB$3)+SUMIFS(PREDICTIONS!$T$4:$T$75,PREDICTIONS!$N$4:$N$75,$BX20,PREDICTIONS!$O$4:$O$75,EB$3)</f>
        <v>0</v>
      </c>
      <c r="EC20" s="83">
        <f>SUMIFS(PREDICTIONS!$U$4:$U$75,PREDICTIONS!$O$4:$O$75,$BX20,PREDICTIONS!$N$4:$N$75,EC$3)+SUMIFS(PREDICTIONS!$T$4:$T$75,PREDICTIONS!$N$4:$N$75,$BX20,PREDICTIONS!$O$4:$O$75,EC$3)</f>
        <v>0</v>
      </c>
      <c r="ED20" s="83">
        <f>SUMIFS(PREDICTIONS!$U$4:$U$75,PREDICTIONS!$O$4:$O$75,$BX20,PREDICTIONS!$N$4:$N$75,ED$3)+SUMIFS(PREDICTIONS!$T$4:$T$75,PREDICTIONS!$N$4:$N$75,$BX20,PREDICTIONS!$O$4:$O$75,ED$3)</f>
        <v>0</v>
      </c>
      <c r="EE20" s="83">
        <f>SUMIFS(PREDICTIONS!$U$4:$U$75,PREDICTIONS!$O$4:$O$75,$BX20,PREDICTIONS!$N$4:$N$75,EE$3)+SUMIFS(PREDICTIONS!$T$4:$T$75,PREDICTIONS!$N$4:$N$75,$BX20,PREDICTIONS!$O$4:$O$75,EE$3)</f>
        <v>0</v>
      </c>
      <c r="EF20" s="83">
        <f>SUMIFS(PREDICTIONS!$V$4:$V$75,PREDICTIONS!$P$4:$P$75,$BX20,PREDICTIONS!$O$4:$O$75,EF$3)+SUMIFS(PREDICTIONS!$U$4:$U$75,PREDICTIONS!$O$4:$O$75,$BX20,PREDICTIONS!$P$4:$P$75,EF$3)</f>
        <v>0</v>
      </c>
      <c r="EG20" s="83">
        <f>SUMIFS(PREDICTIONS!$W$4:$W$75,PREDICTIONS!$Q$4:$Q$75,$BX20,PREDICTIONS!$P$4:$P$75,EG$3)+SUMIFS(PREDICTIONS!$V$4:$V$75,PREDICTIONS!$P$4:$P$75,$BX20,PREDICTIONS!$Q$4:$Q$75,EG$3)</f>
        <v>0</v>
      </c>
      <c r="EH20" s="83">
        <f>SUMIFS(PREDICTIONS!$B$4:$B$75,PREDICTIONS!$R$4:$R$75,$BX20,PREDICTIONS!$Q$4:$Q$75,EH$3)+SUMIFS(PREDICTIONS!$W$4:$W$75,PREDICTIONS!$Q$4:$Q$75,$BX20,PREDICTIONS!$R$4:$R$75,EH$3)</f>
        <v>0</v>
      </c>
      <c r="EI20" s="83">
        <f>SUMIFS(PREDICTIONS!$C$4:$C$75,PREDICTIONS!$S$4:$S$75,$BX20,PREDICTIONS!$R$4:$R$75,EI$3)+SUMIFS(PREDICTIONS!$B$4:$B$75,PREDICTIONS!$R$4:$R$75,$BX20,PREDICTIONS!$S$4:$S$75,EI$3)</f>
        <v>0</v>
      </c>
      <c r="EJ20" s="83">
        <f>SUMIFS(PREDICTIONS!$D$4:$D$75,PREDICTIONS!$T$4:$T$75,$BX20,PREDICTIONS!$S$4:$S$75,EJ$3)+SUMIFS(PREDICTIONS!$C$4:$C$75,PREDICTIONS!$S$4:$S$75,$BX20,PREDICTIONS!$T$4:$T$75,EJ$3)</f>
        <v>0</v>
      </c>
      <c r="EK20" s="83">
        <f>SUMIFS(PREDICTIONS!$E$4:$E$75,PREDICTIONS!$U$4:$U$75,$BX20,PREDICTIONS!$T$4:$T$75,EK$3)+SUMIFS(PREDICTIONS!$D$4:$D$75,PREDICTIONS!$T$4:$T$75,$BX20,PREDICTIONS!$U$4:$U$75,EK$3)</f>
        <v>0</v>
      </c>
      <c r="EL20" s="83">
        <f>SUMIFS(PREDICTIONS!$F$4:$F$75,PREDICTIONS!$V$4:$V$75,$BX20,PREDICTIONS!$U$4:$U$75,EL$3)+SUMIFS(PREDICTIONS!$E$4:$E$75,PREDICTIONS!$U$4:$U$75,$BX20,PREDICTIONS!$V$4:$V$75,EL$3)</f>
        <v>0</v>
      </c>
      <c r="EM20" s="83">
        <f>SUMIFS(PREDICTIONS!$G$4:$G$75,PREDICTIONS!$W$4:$W$75,$BX20,PREDICTIONS!$V$4:$V$75,EM$3)+SUMIFS(PREDICTIONS!$F$4:$F$75,PREDICTIONS!$V$4:$V$75,$BX20,PREDICTIONS!$W$4:$W$75,EM$3)</f>
        <v>0</v>
      </c>
      <c r="EN20" s="83">
        <f>SUMIFS(PREDICTIONS!$J$4:$J$75,PREDICTIONS!$B$4:$B$75,$BX20,PREDICTIONS!$W$4:$W$75,EN$3)+SUMIFS(PREDICTIONS!$G$4:$G$75,PREDICTIONS!$W$4:$W$75,$BX20,PREDICTIONS!$B$4:$B$75,EN$3)</f>
        <v>0</v>
      </c>
      <c r="EO20" s="83">
        <f>SUMIFS(PREDICTIONS!$K$4:$K$75,PREDICTIONS!$C$4:$C$75,$BX20,PREDICTIONS!$B$4:$B$75,EO$3)+SUMIFS(PREDICTIONS!$J$4:$J$75,PREDICTIONS!$B$4:$B$75,$BX20,PREDICTIONS!$C$4:$C$75,EO$3)</f>
        <v>0</v>
      </c>
      <c r="EP20" s="83">
        <f>SUMIFS(PREDICTIONS!$L$4:$L$75,PREDICTIONS!$D$4:$D$75,$BX20,PREDICTIONS!$C$4:$C$75,EP$3)+SUMIFS(PREDICTIONS!$K$4:$K$75,PREDICTIONS!$C$4:$C$75,$BX20,PREDICTIONS!$D$4:$D$75,EP$3)</f>
        <v>0</v>
      </c>
      <c r="EQ20" s="83">
        <f>SUMIFS(PREDICTIONS!$N$4:$N$75,PREDICTIONS!$E$4:$E$75,$BX20,PREDICTIONS!$D$4:$D$75,EQ$3)+SUMIFS(PREDICTIONS!$L$4:$L$75,PREDICTIONS!$D$4:$D$75,$BX20,PREDICTIONS!$E$4:$E$75,EQ$3)</f>
        <v>0</v>
      </c>
      <c r="ER20" s="83">
        <f>SUMIFS(PREDICTIONS!$O$4:$O$75,PREDICTIONS!$F$4:$F$75,$BX20,PREDICTIONS!$E$4:$E$75,ER$3)+SUMIFS(PREDICTIONS!$N$4:$N$75,PREDICTIONS!$E$4:$E$75,$BX20,PREDICTIONS!$F$4:$F$75,ER$3)</f>
        <v>0</v>
      </c>
      <c r="ES20" s="83">
        <f>SUMIFS(PREDICTIONS!$P$4:$P$75,PREDICTIONS!$G$4:$G$75,$BX20,PREDICTIONS!$F$4:$F$75,ES$3)+SUMIFS(PREDICTIONS!$O$4:$O$75,PREDICTIONS!$F$4:$F$75,$BX20,PREDICTIONS!$G$4:$G$75,ES$3)</f>
        <v>0</v>
      </c>
      <c r="ET20" s="83">
        <f>SUMIFS(PREDICTIONS!$Q$4:$Q$75,PREDICTIONS!$J$4:$J$75,$BX20,PREDICTIONS!$G$4:$G$75,ET$3)+SUMIFS(PREDICTIONS!$P$4:$P$75,PREDICTIONS!$G$4:$G$75,$BX20,PREDICTIONS!$J$4:$J$75,ET$3)</f>
        <v>0</v>
      </c>
      <c r="EU20" s="83">
        <f>SUMIFS(PREDICTIONS!$R$4:$R$75,PREDICTIONS!$K$4:$K$75,$BX20,PREDICTIONS!$J$4:$J$75,EU$3)+SUMIFS(PREDICTIONS!$Q$4:$Q$75,PREDICTIONS!$J$4:$J$75,$BX20,PREDICTIONS!$K$4:$K$75,EU$3)</f>
        <v>0</v>
      </c>
      <c r="EV20" s="83">
        <f>SUMIFS(PREDICTIONS!$S$4:$S$75,PREDICTIONS!$L$4:$L$75,$BX20,PREDICTIONS!$K$4:$K$75,EV$3)+SUMIFS(PREDICTIONS!$R$4:$R$75,PREDICTIONS!$K$4:$K$75,$BX20,PREDICTIONS!$L$4:$L$75,EV$3)</f>
        <v>0</v>
      </c>
      <c r="EW20" s="83">
        <f>SUMIFS(PREDICTIONS!$T$4:$T$75,PREDICTIONS!$N$4:$N$75,$BX20,PREDICTIONS!$L$4:$L$75,EW$3)+SUMIFS(PREDICTIONS!$S$4:$S$75,PREDICTIONS!$L$4:$L$75,$BX20,PREDICTIONS!$N$4:$N$75,EW$3)</f>
        <v>0</v>
      </c>
      <c r="EX20" s="83">
        <f>SUMIFS(PREDICTIONS!$U$4:$U$75,PREDICTIONS!$O$4:$O$75,$BX20,PREDICTIONS!$N$4:$N$75,EX$3)+SUMIFS(PREDICTIONS!$T$4:$T$75,PREDICTIONS!$N$4:$N$75,$BX20,PREDICTIONS!$O$4:$O$75,EX$3)</f>
        <v>0</v>
      </c>
      <c r="EY20" s="83">
        <f>SUMIFS(PREDICTIONS!$V$4:$V$75,PREDICTIONS!$P$4:$P$75,$BX20,PREDICTIONS!$O$4:$O$75,EY$3)+SUMIFS(PREDICTIONS!$U$4:$U$75,PREDICTIONS!$O$4:$O$75,$BX20,PREDICTIONS!$P$4:$P$75,EY$3)</f>
        <v>0</v>
      </c>
      <c r="EZ20" s="83">
        <f>SUMIFS(PREDICTIONS!$W$4:$W$75,PREDICTIONS!$Q$4:$Q$75,$BX20,PREDICTIONS!$P$4:$P$75,EZ$3)+SUMIFS(PREDICTIONS!$V$4:$V$75,PREDICTIONS!$P$4:$P$75,$BX20,PREDICTIONS!$Q$4:$Q$75,EZ$3)</f>
        <v>0</v>
      </c>
      <c r="FA20" s="83">
        <f>SUMIFS(PREDICTIONS!$B$4:$B$75,PREDICTIONS!$R$4:$R$75,$BX20,PREDICTIONS!$Q$4:$Q$75,FA$3)+SUMIFS(PREDICTIONS!$W$4:$W$75,PREDICTIONS!$Q$4:$Q$75,$BX20,PREDICTIONS!$R$4:$R$75,FA$3)</f>
        <v>0</v>
      </c>
      <c r="FB20" s="83">
        <f>SUMIFS(PREDICTIONS!$C$4:$C$75,PREDICTIONS!$S$4:$S$75,$BX20,PREDICTIONS!$R$4:$R$75,FB$3)+SUMIFS(PREDICTIONS!$B$4:$B$75,PREDICTIONS!$R$4:$R$75,$BX20,PREDICTIONS!$S$4:$S$75,FB$3)</f>
        <v>0</v>
      </c>
      <c r="FC20" s="83">
        <f>SUMIFS(PREDICTIONS!$D$4:$D$75,PREDICTIONS!$T$4:$T$75,$BX20,PREDICTIONS!$S$4:$S$75,FC$3)+SUMIFS(PREDICTIONS!$C$4:$C$75,PREDICTIONS!$S$4:$S$75,$BX20,PREDICTIONS!$T$4:$T$75,FC$3)</f>
        <v>0</v>
      </c>
      <c r="FD20" s="83">
        <f>SUMIFS(PREDICTIONS!$E$4:$E$75,PREDICTIONS!$U$4:$U$75,$BX20,PREDICTIONS!$T$4:$T$75,FD$3)+SUMIFS(PREDICTIONS!$D$4:$D$75,PREDICTIONS!$T$4:$T$75,$BX20,PREDICTIONS!$U$4:$U$75,FD$3)</f>
        <v>0</v>
      </c>
      <c r="FE20" s="83">
        <f>SUMIFS(PREDICTIONS!$F$4:$F$75,PREDICTIONS!$V$4:$V$75,$BX20,PREDICTIONS!$U$4:$U$75,FE$3)+SUMIFS(PREDICTIONS!$E$4:$E$75,PREDICTIONS!$U$4:$U$75,$BX20,PREDICTIONS!$V$4:$V$75,FE$3)</f>
        <v>0</v>
      </c>
      <c r="FF20" s="83">
        <f>SUMIFS(PREDICTIONS!$G$4:$G$75,PREDICTIONS!$W$4:$W$75,$BX20,PREDICTIONS!$V$4:$V$75,FF$3)+SUMIFS(PREDICTIONS!$F$4:$F$75,PREDICTIONS!$V$4:$V$75,$BX20,PREDICTIONS!$W$4:$W$75,FF$3)</f>
        <v>0</v>
      </c>
      <c r="FG20" s="83">
        <f>SUMIFS(PREDICTIONS!$U$4:$U$75,PREDICTIONS!$O$4:$O$75,$BX20,PREDICTIONS!$N$4:$N$75,FG$3)+SUMIFS(PREDICTIONS!$T$4:$T$75,PREDICTIONS!$N$4:$N$75,$BX20,PREDICTIONS!$O$4:$O$75,FG$3)</f>
        <v>0</v>
      </c>
      <c r="FH20" s="83">
        <f>SUMIFS(PREDICTIONS!$U$4:$U$75,PREDICTIONS!$O$4:$O$75,$BX20,PREDICTIONS!$N$4:$N$75,FH$3)+SUMIFS(PREDICTIONS!$T$4:$T$75,PREDICTIONS!$N$4:$N$75,$BX20,PREDICTIONS!$O$4:$O$75,FH$3)</f>
        <v>0</v>
      </c>
      <c r="FI20" s="83">
        <f>SUMIFS(PREDICTIONS!$U$4:$U$75,PREDICTIONS!$O$4:$O$75,$BX20,PREDICTIONS!$N$4:$N$75,FI$3)+SUMIFS(PREDICTIONS!$T$4:$T$75,PREDICTIONS!$N$4:$N$75,$BX20,PREDICTIONS!$O$4:$O$75,FI$3)</f>
        <v>0</v>
      </c>
      <c r="FJ20" s="83">
        <f>SUMIFS(PREDICTIONS!$U$4:$U$75,PREDICTIONS!$O$4:$O$75,$BX20,PREDICTIONS!$N$4:$N$75,FJ$3)+SUMIFS(PREDICTIONS!$T$4:$T$75,PREDICTIONS!$N$4:$N$75,$BX20,PREDICTIONS!$O$4:$O$75,FJ$3)</f>
        <v>0</v>
      </c>
      <c r="FK20" s="83">
        <f>SUMIFS(PREDICTIONS!$U$4:$U$75,PREDICTIONS!$O$4:$O$75,$BX20,PREDICTIONS!$N$4:$N$75,FK$3)+SUMIFS(PREDICTIONS!$T$4:$T$75,PREDICTIONS!$N$4:$N$75,$BX20,PREDICTIONS!$O$4:$O$75,FK$3)</f>
        <v>0</v>
      </c>
      <c r="FL20" s="83">
        <f>SUMIFS(PREDICTIONS!$U$4:$U$75,PREDICTIONS!$O$4:$O$75,$BX20,PREDICTIONS!$N$4:$N$75,FL$3)+SUMIFS(PREDICTIONS!$T$4:$T$75,PREDICTIONS!$N$4:$N$75,$BX20,PREDICTIONS!$O$4:$O$75,FL$3)</f>
        <v>0</v>
      </c>
      <c r="FM20" s="83">
        <f>SUMIFS(PREDICTIONS!$U$4:$U$75,PREDICTIONS!$O$4:$O$75,$BX20,PREDICTIONS!$N$4:$N$75,FM$3)+SUMIFS(PREDICTIONS!$T$4:$T$75,PREDICTIONS!$N$4:$N$75,$BX20,PREDICTIONS!$O$4:$O$75,FM$3)</f>
        <v>0</v>
      </c>
      <c r="FN20" s="83">
        <f>SUMIFS(PREDICTIONS!$U$4:$U$75,PREDICTIONS!$O$4:$O$75,$BX20,PREDICTIONS!$N$4:$N$75,FN$3)+SUMIFS(PREDICTIONS!$T$4:$T$75,PREDICTIONS!$N$4:$N$75,$BX20,PREDICTIONS!$O$4:$O$75,FN$3)</f>
        <v>0</v>
      </c>
      <c r="FO20" s="83">
        <f>SUMIFS(PREDICTIONS!$U$4:$U$75,PREDICTIONS!$O$4:$O$75,$BX20,PREDICTIONS!$N$4:$N$75,FO$3)+SUMIFS(PREDICTIONS!$T$4:$T$75,PREDICTIONS!$N$4:$N$75,$BX20,PREDICTIONS!$O$4:$O$75,FO$3)</f>
        <v>0</v>
      </c>
      <c r="FP20" s="83">
        <f>SUMIFS(PREDICTIONS!$U$4:$U$75,PREDICTIONS!$O$4:$O$75,$BX20,PREDICTIONS!$N$4:$N$75,FP$3)+SUMIFS(PREDICTIONS!$T$4:$T$75,PREDICTIONS!$N$4:$N$75,$BX20,PREDICTIONS!$O$4:$O$75,FP$3)</f>
        <v>0</v>
      </c>
      <c r="FQ20" s="83">
        <f>SUMIFS(PREDICTIONS!$U$4:$U$75,PREDICTIONS!$O$4:$O$75,$BX20,PREDICTIONS!$N$4:$N$75,FQ$3)+SUMIFS(PREDICTIONS!$T$4:$T$75,PREDICTIONS!$N$4:$N$75,$BX20,PREDICTIONS!$O$4:$O$75,FQ$3)</f>
        <v>0</v>
      </c>
      <c r="FR20" s="83">
        <f>SUMIFS(PREDICTIONS!$U$4:$U$75,PREDICTIONS!$O$4:$O$75,$BX20,PREDICTIONS!$N$4:$N$75,FR$3)+SUMIFS(PREDICTIONS!$T$4:$T$75,PREDICTIONS!$N$4:$N$75,$BX20,PREDICTIONS!$O$4:$O$75,FR$3)</f>
        <v>0</v>
      </c>
      <c r="FS20" s="51"/>
      <c r="FT20" s="51" t="s">
        <v>50</v>
      </c>
      <c r="FU20" s="83">
        <f>SUMIFS(PREDICTIONS!$S$4:$S$75,PREDICTIONS!$O$4:$O$75,$BX20,PREDICTIONS!$N$4:$N$75,FU$3)+SUMIFS(PREDICTIONS!$R$4:$R$75,PREDICTIONS!$N$4:$N$75,$BX20,PREDICTIONS!$O$4:$O$75,FU$3)</f>
        <v>0</v>
      </c>
      <c r="FV20" s="83">
        <f>SUMIFS(PREDICTIONS!$S$4:$S$75,PREDICTIONS!$O$4:$O$75,$BX20,PREDICTIONS!$N$4:$N$75,FV$3)+SUMIFS(PREDICTIONS!$R$4:$R$75,PREDICTIONS!$N$4:$N$75,$BX20,PREDICTIONS!$O$4:$O$75,FV$3)</f>
        <v>0</v>
      </c>
      <c r="FW20" s="83">
        <f>SUMIFS(PREDICTIONS!$S$4:$S$75,PREDICTIONS!$O$4:$O$75,$BX20,PREDICTIONS!$N$4:$N$75,FW$3)+SUMIFS(PREDICTIONS!$R$4:$R$75,PREDICTIONS!$N$4:$N$75,$BX20,PREDICTIONS!$O$4:$O$75,FW$3)</f>
        <v>0</v>
      </c>
      <c r="FX20" s="83">
        <f>SUMIFS(PREDICTIONS!$S$4:$S$75,PREDICTIONS!$O$4:$O$75,$BX20,PREDICTIONS!$N$4:$N$75,FX$3)+SUMIFS(PREDICTIONS!$R$4:$R$75,PREDICTIONS!$N$4:$N$75,$BX20,PREDICTIONS!$O$4:$O$75,FX$3)</f>
        <v>0</v>
      </c>
      <c r="FY20" s="83">
        <f>SUMIFS(PREDICTIONS!$S$4:$S$75,PREDICTIONS!$O$4:$O$75,$BX20,PREDICTIONS!$N$4:$N$75,FY$3)+SUMIFS(PREDICTIONS!$R$4:$R$75,PREDICTIONS!$N$4:$N$75,$BX20,PREDICTIONS!$O$4:$O$75,FY$3)</f>
        <v>0</v>
      </c>
      <c r="FZ20" s="83">
        <f>SUMIFS(PREDICTIONS!$S$4:$S$75,PREDICTIONS!$O$4:$O$75,$BX20,PREDICTIONS!$N$4:$N$75,FZ$3)+SUMIFS(PREDICTIONS!$R$4:$R$75,PREDICTIONS!$N$4:$N$75,$BX20,PREDICTIONS!$O$4:$O$75,FZ$3)</f>
        <v>0</v>
      </c>
      <c r="GA20" s="83">
        <f>SUMIFS(PREDICTIONS!$T$4:$T$75,PREDICTIONS!$P$4:$P$75,$BX20,PREDICTIONS!$O$4:$O$75,GA$3)+SUMIFS(PREDICTIONS!$S$4:$S$75,PREDICTIONS!$O$4:$O$75,$BX20,PREDICTIONS!$P$4:$P$75,GA$3)</f>
        <v>0</v>
      </c>
      <c r="GB20" s="83">
        <f>SUMIFS(PREDICTIONS!$U$4:$U$75,PREDICTIONS!$Q$4:$Q$75,$BX20,PREDICTIONS!$P$4:$P$75,GB$3)+SUMIFS(PREDICTIONS!$T$4:$T$75,PREDICTIONS!$P$4:$P$75,$BX20,PREDICTIONS!$Q$4:$Q$75,GB$3)</f>
        <v>0</v>
      </c>
      <c r="GC20" s="83">
        <f>SUMIFS(PREDICTIONS!$V$4:$V$75,PREDICTIONS!$R$4:$R$75,$BX20,PREDICTIONS!$Q$4:$Q$75,GC$3)+SUMIFS(PREDICTIONS!$U$4:$U$75,PREDICTIONS!$Q$4:$Q$75,$BX20,PREDICTIONS!$R$4:$R$75,GC$3)</f>
        <v>0</v>
      </c>
      <c r="GD20" s="83">
        <f>SUMIFS(PREDICTIONS!$W$4:$W$75,PREDICTIONS!$S$4:$S$75,$BX20,PREDICTIONS!$R$4:$R$75,GD$3)+SUMIFS(PREDICTIONS!$V$4:$V$75,PREDICTIONS!$R$4:$R$75,$BX20,PREDICTIONS!$S$4:$S$75,GD$3)</f>
        <v>0</v>
      </c>
      <c r="GE20" s="83">
        <f>SUMIFS(PREDICTIONS!$B$4:$B$75,PREDICTIONS!$T$4:$T$75,$BX20,PREDICTIONS!$S$4:$S$75,GE$3)+SUMIFS(PREDICTIONS!$W$4:$W$75,PREDICTIONS!$S$4:$S$75,$BX20,PREDICTIONS!$T$4:$T$75,GE$3)</f>
        <v>0</v>
      </c>
      <c r="GF20" s="83">
        <f>SUMIFS(PREDICTIONS!$C$4:$C$75,PREDICTIONS!$U$4:$U$75,$BX20,PREDICTIONS!$T$4:$T$75,GF$3)+SUMIFS(PREDICTIONS!$B$4:$B$75,PREDICTIONS!$T$4:$T$75,$BX20,PREDICTIONS!$U$4:$U$75,GF$3)</f>
        <v>0</v>
      </c>
      <c r="GG20" s="83">
        <f>SUMIFS(PREDICTIONS!$D$4:$D$75,PREDICTIONS!$V$4:$V$75,$BX20,PREDICTIONS!$U$4:$U$75,GG$3)+SUMIFS(PREDICTIONS!$C$4:$C$75,PREDICTIONS!$U$4:$U$75,$BX20,PREDICTIONS!$V$4:$V$75,GG$3)</f>
        <v>0</v>
      </c>
      <c r="GH20" s="83">
        <f>SUMIFS(PREDICTIONS!$E$4:$E$75,PREDICTIONS!$W$4:$W$75,$BX20,PREDICTIONS!$V$4:$V$75,GH$3)+SUMIFS(PREDICTIONS!$D$4:$D$75,PREDICTIONS!$V$4:$V$75,$BX20,PREDICTIONS!$W$4:$W$75,GH$3)</f>
        <v>0</v>
      </c>
      <c r="GI20" s="83">
        <f>SUMIFS(PREDICTIONS!$F$4:$F$75,PREDICTIONS!$B$4:$B$75,$BX20,PREDICTIONS!$W$4:$W$75,GI$3)+SUMIFS(PREDICTIONS!$E$4:$E$75,PREDICTIONS!$W$4:$W$75,$BX20,PREDICTIONS!$B$4:$B$75,GI$3)</f>
        <v>0</v>
      </c>
      <c r="GJ20" s="83">
        <f>SUMIFS(PREDICTIONS!$G$4:$G$75,PREDICTIONS!$C$4:$C$75,$BX20,PREDICTIONS!$B$4:$B$75,GJ$3)+SUMIFS(PREDICTIONS!$F$4:$F$75,PREDICTIONS!$B$4:$B$75,$BX20,PREDICTIONS!$C$4:$C$75,GJ$3)</f>
        <v>0</v>
      </c>
      <c r="GK20" s="83">
        <f>SUMIFS(PREDICTIONS!$J$4:$J$75,PREDICTIONS!$D$4:$D$75,$BX20,PREDICTIONS!$C$4:$C$75,GK$3)+SUMIFS(PREDICTIONS!$G$4:$G$75,PREDICTIONS!$C$4:$C$75,$BX20,PREDICTIONS!$D$4:$D$75,GK$3)</f>
        <v>0</v>
      </c>
      <c r="GL20" s="83">
        <f>SUMIFS(PREDICTIONS!$K$4:$K$75,PREDICTIONS!$E$4:$E$75,$BX20,PREDICTIONS!$D$4:$D$75,GL$3)+SUMIFS(PREDICTIONS!$J$4:$J$75,PREDICTIONS!$D$4:$D$75,$BX20,PREDICTIONS!$E$4:$E$75,GL$3)</f>
        <v>0</v>
      </c>
      <c r="GM20" s="83">
        <f>SUMIFS(PREDICTIONS!$L$4:$L$75,PREDICTIONS!$F$4:$F$75,$BX20,PREDICTIONS!$E$4:$E$75,GM$3)+SUMIFS(PREDICTIONS!$K$4:$K$75,PREDICTIONS!$E$4:$E$75,$BX20,PREDICTIONS!$F$4:$F$75,GM$3)</f>
        <v>0</v>
      </c>
      <c r="GN20" s="83">
        <f>SUMIFS(PREDICTIONS!$N$4:$N$75,PREDICTIONS!$G$4:$G$75,$BX20,PREDICTIONS!$F$4:$F$75,GN$3)+SUMIFS(PREDICTIONS!$L$4:$L$75,PREDICTIONS!$F$4:$F$75,$BX20,PREDICTIONS!$G$4:$G$75,GN$3)</f>
        <v>0</v>
      </c>
      <c r="GO20" s="83">
        <f>SUMIFS(PREDICTIONS!$O$4:$O$75,PREDICTIONS!$J$4:$J$75,$BX20,PREDICTIONS!$G$4:$G$75,GO$3)+SUMIFS(PREDICTIONS!$N$4:$N$75,PREDICTIONS!$G$4:$G$75,$BX20,PREDICTIONS!$J$4:$J$75,GO$3)</f>
        <v>0</v>
      </c>
      <c r="GP20" s="83">
        <f>SUMIFS(PREDICTIONS!$P$4:$P$75,PREDICTIONS!$K$4:$K$75,$BX20,PREDICTIONS!$J$4:$J$75,GP$3)+SUMIFS(PREDICTIONS!$O$4:$O$75,PREDICTIONS!$J$4:$J$75,$BX20,PREDICTIONS!$K$4:$K$75,GP$3)</f>
        <v>0</v>
      </c>
      <c r="GQ20" s="83">
        <f>SUMIFS(PREDICTIONS!$Q$4:$Q$75,PREDICTIONS!$L$4:$L$75,$BX20,PREDICTIONS!$K$4:$K$75,GQ$3)+SUMIFS(PREDICTIONS!$P$4:$P$75,PREDICTIONS!$K$4:$K$75,$BX20,PREDICTIONS!$L$4:$L$75,GQ$3)</f>
        <v>0</v>
      </c>
      <c r="GR20" s="83">
        <f>SUMIFS(PREDICTIONS!$R$4:$R$75,PREDICTIONS!$N$4:$N$75,$BX20,PREDICTIONS!$L$4:$L$75,GR$3)+SUMIFS(PREDICTIONS!$Q$4:$Q$75,PREDICTIONS!$L$4:$L$75,$BX20,PREDICTIONS!$N$4:$N$75,GR$3)</f>
        <v>0</v>
      </c>
      <c r="GS20" s="83">
        <f>SUMIFS(PREDICTIONS!$S$4:$S$75,PREDICTIONS!$O$4:$O$75,$BX20,PREDICTIONS!$N$4:$N$75,GS$3)+SUMIFS(PREDICTIONS!$R$4:$R$75,PREDICTIONS!$N$4:$N$75,$BX20,PREDICTIONS!$O$4:$O$75,GS$3)</f>
        <v>0</v>
      </c>
      <c r="GT20" s="83">
        <f>SUMIFS(PREDICTIONS!$T$4:$T$75,PREDICTIONS!$P$4:$P$75,$BX20,PREDICTIONS!$O$4:$O$75,GT$3)+SUMIFS(PREDICTIONS!$S$4:$S$75,PREDICTIONS!$O$4:$O$75,$BX20,PREDICTIONS!$P$4:$P$75,GT$3)</f>
        <v>0</v>
      </c>
      <c r="GU20" s="83">
        <f>SUMIFS(PREDICTIONS!$U$4:$U$75,PREDICTIONS!$Q$4:$Q$75,$BX20,PREDICTIONS!$P$4:$P$75,GU$3)+SUMIFS(PREDICTIONS!$T$4:$T$75,PREDICTIONS!$P$4:$P$75,$BX20,PREDICTIONS!$Q$4:$Q$75,GU$3)</f>
        <v>0</v>
      </c>
      <c r="GV20" s="83">
        <f>SUMIFS(PREDICTIONS!$V$4:$V$75,PREDICTIONS!$R$4:$R$75,$BX20,PREDICTIONS!$Q$4:$Q$75,GV$3)+SUMIFS(PREDICTIONS!$U$4:$U$75,PREDICTIONS!$Q$4:$Q$75,$BX20,PREDICTIONS!$R$4:$R$75,GV$3)</f>
        <v>0</v>
      </c>
      <c r="GW20" s="83">
        <f>SUMIFS(PREDICTIONS!$W$4:$W$75,PREDICTIONS!$S$4:$S$75,$BX20,PREDICTIONS!$R$4:$R$75,GW$3)+SUMIFS(PREDICTIONS!$V$4:$V$75,PREDICTIONS!$R$4:$R$75,$BX20,PREDICTIONS!$S$4:$S$75,GW$3)</f>
        <v>0</v>
      </c>
      <c r="GX20" s="83">
        <f>SUMIFS(PREDICTIONS!$B$4:$B$75,PREDICTIONS!$T$4:$T$75,$BX20,PREDICTIONS!$S$4:$S$75,GX$3)+SUMIFS(PREDICTIONS!$W$4:$W$75,PREDICTIONS!$S$4:$S$75,$BX20,PREDICTIONS!$T$4:$T$75,GX$3)</f>
        <v>0</v>
      </c>
      <c r="GY20" s="83">
        <f>SUMIFS(PREDICTIONS!$C$4:$C$75,PREDICTIONS!$U$4:$U$75,$BX20,PREDICTIONS!$T$4:$T$75,GY$3)+SUMIFS(PREDICTIONS!$B$4:$B$75,PREDICTIONS!$T$4:$T$75,$BX20,PREDICTIONS!$U$4:$U$75,GY$3)</f>
        <v>0</v>
      </c>
      <c r="GZ20" s="83">
        <f>SUMIFS(PREDICTIONS!$S$4:$S$75,PREDICTIONS!$O$4:$O$75,$BX20,PREDICTIONS!$N$4:$N$75,GZ$3)+SUMIFS(PREDICTIONS!$R$4:$R$75,PREDICTIONS!$N$4:$N$75,$BX20,PREDICTIONS!$O$4:$O$75,GZ$3)</f>
        <v>0</v>
      </c>
      <c r="HA20" s="83">
        <f>SUMIFS(PREDICTIONS!$S$4:$S$75,PREDICTIONS!$O$4:$O$75,$BX20,PREDICTIONS!$N$4:$N$75,HA$3)+SUMIFS(PREDICTIONS!$R$4:$R$75,PREDICTIONS!$N$4:$N$75,$BX20,PREDICTIONS!$O$4:$O$75,HA$3)</f>
        <v>0</v>
      </c>
      <c r="HB20" s="83">
        <f>SUMIFS(PREDICTIONS!$S$4:$S$75,PREDICTIONS!$O$4:$O$75,$BX20,PREDICTIONS!$N$4:$N$75,HB$3)+SUMIFS(PREDICTIONS!$R$4:$R$75,PREDICTIONS!$N$4:$N$75,$BX20,PREDICTIONS!$O$4:$O$75,HB$3)</f>
        <v>0</v>
      </c>
      <c r="HC20" s="83">
        <f>SUMIFS(PREDICTIONS!$S$4:$S$75,PREDICTIONS!$O$4:$O$75,$BX20,PREDICTIONS!$N$4:$N$75,HC$3)+SUMIFS(PREDICTIONS!$R$4:$R$75,PREDICTIONS!$N$4:$N$75,$BX20,PREDICTIONS!$O$4:$O$75,HC$3)</f>
        <v>0</v>
      </c>
      <c r="HD20" s="83">
        <f>SUMIFS(PREDICTIONS!$S$4:$S$75,PREDICTIONS!$O$4:$O$75,$BX20,PREDICTIONS!$N$4:$N$75,HD$3)+SUMIFS(PREDICTIONS!$R$4:$R$75,PREDICTIONS!$N$4:$N$75,$BX20,PREDICTIONS!$O$4:$O$75,HD$3)</f>
        <v>0</v>
      </c>
      <c r="HE20" s="83">
        <f>SUMIFS(PREDICTIONS!$S$4:$S$75,PREDICTIONS!$O$4:$O$75,$BX20,PREDICTIONS!$N$4:$N$75,HE$3)+SUMIFS(PREDICTIONS!$R$4:$R$75,PREDICTIONS!$N$4:$N$75,$BX20,PREDICTIONS!$O$4:$O$75,HE$3)</f>
        <v>0</v>
      </c>
      <c r="HF20" s="83">
        <f>SUMIFS(PREDICTIONS!$S$4:$S$75,PREDICTIONS!$O$4:$O$75,$BX20,PREDICTIONS!$N$4:$N$75,HF$3)+SUMIFS(PREDICTIONS!$R$4:$R$75,PREDICTIONS!$N$4:$N$75,$BX20,PREDICTIONS!$O$4:$O$75,HF$3)</f>
        <v>0</v>
      </c>
      <c r="HG20" s="83">
        <f>SUMIFS(PREDICTIONS!$S$4:$S$75,PREDICTIONS!$O$4:$O$75,$BX20,PREDICTIONS!$N$4:$N$75,HG$3)+SUMIFS(PREDICTIONS!$R$4:$R$75,PREDICTIONS!$N$4:$N$75,$BX20,PREDICTIONS!$O$4:$O$75,HG$3)</f>
        <v>0</v>
      </c>
      <c r="HH20" s="83">
        <f>SUMIFS(PREDICTIONS!$S$4:$S$75,PREDICTIONS!$O$4:$O$75,$BX20,PREDICTIONS!$N$4:$N$75,HH$3)+SUMIFS(PREDICTIONS!$R$4:$R$75,PREDICTIONS!$N$4:$N$75,$BX20,PREDICTIONS!$O$4:$O$75,HH$3)</f>
        <v>0</v>
      </c>
      <c r="HI20" s="83">
        <f>SUMIFS(PREDICTIONS!$S$4:$S$75,PREDICTIONS!$O$4:$O$75,$BX20,PREDICTIONS!$N$4:$N$75,HI$3)+SUMIFS(PREDICTIONS!$R$4:$R$75,PREDICTIONS!$N$4:$N$75,$BX20,PREDICTIONS!$O$4:$O$75,HI$3)</f>
        <v>0</v>
      </c>
      <c r="HJ20" s="83">
        <f>SUMIFS(PREDICTIONS!$S$4:$S$75,PREDICTIONS!$O$4:$O$75,$BX20,PREDICTIONS!$N$4:$N$75,HJ$3)+SUMIFS(PREDICTIONS!$R$4:$R$75,PREDICTIONS!$N$4:$N$75,$BX20,PREDICTIONS!$O$4:$O$75,HJ$3)</f>
        <v>0</v>
      </c>
      <c r="HK20" s="83">
        <f>SUMIFS(PREDICTIONS!$S$4:$S$75,PREDICTIONS!$O$4:$O$75,$BX20,PREDICTIONS!$N$4:$N$75,HK$3)+SUMIFS(PREDICTIONS!$R$4:$R$75,PREDICTIONS!$N$4:$N$75,$BX20,PREDICTIONS!$O$4:$O$75,HK$3)</f>
        <v>0</v>
      </c>
      <c r="HL20" s="83">
        <f>SUMIFS(PREDICTIONS!$S$4:$S$75,PREDICTIONS!$O$4:$O$75,$BX20,PREDICTIONS!$N$4:$N$75,HL$3)+SUMIFS(PREDICTIONS!$R$4:$R$75,PREDICTIONS!$N$4:$N$75,$BX20,PREDICTIONS!$O$4:$O$75,HL$3)</f>
        <v>0</v>
      </c>
      <c r="HM20" s="83">
        <f>SUMIFS(PREDICTIONS!$S$4:$S$75,PREDICTIONS!$O$4:$O$75,$BX20,PREDICTIONS!$N$4:$N$75,HM$3)+SUMIFS(PREDICTIONS!$R$4:$R$75,PREDICTIONS!$N$4:$N$75,$BX20,PREDICTIONS!$O$4:$O$75,HM$3)</f>
        <v>0</v>
      </c>
      <c r="HN20" s="83">
        <f>SUMIFS(PREDICTIONS!$S$4:$S$75,PREDICTIONS!$O$4:$O$75,$BX20,PREDICTIONS!$N$4:$N$75,HN$3)+SUMIFS(PREDICTIONS!$R$4:$R$75,PREDICTIONS!$N$4:$N$75,$BX20,PREDICTIONS!$O$4:$O$75,HN$3)</f>
        <v>0</v>
      </c>
      <c r="HO20" s="83">
        <f>SUMIFS(PREDICTIONS!$S$4:$S$75,PREDICTIONS!$O$4:$O$75,$BX20,PREDICTIONS!$N$4:$N$75,HO$3)+SUMIFS(PREDICTIONS!$R$4:$R$75,PREDICTIONS!$N$4:$N$75,$BX20,PREDICTIONS!$O$4:$O$75,HO$3)</f>
        <v>0</v>
      </c>
      <c r="HP20" s="83">
        <f>SUMIFS(PREDICTIONS!$S$4:$S$75,PREDICTIONS!$O$4:$O$75,$BX20,PREDICTIONS!$N$4:$N$75,HP$3)+SUMIFS(PREDICTIONS!$R$4:$R$75,PREDICTIONS!$N$4:$N$75,$BX20,PREDICTIONS!$O$4:$O$75,HP$3)</f>
        <v>0</v>
      </c>
      <c r="HQ20" s="51"/>
      <c r="HR20" s="71"/>
      <c r="HS20" s="71"/>
      <c r="HT20" s="71"/>
      <c r="HU20" s="71"/>
      <c r="HV20" s="71"/>
      <c r="HW20" s="71"/>
      <c r="HX20" s="71"/>
      <c r="HY20" s="71"/>
      <c r="HZ20" s="71"/>
      <c r="IA20" s="71"/>
      <c r="IB20" s="71"/>
      <c r="IC20" s="71"/>
      <c r="ID20" s="71"/>
      <c r="IE20" s="71"/>
      <c r="IF20" s="71"/>
      <c r="IG20" s="71"/>
      <c r="IH20" s="71"/>
      <c r="II20" s="71"/>
      <c r="IJ20" s="71"/>
      <c r="IK20" s="71"/>
      <c r="IL20" s="71"/>
      <c r="IM20" s="71"/>
      <c r="IN20" s="71"/>
      <c r="IP20" s="71"/>
      <c r="IQ20" s="71"/>
      <c r="IR20" s="71"/>
      <c r="IS20" s="71"/>
      <c r="IT20" s="71"/>
      <c r="IU20" s="71"/>
      <c r="IV20" s="71"/>
      <c r="IW20" s="71"/>
      <c r="IX20" s="71"/>
      <c r="IY20" s="71"/>
      <c r="IZ20" s="71"/>
      <c r="JA20" s="71"/>
      <c r="JB20" s="71"/>
      <c r="JC20" s="71"/>
      <c r="JD20" s="71"/>
      <c r="JE20" s="71"/>
      <c r="JF20" s="71"/>
      <c r="JG20" s="71"/>
      <c r="JH20" s="71"/>
      <c r="JI20" s="71"/>
      <c r="JJ20" s="71"/>
      <c r="JK20" s="71"/>
      <c r="JL20" s="71"/>
      <c r="JM20" s="71"/>
      <c r="JN20" s="71"/>
      <c r="JO20" s="71"/>
      <c r="JP20" s="71"/>
      <c r="JQ20" s="71"/>
      <c r="JR20" s="71"/>
      <c r="JS20" s="71"/>
      <c r="JT20" s="71"/>
      <c r="JU20" s="71"/>
      <c r="JV20" s="71"/>
      <c r="JW20" s="71"/>
      <c r="JX20" s="71"/>
      <c r="JY20" s="71"/>
      <c r="JZ20" s="71"/>
      <c r="KA20" s="71"/>
      <c r="KB20" s="71"/>
      <c r="KC20" s="71"/>
      <c r="KD20" s="71"/>
      <c r="KE20" s="71"/>
      <c r="KF20" s="71"/>
      <c r="KG20" s="71"/>
      <c r="KH20" s="71"/>
      <c r="KI20" s="71"/>
      <c r="KJ20" s="71"/>
      <c r="KK20" s="71"/>
      <c r="KL20" s="71"/>
      <c r="KM20" s="71"/>
      <c r="KN20" s="71"/>
      <c r="KO20" s="71"/>
    </row>
    <row r="21" spans="1:301" s="78" customFormat="1" ht="30" customHeight="1" x14ac:dyDescent="0.25">
      <c r="A21" s="191"/>
      <c r="B21" s="72">
        <f>ACTUALS!B21</f>
        <v>18</v>
      </c>
      <c r="C21" s="73" t="str">
        <f>ACTUALS!C21</f>
        <v>I</v>
      </c>
      <c r="D21" s="74">
        <f>ACTUALS!D21</f>
        <v>46189</v>
      </c>
      <c r="E21" s="73" t="str">
        <f>ACTUALS!E21</f>
        <v>MetLife Stadium (East Rutherford)</v>
      </c>
      <c r="F21" s="180">
        <f>ACTUALS!F21</f>
        <v>0.625</v>
      </c>
      <c r="G21" s="75">
        <f t="shared" si="2"/>
        <v>46189.625</v>
      </c>
      <c r="H21" s="254" t="str">
        <f>ACTUALS!H21</f>
        <v>France - Senegal</v>
      </c>
      <c r="I21" s="149"/>
      <c r="J21" s="150"/>
      <c r="K21" s="151"/>
      <c r="L21" s="73" t="str">
        <f t="shared" si="3"/>
        <v/>
      </c>
      <c r="M21" s="76" t="s">
        <v>719</v>
      </c>
      <c r="N21" s="77" t="str">
        <f t="shared" si="0"/>
        <v>France</v>
      </c>
      <c r="O21" s="78" t="str">
        <f t="shared" si="1"/>
        <v>Senegal</v>
      </c>
      <c r="P21" s="78" t="str">
        <f>IF(L21="","",IF(PREDICTIONS!$R21&gt;PREDICTIONS!$S21,PREDICTIONS!$N21,IF(PREDICTIONS!$S21&gt;PREDICTIONS!$R21,PREDICTIONS!$O21,"")))</f>
        <v/>
      </c>
      <c r="Q21" s="78" t="str">
        <f>IF(PREDICTIONS!$P21=PREDICTIONS!$N21,PREDICTIONS!$O21,IF(PREDICTIONS!$P21=PREDICTIONS!$O21,PREDICTIONS!$N21,""))</f>
        <v/>
      </c>
      <c r="R21" s="79">
        <f t="shared" si="4"/>
        <v>0</v>
      </c>
      <c r="S21" s="78">
        <f t="shared" si="5"/>
        <v>0</v>
      </c>
      <c r="T21" s="78">
        <f>IF(OR(PREDICTIONS!$R21="",PREDICTIONS!$S21=""),"",PREDICTIONS!$R21-PREDICTIONS!$S21)</f>
        <v>0</v>
      </c>
      <c r="U21" s="78">
        <f>IF(OR(PREDICTIONS!$R21="",PREDICTIONS!$S21=""),"",PREDICTIONS!$S21-PREDICTIONS!$R21)</f>
        <v>0</v>
      </c>
      <c r="V21" s="78" t="str">
        <f>IF(PREDICTIONS!$K21="","",IF(PREDICTIONS!$L21="Draw",1,IF(PREDICTIONS!$L21=PREDICTIONS!$N21,3,0)))</f>
        <v/>
      </c>
      <c r="W21" s="78" t="str">
        <f>IF(PREDICTIONS!$K21="","",IF(PREDICTIONS!$L21="Draw",1,IF(PREDICTIONS!$L21=PREDICTIONS!$O21,3,0)))</f>
        <v/>
      </c>
      <c r="AB21" s="209" t="str">
        <f>IF(OR(ACTUALS!L21="",L21=""),"",IF((R21+S21)=(ACTUALS!R21+ACTUALS!S21),pointtotalgoals,0))</f>
        <v/>
      </c>
      <c r="AC21" s="78" t="str">
        <f>IF(L21="","",IF(L21=ACTUALS!L21,pointcorrectresult,0))</f>
        <v/>
      </c>
      <c r="AD21" s="78" t="str">
        <f>IF(L21="","",IF(I21=ACTUALS!I21,pointcorrectscore,0))</f>
        <v/>
      </c>
      <c r="AE21" s="210">
        <f t="shared" si="6"/>
        <v>0</v>
      </c>
      <c r="AK21" s="78" t="s">
        <v>6</v>
      </c>
      <c r="AL21" s="90">
        <v>4</v>
      </c>
      <c r="AM21" s="90" t="str">
        <f ca="1">IFERROR(INDEX(BE:BE,MATCH("4"&amp;AK21,BO:BO,0),1),"")</f>
        <v>Brazil</v>
      </c>
      <c r="AN21" s="90" t="str">
        <f ca="1">IF(AM21="","",VLOOKUP(AM21,BE:BJ,2,FALSE)&amp;"-"&amp;VLOOKUP(AM21,BE:BJ,3,FALSE)&amp;"-"&amp;VLOOKUP(AM21,BE:BJ,4,FALSE))</f>
        <v>0-0-0</v>
      </c>
      <c r="AO21" s="90">
        <f ca="1">IF(AM21="","",VLOOKUP(AM21,BE:BL,8,FALSE))</f>
        <v>0</v>
      </c>
      <c r="AP21" s="90">
        <f ca="1">IF(AM21="","",VLOOKUP(AM21,BE:BO,5,FALSE))</f>
        <v>0</v>
      </c>
      <c r="AQ21" s="288" t="str">
        <f>IF(L75="","",IF(AM21=ACTUALS!AJ21,$AQ$2,0))</f>
        <v/>
      </c>
      <c r="AR21" s="289"/>
      <c r="AS21" s="51"/>
      <c r="AT21" s="51"/>
      <c r="AU21" s="197"/>
      <c r="AV21" s="197"/>
      <c r="AW21" s="51"/>
      <c r="AX21" s="51"/>
      <c r="AY21" s="51"/>
      <c r="AZ21" s="51"/>
      <c r="BA21" s="51"/>
      <c r="BB21" s="51"/>
      <c r="BC21" s="51"/>
      <c r="BD21" s="51" t="s">
        <v>7</v>
      </c>
      <c r="BE21" s="51" t="s">
        <v>48</v>
      </c>
      <c r="BF21" s="51">
        <f>COUNTIF(PREDICTIONS!$P$4:$P$75,BE21)</f>
        <v>0</v>
      </c>
      <c r="BG21" s="51">
        <f>COUNTIFS(PREDICTIONS!$O$4:$O$75,BE21,PREDICTIONS!$L$4:$L$75,"Draw")+COUNTIFS(PREDICTIONS!$N$4:$N$75,BE21,PREDICTIONS!$L$4:$L$75,"Draw")</f>
        <v>0</v>
      </c>
      <c r="BH21" s="51">
        <f>COUNTIF(PREDICTIONS!$Q$4:$Q$75,BE21)</f>
        <v>0</v>
      </c>
      <c r="BI21" s="51">
        <f>BG21+(3*BF21)</f>
        <v>0</v>
      </c>
      <c r="BJ21" s="51">
        <f>SUMIFS(PREDICTIONS!$R$4:$R$75,PREDICTIONS!$N$4:$N$75,BE21)+SUMIFS(PREDICTIONS!$S$4:$S$75,PREDICTIONS!$O$4:$O$75,BE21)</f>
        <v>0</v>
      </c>
      <c r="BK21" s="51">
        <f>SUMIFS(PREDICTIONS!$S$4:$S$75,PREDICTIONS!$N$4:$N$75,BE21)+SUMIFS(PREDICTIONS!$R$4:$R$75,PREDICTIONS!$O$4:$O$75,BE21)</f>
        <v>0</v>
      </c>
      <c r="BL21" s="51">
        <f>BJ21-BK21</f>
        <v>0</v>
      </c>
      <c r="BM21" s="51">
        <f ca="1">RANK(BV21,BV19:BV22,1)</f>
        <v>2</v>
      </c>
      <c r="BN21" s="51" t="str">
        <f>IFERROR(VLOOKUP(BE21,AU:AV,2,FALSE),"")</f>
        <v/>
      </c>
      <c r="BO21" s="51" t="str">
        <f ca="1">IF(BN21="",BM21&amp;BD21,BN21&amp;BD21)</f>
        <v>2D</v>
      </c>
      <c r="BP21" s="51">
        <f>RANK(BI21,BI19:BI22)+(RANK(BL21,BL19:BL22)/10)+(RANK(BJ21,BJ19:BJ22)/100)</f>
        <v>1.1100000000000001</v>
      </c>
      <c r="BQ21" s="51">
        <f>RANK(BP21,BP19:BP22,1)</f>
        <v>1</v>
      </c>
      <c r="BR21" s="51" cm="1">
        <f t="array" aca="1" ref="BR21" ca="1">SUMPRODUCT((OFFSET($BY$3:$DT$3,MATCH($BE21,$BX$4:$BX$51,0),0))*((IF($BQ20=$BQ21,$BY$3:$DT$3=$BE20,0))+(IF($BQ19=$BQ21,$BY$3:$DT$3=$BE19,0))+(IF($BQ22=$BQ21,$BY$3:$DT$3=$BE22,0))))</f>
        <v>0</v>
      </c>
      <c r="BS21" s="51" cm="1">
        <f t="array" aca="1" ref="BS21" ca="1">SUMPRODUCT((OFFSET($DW$3:$FR$3,MATCH($BE21,$DV$4:$DV$51,0),0))*((IF($BQ20=$BQ21,$DW$3:$FR$3=$BE20,0))+(IF($BQ19=$BQ21,$DW$3:$FR$3=$BE19,0))+(IF($BQ22=$BQ21,$DW$3:$FR$3=$BE22,0))))</f>
        <v>0</v>
      </c>
      <c r="BT21" s="51" cm="1">
        <f t="array" aca="1" ref="BT21" ca="1">SUMPRODUCT((OFFSET($FU$3:$HP$3,MATCH($BE21,$FT$4:$FT$51,0),0))*((IF($BQ20=$BQ21,$FU$3:$HP$3=$BE20,0))+(IF($BQ19=$BQ21,$FU$3:$HP$3=$BE19,0))+(IF($BQ22=$BQ21,$FU$3:$HP$3=$BE22,0))))</f>
        <v>0</v>
      </c>
      <c r="BU21" s="51">
        <f ca="1">(BR21/1000)+(BS21/10000)+(BT21/100000)+(ROW(BT24)/10000000)</f>
        <v>2.3999999999999999E-6</v>
      </c>
      <c r="BV21" s="51">
        <f ca="1">+BP21-BU21</f>
        <v>1.1099976</v>
      </c>
      <c r="BW21" s="51"/>
      <c r="BX21" s="51" t="s">
        <v>96</v>
      </c>
      <c r="BY21" s="83">
        <f>SUMIFS(PREDICTIONS!$W$4:$W$75,PREDICTIONS!$O$4:$O$75,$BX21,PREDICTIONS!$N$4:$N$75,BY$3)+SUMIFS(PREDICTIONS!$V$4:$V$75,PREDICTIONS!$N$4:$N$75,$BX21,PREDICTIONS!$O$4:$O$75,BY$3)</f>
        <v>0</v>
      </c>
      <c r="BZ21" s="83">
        <f>SUMIFS(PREDICTIONS!$W$4:$W$75,PREDICTIONS!$O$4:$O$75,$BX21,PREDICTIONS!$N$4:$N$75,BZ$3)+SUMIFS(PREDICTIONS!$V$4:$V$75,PREDICTIONS!$N$4:$N$75,$BX21,PREDICTIONS!$O$4:$O$75,BZ$3)</f>
        <v>0</v>
      </c>
      <c r="CA21" s="83">
        <f>SUMIFS(PREDICTIONS!$W$4:$W$75,PREDICTIONS!$O$4:$O$75,$BX21,PREDICTIONS!$N$4:$N$75,CA$3)+SUMIFS(PREDICTIONS!$V$4:$V$75,PREDICTIONS!$N$4:$N$75,$BX21,PREDICTIONS!$O$4:$O$75,CA$3)</f>
        <v>0</v>
      </c>
      <c r="CB21" s="83">
        <f>SUMIFS(PREDICTIONS!$W$4:$W$75,PREDICTIONS!$O$4:$O$75,$BX21,PREDICTIONS!$N$4:$N$75,CB$3)+SUMIFS(PREDICTIONS!$V$4:$V$75,PREDICTIONS!$N$4:$N$75,$BX21,PREDICTIONS!$O$4:$O$75,CB$3)</f>
        <v>0</v>
      </c>
      <c r="CC21" s="83">
        <f>SUMIFS(PREDICTIONS!$W$4:$W$75,PREDICTIONS!$O$4:$O$75,$BX21,PREDICTIONS!$N$4:$N$75,CC$3)+SUMIFS(PREDICTIONS!$V$4:$V$75,PREDICTIONS!$N$4:$N$75,$BX21,PREDICTIONS!$O$4:$O$75,CC$3)</f>
        <v>0</v>
      </c>
      <c r="CD21" s="83">
        <f>SUMIFS(PREDICTIONS!$W$4:$W$75,PREDICTIONS!$O$4:$O$75,$BX21,PREDICTIONS!$N$4:$N$75,CD$3)+SUMIFS(PREDICTIONS!$V$4:$V$75,PREDICTIONS!$N$4:$N$75,$BX21,PREDICTIONS!$O$4:$O$75,CD$3)</f>
        <v>0</v>
      </c>
      <c r="CE21" s="83">
        <f>SUMIFS(PREDICTIONS!$W$4:$W$75,PREDICTIONS!$O$4:$O$75,$BX21,PREDICTIONS!$N$4:$N$75,CE$3)+SUMIFS(PREDICTIONS!$V$4:$V$75,PREDICTIONS!$N$4:$N$75,$BX21,PREDICTIONS!$O$4:$O$75,CE$3)</f>
        <v>0</v>
      </c>
      <c r="CF21" s="83">
        <f>SUMIFS(PREDICTIONS!$W$4:$W$75,PREDICTIONS!$O$4:$O$75,$BX21,PREDICTIONS!$N$4:$N$75,CF$3)+SUMIFS(PREDICTIONS!$V$4:$V$75,PREDICTIONS!$N$4:$N$75,$BX21,PREDICTIONS!$O$4:$O$75,CF$3)</f>
        <v>0</v>
      </c>
      <c r="CG21" s="83">
        <f>SUMIFS(PREDICTIONS!$W$4:$W$75,PREDICTIONS!$O$4:$O$75,$BX21,PREDICTIONS!$N$4:$N$75,CG$3)+SUMIFS(PREDICTIONS!$V$4:$V$75,PREDICTIONS!$N$4:$N$75,$BX21,PREDICTIONS!$O$4:$O$75,CG$3)</f>
        <v>0</v>
      </c>
      <c r="CH21" s="83">
        <f>SUMIFS(PREDICTIONS!$W$4:$W$75,PREDICTIONS!$O$4:$O$75,$BX21,PREDICTIONS!$N$4:$N$75,CH$3)+SUMIFS(PREDICTIONS!$V$4:$V$75,PREDICTIONS!$N$4:$N$75,$BX21,PREDICTIONS!$O$4:$O$75,CH$3)</f>
        <v>0</v>
      </c>
      <c r="CI21" s="83">
        <f>SUMIFS(PREDICTIONS!$W$4:$W$75,PREDICTIONS!$O$4:$O$75,$BX21,PREDICTIONS!$N$4:$N$75,CI$3)+SUMIFS(PREDICTIONS!$V$4:$V$75,PREDICTIONS!$N$4:$N$75,$BX21,PREDICTIONS!$O$4:$O$75,CI$3)</f>
        <v>0</v>
      </c>
      <c r="CJ21" s="83">
        <f>SUMIFS(PREDICTIONS!$W$4:$W$75,PREDICTIONS!$O$4:$O$75,$BX21,PREDICTIONS!$N$4:$N$75,CJ$3)+SUMIFS(PREDICTIONS!$V$4:$V$75,PREDICTIONS!$N$4:$N$75,$BX21,PREDICTIONS!$O$4:$O$75,CJ$3)</f>
        <v>0</v>
      </c>
      <c r="CK21" s="83">
        <f>SUMIFS(PREDICTIONS!$W$4:$W$75,PREDICTIONS!$O$4:$O$75,$BX21,PREDICTIONS!$N$4:$N$75,CK$3)+SUMIFS(PREDICTIONS!$V$4:$V$75,PREDICTIONS!$N$4:$N$75,$BX21,PREDICTIONS!$O$4:$O$75,CK$3)</f>
        <v>0</v>
      </c>
      <c r="CL21" s="83">
        <f>SUMIFS(PREDICTIONS!$W$4:$W$75,PREDICTIONS!$O$4:$O$75,$BX21,PREDICTIONS!$N$4:$N$75,CL$3)+SUMIFS(PREDICTIONS!$V$4:$V$75,PREDICTIONS!$N$4:$N$75,$BX21,PREDICTIONS!$O$4:$O$75,CL$3)</f>
        <v>0</v>
      </c>
      <c r="CM21" s="83">
        <f>SUMIFS(PREDICTIONS!$W$4:$W$75,PREDICTIONS!$O$4:$O$75,$BX21,PREDICTIONS!$N$4:$N$75,CM$3)+SUMIFS(PREDICTIONS!$V$4:$V$75,PREDICTIONS!$N$4:$N$75,$BX21,PREDICTIONS!$O$4:$O$75,CM$3)</f>
        <v>0</v>
      </c>
      <c r="CN21" s="83">
        <f>SUMIFS(PREDICTIONS!$W$4:$W$75,PREDICTIONS!$O$4:$O$75,$BX21,PREDICTIONS!$N$4:$N$75,CN$3)+SUMIFS(PREDICTIONS!$V$4:$V$75,PREDICTIONS!$N$4:$N$75,$BX21,PREDICTIONS!$O$4:$O$75,CN$3)</f>
        <v>0</v>
      </c>
      <c r="CO21" s="83">
        <f>SUMIFS(PREDICTIONS!$W$4:$W$75,PREDICTIONS!$O$4:$O$75,$BX21,PREDICTIONS!$N$4:$N$75,CO$3)+SUMIFS(PREDICTIONS!$V$4:$V$75,PREDICTIONS!$N$4:$N$75,$BX21,PREDICTIONS!$O$4:$O$75,CO$3)</f>
        <v>0</v>
      </c>
      <c r="CP21" s="83">
        <f>SUMIFS(PREDICTIONS!$W$4:$W$75,PREDICTIONS!$O$4:$O$75,$BX21,PREDICTIONS!$N$4:$N$75,CP$3)+SUMIFS(PREDICTIONS!$V$4:$V$75,PREDICTIONS!$N$4:$N$75,$BX21,PREDICTIONS!$O$4:$O$75,CP$3)</f>
        <v>0</v>
      </c>
      <c r="CQ21" s="83">
        <f>SUMIFS(PREDICTIONS!$W$4:$W$75,PREDICTIONS!$O$4:$O$75,$BX21,PREDICTIONS!$N$4:$N$75,CQ$3)+SUMIFS(PREDICTIONS!$V$4:$V$75,PREDICTIONS!$N$4:$N$75,$BX21,PREDICTIONS!$O$4:$O$75,CQ$3)</f>
        <v>0</v>
      </c>
      <c r="CR21" s="83">
        <f>SUMIFS(PREDICTIONS!$W$4:$W$75,PREDICTIONS!$O$4:$O$75,$BX21,PREDICTIONS!$N$4:$N$75,CR$3)+SUMIFS(PREDICTIONS!$V$4:$V$75,PREDICTIONS!$N$4:$N$75,$BX21,PREDICTIONS!$O$4:$O$75,CR$3)</f>
        <v>0</v>
      </c>
      <c r="CS21" s="83">
        <f>SUMIFS(PREDICTIONS!$W$4:$W$75,PREDICTIONS!$O$4:$O$75,$BX21,PREDICTIONS!$N$4:$N$75,CS$3)+SUMIFS(PREDICTIONS!$V$4:$V$75,PREDICTIONS!$N$4:$N$75,$BX21,PREDICTIONS!$O$4:$O$75,CS$3)</f>
        <v>0</v>
      </c>
      <c r="CT21" s="83">
        <f>SUMIFS(PREDICTIONS!$W$4:$W$75,PREDICTIONS!$O$4:$O$75,$BX21,PREDICTIONS!$N$4:$N$75,CT$3)+SUMIFS(PREDICTIONS!$V$4:$V$75,PREDICTIONS!$N$4:$N$75,$BX21,PREDICTIONS!$O$4:$O$75,CT$3)</f>
        <v>0</v>
      </c>
      <c r="CU21" s="83">
        <f>SUMIFS(PREDICTIONS!$B$4:$B$75,PREDICTIONS!$P$4:$P$75,$BX21,PREDICTIONS!$O$4:$O$75,CU$3)+SUMIFS(PREDICTIONS!$W$4:$W$75,PREDICTIONS!$O$4:$O$75,$BX21,PREDICTIONS!$P$4:$P$75,CU$3)</f>
        <v>0</v>
      </c>
      <c r="CV21" s="83">
        <f>SUMIFS(PREDICTIONS!$C$4:$C$75,PREDICTIONS!$Q$4:$Q$75,$BX21,PREDICTIONS!$P$4:$P$75,CV$3)+SUMIFS(PREDICTIONS!$B$4:$B$75,PREDICTIONS!$P$4:$P$75,$BX21,PREDICTIONS!$Q$4:$Q$75,CV$3)</f>
        <v>0</v>
      </c>
      <c r="CW21" s="83">
        <f>SUMIFS(PREDICTIONS!$D$4:$D$75,PREDICTIONS!$R$4:$R$75,$BX21,PREDICTIONS!$Q$4:$Q$75,CW$3)+SUMIFS(PREDICTIONS!$C$4:$C$75,PREDICTIONS!$Q$4:$Q$75,$BX21,PREDICTIONS!$R$4:$R$75,CW$3)</f>
        <v>0</v>
      </c>
      <c r="CX21" s="83">
        <f>SUMIFS(PREDICTIONS!$E$4:$E$75,PREDICTIONS!$S$4:$S$75,$BX21,PREDICTIONS!$R$4:$R$75,CX$3)+SUMIFS(PREDICTIONS!$D$4:$D$75,PREDICTIONS!$R$4:$R$75,$BX21,PREDICTIONS!$S$4:$S$75,CX$3)</f>
        <v>0</v>
      </c>
      <c r="CY21" s="83">
        <f>SUMIFS(PREDICTIONS!$F$4:$F$75,PREDICTIONS!$T$4:$T$75,$BX21,PREDICTIONS!$S$4:$S$75,CY$3)+SUMIFS(PREDICTIONS!$E$4:$E$75,PREDICTIONS!$S$4:$S$75,$BX21,PREDICTIONS!$T$4:$T$75,CY$3)</f>
        <v>0</v>
      </c>
      <c r="CZ21" s="83">
        <f>SUMIFS(PREDICTIONS!$G$4:$G$75,PREDICTIONS!$U$4:$U$75,$BX21,PREDICTIONS!$T$4:$T$75,CZ$3)+SUMIFS(PREDICTIONS!$F$4:$F$75,PREDICTIONS!$T$4:$T$75,$BX21,PREDICTIONS!$U$4:$U$75,CZ$3)</f>
        <v>0</v>
      </c>
      <c r="DA21" s="83">
        <f>SUMIFS(PREDICTIONS!$J$4:$J$75,PREDICTIONS!$V$4:$V$75,$BX21,PREDICTIONS!$U$4:$U$75,DA$3)+SUMIFS(PREDICTIONS!$G$4:$G$75,PREDICTIONS!$U$4:$U$75,$BX21,PREDICTIONS!$V$4:$V$75,DA$3)</f>
        <v>0</v>
      </c>
      <c r="DB21" s="83">
        <f>SUMIFS(PREDICTIONS!$K$4:$K$75,PREDICTIONS!$W$4:$W$75,$BX21,PREDICTIONS!$V$4:$V$75,DB$3)+SUMIFS(PREDICTIONS!$J$4:$J$75,PREDICTIONS!$V$4:$V$75,$BX21,PREDICTIONS!$W$4:$W$75,DB$3)</f>
        <v>0</v>
      </c>
      <c r="DC21" s="83">
        <f>SUMIFS(PREDICTIONS!$L$4:$L$75,PREDICTIONS!$B$4:$B$75,$BX21,PREDICTIONS!$W$4:$W$75,DC$3)+SUMIFS(PREDICTIONS!$K$4:$K$75,PREDICTIONS!$W$4:$W$75,$BX21,PREDICTIONS!$B$4:$B$75,DC$3)</f>
        <v>0</v>
      </c>
      <c r="DD21" s="83">
        <f>SUMIFS(PREDICTIONS!$N$4:$N$75,PREDICTIONS!$C$4:$C$75,$BX21,PREDICTIONS!$B$4:$B$75,DD$3)+SUMIFS(PREDICTIONS!$L$4:$L$75,PREDICTIONS!$B$4:$B$75,$BX21,PREDICTIONS!$C$4:$C$75,DD$3)</f>
        <v>0</v>
      </c>
      <c r="DE21" s="83">
        <f>SUMIFS(PREDICTIONS!$O$4:$O$75,PREDICTIONS!$D$4:$D$75,$BX21,PREDICTIONS!$C$4:$C$75,DE$3)+SUMIFS(PREDICTIONS!$N$4:$N$75,PREDICTIONS!$C$4:$C$75,$BX21,PREDICTIONS!$D$4:$D$75,DE$3)</f>
        <v>0</v>
      </c>
      <c r="DF21" s="83">
        <f>SUMIFS(PREDICTIONS!$P$4:$P$75,PREDICTIONS!$E$4:$E$75,$BX21,PREDICTIONS!$D$4:$D$75,DF$3)+SUMIFS(PREDICTIONS!$O$4:$O$75,PREDICTIONS!$D$4:$D$75,$BX21,PREDICTIONS!$E$4:$E$75,DF$3)</f>
        <v>0</v>
      </c>
      <c r="DG21" s="83">
        <f>SUMIFS(PREDICTIONS!$Q$4:$Q$75,PREDICTIONS!$F$4:$F$75,$BX21,PREDICTIONS!$E$4:$E$75,DG$3)+SUMIFS(PREDICTIONS!$P$4:$P$75,PREDICTIONS!$E$4:$E$75,$BX21,PREDICTIONS!$F$4:$F$75,DG$3)</f>
        <v>0</v>
      </c>
      <c r="DH21" s="83">
        <f>SUMIFS(PREDICTIONS!$R$4:$R$75,PREDICTIONS!$G$4:$G$75,$BX21,PREDICTIONS!$F$4:$F$75,DH$3)+SUMIFS(PREDICTIONS!$Q$4:$Q$75,PREDICTIONS!$F$4:$F$75,$BX21,PREDICTIONS!$G$4:$G$75,DH$3)</f>
        <v>0</v>
      </c>
      <c r="DI21" s="83">
        <f>SUMIFS(PREDICTIONS!$S$4:$S$75,PREDICTIONS!$J$4:$J$75,$BX21,PREDICTIONS!$G$4:$G$75,DI$3)+SUMIFS(PREDICTIONS!$R$4:$R$75,PREDICTIONS!$G$4:$G$75,$BX21,PREDICTIONS!$J$4:$J$75,DI$3)</f>
        <v>0</v>
      </c>
      <c r="DJ21" s="83">
        <f>SUMIFS(PREDICTIONS!$T$4:$T$75,PREDICTIONS!$K$4:$K$75,$BX21,PREDICTIONS!$J$4:$J$75,DJ$3)+SUMIFS(PREDICTIONS!$S$4:$S$75,PREDICTIONS!$J$4:$J$75,$BX21,PREDICTIONS!$K$4:$K$75,DJ$3)</f>
        <v>0</v>
      </c>
      <c r="DK21" s="83">
        <f>SUMIFS(PREDICTIONS!$U$4:$U$75,PREDICTIONS!$L$4:$L$75,$BX21,PREDICTIONS!$K$4:$K$75,DK$3)+SUMIFS(PREDICTIONS!$T$4:$T$75,PREDICTIONS!$K$4:$K$75,$BX21,PREDICTIONS!$L$4:$L$75,DK$3)</f>
        <v>0</v>
      </c>
      <c r="DL21" s="83">
        <f>SUMIFS(PREDICTIONS!$V$4:$V$75,PREDICTIONS!$N$4:$N$75,$BX21,PREDICTIONS!$L$4:$L$75,DL$3)+SUMIFS(PREDICTIONS!$U$4:$U$75,PREDICTIONS!$L$4:$L$75,$BX21,PREDICTIONS!$N$4:$N$75,DL$3)</f>
        <v>0</v>
      </c>
      <c r="DM21" s="83">
        <f>SUMIFS(PREDICTIONS!$W$4:$W$75,PREDICTIONS!$O$4:$O$75,$BX21,PREDICTIONS!$N$4:$N$75,DM$3)+SUMIFS(PREDICTIONS!$V$4:$V$75,PREDICTIONS!$N$4:$N$75,$BX21,PREDICTIONS!$O$4:$O$75,DM$3)</f>
        <v>0</v>
      </c>
      <c r="DN21" s="83">
        <f>SUMIFS(PREDICTIONS!$B$4:$B$75,PREDICTIONS!$P$4:$P$75,$BX21,PREDICTIONS!$O$4:$O$75,DN$3)+SUMIFS(PREDICTIONS!$W$4:$W$75,PREDICTIONS!$O$4:$O$75,$BX21,PREDICTIONS!$P$4:$P$75,DN$3)</f>
        <v>0</v>
      </c>
      <c r="DO21" s="83">
        <f>SUMIFS(PREDICTIONS!$C$4:$C$75,PREDICTIONS!$Q$4:$Q$75,$BX21,PREDICTIONS!$P$4:$P$75,DO$3)+SUMIFS(PREDICTIONS!$B$4:$B$75,PREDICTIONS!$P$4:$P$75,$BX21,PREDICTIONS!$Q$4:$Q$75,DO$3)</f>
        <v>0</v>
      </c>
      <c r="DP21" s="83">
        <f>SUMIFS(PREDICTIONS!$D$4:$D$75,PREDICTIONS!$R$4:$R$75,$BX21,PREDICTIONS!$Q$4:$Q$75,DP$3)+SUMIFS(PREDICTIONS!$C$4:$C$75,PREDICTIONS!$Q$4:$Q$75,$BX21,PREDICTIONS!$R$4:$R$75,DP$3)</f>
        <v>0</v>
      </c>
      <c r="DQ21" s="83">
        <f>SUMIFS(PREDICTIONS!$E$4:$E$75,PREDICTIONS!$S$4:$S$75,$BX21,PREDICTIONS!$R$4:$R$75,DQ$3)+SUMIFS(PREDICTIONS!$D$4:$D$75,PREDICTIONS!$R$4:$R$75,$BX21,PREDICTIONS!$S$4:$S$75,DQ$3)</f>
        <v>0</v>
      </c>
      <c r="DR21" s="83">
        <f>SUMIFS(PREDICTIONS!$W$4:$W$75,PREDICTIONS!$O$4:$O$75,$BX21,PREDICTIONS!$N$4:$N$75,DR$3)+SUMIFS(PREDICTIONS!$V$4:$V$75,PREDICTIONS!$N$4:$N$75,$BX21,PREDICTIONS!$O$4:$O$75,DR$3)</f>
        <v>0</v>
      </c>
      <c r="DS21" s="83">
        <f>SUMIFS(PREDICTIONS!$W$4:$W$75,PREDICTIONS!$O$4:$O$75,$BX21,PREDICTIONS!$N$4:$N$75,DS$3)+SUMIFS(PREDICTIONS!$V$4:$V$75,PREDICTIONS!$N$4:$N$75,$BX21,PREDICTIONS!$O$4:$O$75,DS$3)</f>
        <v>0</v>
      </c>
      <c r="DT21" s="83">
        <f>SUMIFS(PREDICTIONS!$W$4:$W$75,PREDICTIONS!$O$4:$O$75,$BX21,PREDICTIONS!$N$4:$N$75,DT$3)+SUMIFS(PREDICTIONS!$V$4:$V$75,PREDICTIONS!$N$4:$N$75,$BX21,PREDICTIONS!$O$4:$O$75,DT$3)</f>
        <v>0</v>
      </c>
      <c r="DU21" s="51"/>
      <c r="DV21" s="51" t="s">
        <v>96</v>
      </c>
      <c r="DW21" s="83">
        <f>SUMIFS(PREDICTIONS!$U$4:$U$75,PREDICTIONS!$O$4:$O$75,$BX21,PREDICTIONS!$N$4:$N$75,DW$3)+SUMIFS(PREDICTIONS!$T$4:$T$75,PREDICTIONS!$N$4:$N$75,$BX21,PREDICTIONS!$O$4:$O$75,DW$3)</f>
        <v>0</v>
      </c>
      <c r="DX21" s="83">
        <f>SUMIFS(PREDICTIONS!$U$4:$U$75,PREDICTIONS!$O$4:$O$75,$BX21,PREDICTIONS!$N$4:$N$75,DX$3)+SUMIFS(PREDICTIONS!$T$4:$T$75,PREDICTIONS!$N$4:$N$75,$BX21,PREDICTIONS!$O$4:$O$75,DX$3)</f>
        <v>0</v>
      </c>
      <c r="DY21" s="83">
        <f>SUMIFS(PREDICTIONS!$U$4:$U$75,PREDICTIONS!$O$4:$O$75,$BX21,PREDICTIONS!$N$4:$N$75,DY$3)+SUMIFS(PREDICTIONS!$T$4:$T$75,PREDICTIONS!$N$4:$N$75,$BX21,PREDICTIONS!$O$4:$O$75,DY$3)</f>
        <v>0</v>
      </c>
      <c r="DZ21" s="83">
        <f>SUMIFS(PREDICTIONS!$U$4:$U$75,PREDICTIONS!$O$4:$O$75,$BX21,PREDICTIONS!$N$4:$N$75,DZ$3)+SUMIFS(PREDICTIONS!$T$4:$T$75,PREDICTIONS!$N$4:$N$75,$BX21,PREDICTIONS!$O$4:$O$75,DZ$3)</f>
        <v>0</v>
      </c>
      <c r="EA21" s="83">
        <f>SUMIFS(PREDICTIONS!$U$4:$U$75,PREDICTIONS!$O$4:$O$75,$BX21,PREDICTIONS!$N$4:$N$75,EA$3)+SUMIFS(PREDICTIONS!$T$4:$T$75,PREDICTIONS!$N$4:$N$75,$BX21,PREDICTIONS!$O$4:$O$75,EA$3)</f>
        <v>0</v>
      </c>
      <c r="EB21" s="83">
        <f>SUMIFS(PREDICTIONS!$U$4:$U$75,PREDICTIONS!$O$4:$O$75,$BX21,PREDICTIONS!$N$4:$N$75,EB$3)+SUMIFS(PREDICTIONS!$T$4:$T$75,PREDICTIONS!$N$4:$N$75,$BX21,PREDICTIONS!$O$4:$O$75,EB$3)</f>
        <v>0</v>
      </c>
      <c r="EC21" s="83">
        <f>SUMIFS(PREDICTIONS!$U$4:$U$75,PREDICTIONS!$O$4:$O$75,$BX21,PREDICTIONS!$N$4:$N$75,EC$3)+SUMIFS(PREDICTIONS!$T$4:$T$75,PREDICTIONS!$N$4:$N$75,$BX21,PREDICTIONS!$O$4:$O$75,EC$3)</f>
        <v>0</v>
      </c>
      <c r="ED21" s="83">
        <f>SUMIFS(PREDICTIONS!$U$4:$U$75,PREDICTIONS!$O$4:$O$75,$BX21,PREDICTIONS!$N$4:$N$75,ED$3)+SUMIFS(PREDICTIONS!$T$4:$T$75,PREDICTIONS!$N$4:$N$75,$BX21,PREDICTIONS!$O$4:$O$75,ED$3)</f>
        <v>0</v>
      </c>
      <c r="EE21" s="83">
        <f>SUMIFS(PREDICTIONS!$U$4:$U$75,PREDICTIONS!$O$4:$O$75,$BX21,PREDICTIONS!$N$4:$N$75,EE$3)+SUMIFS(PREDICTIONS!$T$4:$T$75,PREDICTIONS!$N$4:$N$75,$BX21,PREDICTIONS!$O$4:$O$75,EE$3)</f>
        <v>0</v>
      </c>
      <c r="EF21" s="83">
        <f>SUMIFS(PREDICTIONS!$V$4:$V$75,PREDICTIONS!$P$4:$P$75,$BX21,PREDICTIONS!$O$4:$O$75,EF$3)+SUMIFS(PREDICTIONS!$U$4:$U$75,PREDICTIONS!$O$4:$O$75,$BX21,PREDICTIONS!$P$4:$P$75,EF$3)</f>
        <v>0</v>
      </c>
      <c r="EG21" s="83">
        <f>SUMIFS(PREDICTIONS!$W$4:$W$75,PREDICTIONS!$Q$4:$Q$75,$BX21,PREDICTIONS!$P$4:$P$75,EG$3)+SUMIFS(PREDICTIONS!$V$4:$V$75,PREDICTIONS!$P$4:$P$75,$BX21,PREDICTIONS!$Q$4:$Q$75,EG$3)</f>
        <v>0</v>
      </c>
      <c r="EH21" s="83">
        <f>SUMIFS(PREDICTIONS!$B$4:$B$75,PREDICTIONS!$R$4:$R$75,$BX21,PREDICTIONS!$Q$4:$Q$75,EH$3)+SUMIFS(PREDICTIONS!$W$4:$W$75,PREDICTIONS!$Q$4:$Q$75,$BX21,PREDICTIONS!$R$4:$R$75,EH$3)</f>
        <v>0</v>
      </c>
      <c r="EI21" s="83">
        <f>SUMIFS(PREDICTIONS!$C$4:$C$75,PREDICTIONS!$S$4:$S$75,$BX21,PREDICTIONS!$R$4:$R$75,EI$3)+SUMIFS(PREDICTIONS!$B$4:$B$75,PREDICTIONS!$R$4:$R$75,$BX21,PREDICTIONS!$S$4:$S$75,EI$3)</f>
        <v>0</v>
      </c>
      <c r="EJ21" s="83">
        <f>SUMIFS(PREDICTIONS!$D$4:$D$75,PREDICTIONS!$T$4:$T$75,$BX21,PREDICTIONS!$S$4:$S$75,EJ$3)+SUMIFS(PREDICTIONS!$C$4:$C$75,PREDICTIONS!$S$4:$S$75,$BX21,PREDICTIONS!$T$4:$T$75,EJ$3)</f>
        <v>0</v>
      </c>
      <c r="EK21" s="83">
        <f>SUMIFS(PREDICTIONS!$E$4:$E$75,PREDICTIONS!$U$4:$U$75,$BX21,PREDICTIONS!$T$4:$T$75,EK$3)+SUMIFS(PREDICTIONS!$D$4:$D$75,PREDICTIONS!$T$4:$T$75,$BX21,PREDICTIONS!$U$4:$U$75,EK$3)</f>
        <v>0</v>
      </c>
      <c r="EL21" s="83">
        <f>SUMIFS(PREDICTIONS!$F$4:$F$75,PREDICTIONS!$V$4:$V$75,$BX21,PREDICTIONS!$U$4:$U$75,EL$3)+SUMIFS(PREDICTIONS!$E$4:$E$75,PREDICTIONS!$U$4:$U$75,$BX21,PREDICTIONS!$V$4:$V$75,EL$3)</f>
        <v>0</v>
      </c>
      <c r="EM21" s="83">
        <f>SUMIFS(PREDICTIONS!$G$4:$G$75,PREDICTIONS!$W$4:$W$75,$BX21,PREDICTIONS!$V$4:$V$75,EM$3)+SUMIFS(PREDICTIONS!$F$4:$F$75,PREDICTIONS!$V$4:$V$75,$BX21,PREDICTIONS!$W$4:$W$75,EM$3)</f>
        <v>0</v>
      </c>
      <c r="EN21" s="83">
        <f>SUMIFS(PREDICTIONS!$J$4:$J$75,PREDICTIONS!$B$4:$B$75,$BX21,PREDICTIONS!$W$4:$W$75,EN$3)+SUMIFS(PREDICTIONS!$G$4:$G$75,PREDICTIONS!$W$4:$W$75,$BX21,PREDICTIONS!$B$4:$B$75,EN$3)</f>
        <v>0</v>
      </c>
      <c r="EO21" s="83">
        <f>SUMIFS(PREDICTIONS!$K$4:$K$75,PREDICTIONS!$C$4:$C$75,$BX21,PREDICTIONS!$B$4:$B$75,EO$3)+SUMIFS(PREDICTIONS!$J$4:$J$75,PREDICTIONS!$B$4:$B$75,$BX21,PREDICTIONS!$C$4:$C$75,EO$3)</f>
        <v>0</v>
      </c>
      <c r="EP21" s="83">
        <f>SUMIFS(PREDICTIONS!$L$4:$L$75,PREDICTIONS!$D$4:$D$75,$BX21,PREDICTIONS!$C$4:$C$75,EP$3)+SUMIFS(PREDICTIONS!$K$4:$K$75,PREDICTIONS!$C$4:$C$75,$BX21,PREDICTIONS!$D$4:$D$75,EP$3)</f>
        <v>0</v>
      </c>
      <c r="EQ21" s="83">
        <f>SUMIFS(PREDICTIONS!$N$4:$N$75,PREDICTIONS!$E$4:$E$75,$BX21,PREDICTIONS!$D$4:$D$75,EQ$3)+SUMIFS(PREDICTIONS!$L$4:$L$75,PREDICTIONS!$D$4:$D$75,$BX21,PREDICTIONS!$E$4:$E$75,EQ$3)</f>
        <v>0</v>
      </c>
      <c r="ER21" s="83">
        <f>SUMIFS(PREDICTIONS!$O$4:$O$75,PREDICTIONS!$F$4:$F$75,$BX21,PREDICTIONS!$E$4:$E$75,ER$3)+SUMIFS(PREDICTIONS!$N$4:$N$75,PREDICTIONS!$E$4:$E$75,$BX21,PREDICTIONS!$F$4:$F$75,ER$3)</f>
        <v>0</v>
      </c>
      <c r="ES21" s="83">
        <f>SUMIFS(PREDICTIONS!$P$4:$P$75,PREDICTIONS!$G$4:$G$75,$BX21,PREDICTIONS!$F$4:$F$75,ES$3)+SUMIFS(PREDICTIONS!$O$4:$O$75,PREDICTIONS!$F$4:$F$75,$BX21,PREDICTIONS!$G$4:$G$75,ES$3)</f>
        <v>0</v>
      </c>
      <c r="ET21" s="83">
        <f>SUMIFS(PREDICTIONS!$Q$4:$Q$75,PREDICTIONS!$J$4:$J$75,$BX21,PREDICTIONS!$G$4:$G$75,ET$3)+SUMIFS(PREDICTIONS!$P$4:$P$75,PREDICTIONS!$G$4:$G$75,$BX21,PREDICTIONS!$J$4:$J$75,ET$3)</f>
        <v>0</v>
      </c>
      <c r="EU21" s="83">
        <f>SUMIFS(PREDICTIONS!$R$4:$R$75,PREDICTIONS!$K$4:$K$75,$BX21,PREDICTIONS!$J$4:$J$75,EU$3)+SUMIFS(PREDICTIONS!$Q$4:$Q$75,PREDICTIONS!$J$4:$J$75,$BX21,PREDICTIONS!$K$4:$K$75,EU$3)</f>
        <v>0</v>
      </c>
      <c r="EV21" s="83">
        <f>SUMIFS(PREDICTIONS!$S$4:$S$75,PREDICTIONS!$L$4:$L$75,$BX21,PREDICTIONS!$K$4:$K$75,EV$3)+SUMIFS(PREDICTIONS!$R$4:$R$75,PREDICTIONS!$K$4:$K$75,$BX21,PREDICTIONS!$L$4:$L$75,EV$3)</f>
        <v>0</v>
      </c>
      <c r="EW21" s="83">
        <f>SUMIFS(PREDICTIONS!$T$4:$T$75,PREDICTIONS!$N$4:$N$75,$BX21,PREDICTIONS!$L$4:$L$75,EW$3)+SUMIFS(PREDICTIONS!$S$4:$S$75,PREDICTIONS!$L$4:$L$75,$BX21,PREDICTIONS!$N$4:$N$75,EW$3)</f>
        <v>0</v>
      </c>
      <c r="EX21" s="83">
        <f>SUMIFS(PREDICTIONS!$U$4:$U$75,PREDICTIONS!$O$4:$O$75,$BX21,PREDICTIONS!$N$4:$N$75,EX$3)+SUMIFS(PREDICTIONS!$T$4:$T$75,PREDICTIONS!$N$4:$N$75,$BX21,PREDICTIONS!$O$4:$O$75,EX$3)</f>
        <v>0</v>
      </c>
      <c r="EY21" s="83">
        <f>SUMIFS(PREDICTIONS!$V$4:$V$75,PREDICTIONS!$P$4:$P$75,$BX21,PREDICTIONS!$O$4:$O$75,EY$3)+SUMIFS(PREDICTIONS!$U$4:$U$75,PREDICTIONS!$O$4:$O$75,$BX21,PREDICTIONS!$P$4:$P$75,EY$3)</f>
        <v>0</v>
      </c>
      <c r="EZ21" s="83">
        <f>SUMIFS(PREDICTIONS!$W$4:$W$75,PREDICTIONS!$Q$4:$Q$75,$BX21,PREDICTIONS!$P$4:$P$75,EZ$3)+SUMIFS(PREDICTIONS!$V$4:$V$75,PREDICTIONS!$P$4:$P$75,$BX21,PREDICTIONS!$Q$4:$Q$75,EZ$3)</f>
        <v>0</v>
      </c>
      <c r="FA21" s="83">
        <f>SUMIFS(PREDICTIONS!$B$4:$B$75,PREDICTIONS!$R$4:$R$75,$BX21,PREDICTIONS!$Q$4:$Q$75,FA$3)+SUMIFS(PREDICTIONS!$W$4:$W$75,PREDICTIONS!$Q$4:$Q$75,$BX21,PREDICTIONS!$R$4:$R$75,FA$3)</f>
        <v>0</v>
      </c>
      <c r="FB21" s="83">
        <f>SUMIFS(PREDICTIONS!$C$4:$C$75,PREDICTIONS!$S$4:$S$75,$BX21,PREDICTIONS!$R$4:$R$75,FB$3)+SUMIFS(PREDICTIONS!$B$4:$B$75,PREDICTIONS!$R$4:$R$75,$BX21,PREDICTIONS!$S$4:$S$75,FB$3)</f>
        <v>0</v>
      </c>
      <c r="FC21" s="83">
        <f>SUMIFS(PREDICTIONS!$D$4:$D$75,PREDICTIONS!$T$4:$T$75,$BX21,PREDICTIONS!$S$4:$S$75,FC$3)+SUMIFS(PREDICTIONS!$C$4:$C$75,PREDICTIONS!$S$4:$S$75,$BX21,PREDICTIONS!$T$4:$T$75,FC$3)</f>
        <v>0</v>
      </c>
      <c r="FD21" s="83">
        <f>SUMIFS(PREDICTIONS!$E$4:$E$75,PREDICTIONS!$U$4:$U$75,$BX21,PREDICTIONS!$T$4:$T$75,FD$3)+SUMIFS(PREDICTIONS!$D$4:$D$75,PREDICTIONS!$T$4:$T$75,$BX21,PREDICTIONS!$U$4:$U$75,FD$3)</f>
        <v>0</v>
      </c>
      <c r="FE21" s="83">
        <f>SUMIFS(PREDICTIONS!$F$4:$F$75,PREDICTIONS!$V$4:$V$75,$BX21,PREDICTIONS!$U$4:$U$75,FE$3)+SUMIFS(PREDICTIONS!$E$4:$E$75,PREDICTIONS!$U$4:$U$75,$BX21,PREDICTIONS!$V$4:$V$75,FE$3)</f>
        <v>0</v>
      </c>
      <c r="FF21" s="83">
        <f>SUMIFS(PREDICTIONS!$G$4:$G$75,PREDICTIONS!$W$4:$W$75,$BX21,PREDICTIONS!$V$4:$V$75,FF$3)+SUMIFS(PREDICTIONS!$F$4:$F$75,PREDICTIONS!$V$4:$V$75,$BX21,PREDICTIONS!$W$4:$W$75,FF$3)</f>
        <v>0</v>
      </c>
      <c r="FG21" s="83">
        <f>SUMIFS(PREDICTIONS!$U$4:$U$75,PREDICTIONS!$O$4:$O$75,$BX21,PREDICTIONS!$N$4:$N$75,FG$3)+SUMIFS(PREDICTIONS!$T$4:$T$75,PREDICTIONS!$N$4:$N$75,$BX21,PREDICTIONS!$O$4:$O$75,FG$3)</f>
        <v>0</v>
      </c>
      <c r="FH21" s="83">
        <f>SUMIFS(PREDICTIONS!$U$4:$U$75,PREDICTIONS!$O$4:$O$75,$BX21,PREDICTIONS!$N$4:$N$75,FH$3)+SUMIFS(PREDICTIONS!$T$4:$T$75,PREDICTIONS!$N$4:$N$75,$BX21,PREDICTIONS!$O$4:$O$75,FH$3)</f>
        <v>0</v>
      </c>
      <c r="FI21" s="83">
        <f>SUMIFS(PREDICTIONS!$U$4:$U$75,PREDICTIONS!$O$4:$O$75,$BX21,PREDICTIONS!$N$4:$N$75,FI$3)+SUMIFS(PREDICTIONS!$T$4:$T$75,PREDICTIONS!$N$4:$N$75,$BX21,PREDICTIONS!$O$4:$O$75,FI$3)</f>
        <v>0</v>
      </c>
      <c r="FJ21" s="83">
        <f>SUMIFS(PREDICTIONS!$U$4:$U$75,PREDICTIONS!$O$4:$O$75,$BX21,PREDICTIONS!$N$4:$N$75,FJ$3)+SUMIFS(PREDICTIONS!$T$4:$T$75,PREDICTIONS!$N$4:$N$75,$BX21,PREDICTIONS!$O$4:$O$75,FJ$3)</f>
        <v>0</v>
      </c>
      <c r="FK21" s="83">
        <f>SUMIFS(PREDICTIONS!$U$4:$U$75,PREDICTIONS!$O$4:$O$75,$BX21,PREDICTIONS!$N$4:$N$75,FK$3)+SUMIFS(PREDICTIONS!$T$4:$T$75,PREDICTIONS!$N$4:$N$75,$BX21,PREDICTIONS!$O$4:$O$75,FK$3)</f>
        <v>0</v>
      </c>
      <c r="FL21" s="83">
        <f>SUMIFS(PREDICTIONS!$U$4:$U$75,PREDICTIONS!$O$4:$O$75,$BX21,PREDICTIONS!$N$4:$N$75,FL$3)+SUMIFS(PREDICTIONS!$T$4:$T$75,PREDICTIONS!$N$4:$N$75,$BX21,PREDICTIONS!$O$4:$O$75,FL$3)</f>
        <v>0</v>
      </c>
      <c r="FM21" s="83">
        <f>SUMIFS(PREDICTIONS!$U$4:$U$75,PREDICTIONS!$O$4:$O$75,$BX21,PREDICTIONS!$N$4:$N$75,FM$3)+SUMIFS(PREDICTIONS!$T$4:$T$75,PREDICTIONS!$N$4:$N$75,$BX21,PREDICTIONS!$O$4:$O$75,FM$3)</f>
        <v>0</v>
      </c>
      <c r="FN21" s="83">
        <f>SUMIFS(PREDICTIONS!$U$4:$U$75,PREDICTIONS!$O$4:$O$75,$BX21,PREDICTIONS!$N$4:$N$75,FN$3)+SUMIFS(PREDICTIONS!$T$4:$T$75,PREDICTIONS!$N$4:$N$75,$BX21,PREDICTIONS!$O$4:$O$75,FN$3)</f>
        <v>0</v>
      </c>
      <c r="FO21" s="83">
        <f>SUMIFS(PREDICTIONS!$U$4:$U$75,PREDICTIONS!$O$4:$O$75,$BX21,PREDICTIONS!$N$4:$N$75,FO$3)+SUMIFS(PREDICTIONS!$T$4:$T$75,PREDICTIONS!$N$4:$N$75,$BX21,PREDICTIONS!$O$4:$O$75,FO$3)</f>
        <v>0</v>
      </c>
      <c r="FP21" s="83">
        <f>SUMIFS(PREDICTIONS!$U$4:$U$75,PREDICTIONS!$O$4:$O$75,$BX21,PREDICTIONS!$N$4:$N$75,FP$3)+SUMIFS(PREDICTIONS!$T$4:$T$75,PREDICTIONS!$N$4:$N$75,$BX21,PREDICTIONS!$O$4:$O$75,FP$3)</f>
        <v>0</v>
      </c>
      <c r="FQ21" s="83">
        <f>SUMIFS(PREDICTIONS!$U$4:$U$75,PREDICTIONS!$O$4:$O$75,$BX21,PREDICTIONS!$N$4:$N$75,FQ$3)+SUMIFS(PREDICTIONS!$T$4:$T$75,PREDICTIONS!$N$4:$N$75,$BX21,PREDICTIONS!$O$4:$O$75,FQ$3)</f>
        <v>0</v>
      </c>
      <c r="FR21" s="83">
        <f>SUMIFS(PREDICTIONS!$U$4:$U$75,PREDICTIONS!$O$4:$O$75,$BX21,PREDICTIONS!$N$4:$N$75,FR$3)+SUMIFS(PREDICTIONS!$T$4:$T$75,PREDICTIONS!$N$4:$N$75,$BX21,PREDICTIONS!$O$4:$O$75,FR$3)</f>
        <v>0</v>
      </c>
      <c r="FS21" s="51"/>
      <c r="FT21" s="51" t="s">
        <v>96</v>
      </c>
      <c r="FU21" s="83">
        <f>SUMIFS(PREDICTIONS!$S$4:$S$75,PREDICTIONS!$O$4:$O$75,$BX21,PREDICTIONS!$N$4:$N$75,FU$3)+SUMIFS(PREDICTIONS!$R$4:$R$75,PREDICTIONS!$N$4:$N$75,$BX21,PREDICTIONS!$O$4:$O$75,FU$3)</f>
        <v>0</v>
      </c>
      <c r="FV21" s="83">
        <f>SUMIFS(PREDICTIONS!$S$4:$S$75,PREDICTIONS!$O$4:$O$75,$BX21,PREDICTIONS!$N$4:$N$75,FV$3)+SUMIFS(PREDICTIONS!$R$4:$R$75,PREDICTIONS!$N$4:$N$75,$BX21,PREDICTIONS!$O$4:$O$75,FV$3)</f>
        <v>0</v>
      </c>
      <c r="FW21" s="83">
        <f>SUMIFS(PREDICTIONS!$S$4:$S$75,PREDICTIONS!$O$4:$O$75,$BX21,PREDICTIONS!$N$4:$N$75,FW$3)+SUMIFS(PREDICTIONS!$R$4:$R$75,PREDICTIONS!$N$4:$N$75,$BX21,PREDICTIONS!$O$4:$O$75,FW$3)</f>
        <v>0</v>
      </c>
      <c r="FX21" s="83">
        <f>SUMIFS(PREDICTIONS!$S$4:$S$75,PREDICTIONS!$O$4:$O$75,$BX21,PREDICTIONS!$N$4:$N$75,FX$3)+SUMIFS(PREDICTIONS!$R$4:$R$75,PREDICTIONS!$N$4:$N$75,$BX21,PREDICTIONS!$O$4:$O$75,FX$3)</f>
        <v>0</v>
      </c>
      <c r="FY21" s="83">
        <f>SUMIFS(PREDICTIONS!$S$4:$S$75,PREDICTIONS!$O$4:$O$75,$BX21,PREDICTIONS!$N$4:$N$75,FY$3)+SUMIFS(PREDICTIONS!$R$4:$R$75,PREDICTIONS!$N$4:$N$75,$BX21,PREDICTIONS!$O$4:$O$75,FY$3)</f>
        <v>0</v>
      </c>
      <c r="FZ21" s="83">
        <f>SUMIFS(PREDICTIONS!$S$4:$S$75,PREDICTIONS!$O$4:$O$75,$BX21,PREDICTIONS!$N$4:$N$75,FZ$3)+SUMIFS(PREDICTIONS!$R$4:$R$75,PREDICTIONS!$N$4:$N$75,$BX21,PREDICTIONS!$O$4:$O$75,FZ$3)</f>
        <v>0</v>
      </c>
      <c r="GA21" s="83">
        <f>SUMIFS(PREDICTIONS!$T$4:$T$75,PREDICTIONS!$P$4:$P$75,$BX21,PREDICTIONS!$O$4:$O$75,GA$3)+SUMIFS(PREDICTIONS!$S$4:$S$75,PREDICTIONS!$O$4:$O$75,$BX21,PREDICTIONS!$P$4:$P$75,GA$3)</f>
        <v>0</v>
      </c>
      <c r="GB21" s="83">
        <f>SUMIFS(PREDICTIONS!$U$4:$U$75,PREDICTIONS!$Q$4:$Q$75,$BX21,PREDICTIONS!$P$4:$P$75,GB$3)+SUMIFS(PREDICTIONS!$T$4:$T$75,PREDICTIONS!$P$4:$P$75,$BX21,PREDICTIONS!$Q$4:$Q$75,GB$3)</f>
        <v>0</v>
      </c>
      <c r="GC21" s="83">
        <f>SUMIFS(PREDICTIONS!$V$4:$V$75,PREDICTIONS!$R$4:$R$75,$BX21,PREDICTIONS!$Q$4:$Q$75,GC$3)+SUMIFS(PREDICTIONS!$U$4:$U$75,PREDICTIONS!$Q$4:$Q$75,$BX21,PREDICTIONS!$R$4:$R$75,GC$3)</f>
        <v>0</v>
      </c>
      <c r="GD21" s="83">
        <f>SUMIFS(PREDICTIONS!$W$4:$W$75,PREDICTIONS!$S$4:$S$75,$BX21,PREDICTIONS!$R$4:$R$75,GD$3)+SUMIFS(PREDICTIONS!$V$4:$V$75,PREDICTIONS!$R$4:$R$75,$BX21,PREDICTIONS!$S$4:$S$75,GD$3)</f>
        <v>0</v>
      </c>
      <c r="GE21" s="83">
        <f>SUMIFS(PREDICTIONS!$B$4:$B$75,PREDICTIONS!$T$4:$T$75,$BX21,PREDICTIONS!$S$4:$S$75,GE$3)+SUMIFS(PREDICTIONS!$W$4:$W$75,PREDICTIONS!$S$4:$S$75,$BX21,PREDICTIONS!$T$4:$T$75,GE$3)</f>
        <v>0</v>
      </c>
      <c r="GF21" s="83">
        <f>SUMIFS(PREDICTIONS!$C$4:$C$75,PREDICTIONS!$U$4:$U$75,$BX21,PREDICTIONS!$T$4:$T$75,GF$3)+SUMIFS(PREDICTIONS!$B$4:$B$75,PREDICTIONS!$T$4:$T$75,$BX21,PREDICTIONS!$U$4:$U$75,GF$3)</f>
        <v>0</v>
      </c>
      <c r="GG21" s="83">
        <f>SUMIFS(PREDICTIONS!$D$4:$D$75,PREDICTIONS!$V$4:$V$75,$BX21,PREDICTIONS!$U$4:$U$75,GG$3)+SUMIFS(PREDICTIONS!$C$4:$C$75,PREDICTIONS!$U$4:$U$75,$BX21,PREDICTIONS!$V$4:$V$75,GG$3)</f>
        <v>0</v>
      </c>
      <c r="GH21" s="83">
        <f>SUMIFS(PREDICTIONS!$E$4:$E$75,PREDICTIONS!$W$4:$W$75,$BX21,PREDICTIONS!$V$4:$V$75,GH$3)+SUMIFS(PREDICTIONS!$D$4:$D$75,PREDICTIONS!$V$4:$V$75,$BX21,PREDICTIONS!$W$4:$W$75,GH$3)</f>
        <v>0</v>
      </c>
      <c r="GI21" s="83">
        <f>SUMIFS(PREDICTIONS!$F$4:$F$75,PREDICTIONS!$B$4:$B$75,$BX21,PREDICTIONS!$W$4:$W$75,GI$3)+SUMIFS(PREDICTIONS!$E$4:$E$75,PREDICTIONS!$W$4:$W$75,$BX21,PREDICTIONS!$B$4:$B$75,GI$3)</f>
        <v>0</v>
      </c>
      <c r="GJ21" s="83">
        <f>SUMIFS(PREDICTIONS!$G$4:$G$75,PREDICTIONS!$C$4:$C$75,$BX21,PREDICTIONS!$B$4:$B$75,GJ$3)+SUMIFS(PREDICTIONS!$F$4:$F$75,PREDICTIONS!$B$4:$B$75,$BX21,PREDICTIONS!$C$4:$C$75,GJ$3)</f>
        <v>0</v>
      </c>
      <c r="GK21" s="83">
        <f>SUMIFS(PREDICTIONS!$J$4:$J$75,PREDICTIONS!$D$4:$D$75,$BX21,PREDICTIONS!$C$4:$C$75,GK$3)+SUMIFS(PREDICTIONS!$G$4:$G$75,PREDICTIONS!$C$4:$C$75,$BX21,PREDICTIONS!$D$4:$D$75,GK$3)</f>
        <v>0</v>
      </c>
      <c r="GL21" s="83">
        <f>SUMIFS(PREDICTIONS!$K$4:$K$75,PREDICTIONS!$E$4:$E$75,$BX21,PREDICTIONS!$D$4:$D$75,GL$3)+SUMIFS(PREDICTIONS!$J$4:$J$75,PREDICTIONS!$D$4:$D$75,$BX21,PREDICTIONS!$E$4:$E$75,GL$3)</f>
        <v>0</v>
      </c>
      <c r="GM21" s="83">
        <f>SUMIFS(PREDICTIONS!$L$4:$L$75,PREDICTIONS!$F$4:$F$75,$BX21,PREDICTIONS!$E$4:$E$75,GM$3)+SUMIFS(PREDICTIONS!$K$4:$K$75,PREDICTIONS!$E$4:$E$75,$BX21,PREDICTIONS!$F$4:$F$75,GM$3)</f>
        <v>0</v>
      </c>
      <c r="GN21" s="83">
        <f>SUMIFS(PREDICTIONS!$N$4:$N$75,PREDICTIONS!$G$4:$G$75,$BX21,PREDICTIONS!$F$4:$F$75,GN$3)+SUMIFS(PREDICTIONS!$L$4:$L$75,PREDICTIONS!$F$4:$F$75,$BX21,PREDICTIONS!$G$4:$G$75,GN$3)</f>
        <v>0</v>
      </c>
      <c r="GO21" s="83">
        <f>SUMIFS(PREDICTIONS!$O$4:$O$75,PREDICTIONS!$J$4:$J$75,$BX21,PREDICTIONS!$G$4:$G$75,GO$3)+SUMIFS(PREDICTIONS!$N$4:$N$75,PREDICTIONS!$G$4:$G$75,$BX21,PREDICTIONS!$J$4:$J$75,GO$3)</f>
        <v>0</v>
      </c>
      <c r="GP21" s="83">
        <f>SUMIFS(PREDICTIONS!$P$4:$P$75,PREDICTIONS!$K$4:$K$75,$BX21,PREDICTIONS!$J$4:$J$75,GP$3)+SUMIFS(PREDICTIONS!$O$4:$O$75,PREDICTIONS!$J$4:$J$75,$BX21,PREDICTIONS!$K$4:$K$75,GP$3)</f>
        <v>0</v>
      </c>
      <c r="GQ21" s="83">
        <f>SUMIFS(PREDICTIONS!$Q$4:$Q$75,PREDICTIONS!$L$4:$L$75,$BX21,PREDICTIONS!$K$4:$K$75,GQ$3)+SUMIFS(PREDICTIONS!$P$4:$P$75,PREDICTIONS!$K$4:$K$75,$BX21,PREDICTIONS!$L$4:$L$75,GQ$3)</f>
        <v>0</v>
      </c>
      <c r="GR21" s="83">
        <f>SUMIFS(PREDICTIONS!$R$4:$R$75,PREDICTIONS!$N$4:$N$75,$BX21,PREDICTIONS!$L$4:$L$75,GR$3)+SUMIFS(PREDICTIONS!$Q$4:$Q$75,PREDICTIONS!$L$4:$L$75,$BX21,PREDICTIONS!$N$4:$N$75,GR$3)</f>
        <v>0</v>
      </c>
      <c r="GS21" s="83">
        <f>SUMIFS(PREDICTIONS!$S$4:$S$75,PREDICTIONS!$O$4:$O$75,$BX21,PREDICTIONS!$N$4:$N$75,GS$3)+SUMIFS(PREDICTIONS!$R$4:$R$75,PREDICTIONS!$N$4:$N$75,$BX21,PREDICTIONS!$O$4:$O$75,GS$3)</f>
        <v>0</v>
      </c>
      <c r="GT21" s="83">
        <f>SUMIFS(PREDICTIONS!$T$4:$T$75,PREDICTIONS!$P$4:$P$75,$BX21,PREDICTIONS!$O$4:$O$75,GT$3)+SUMIFS(PREDICTIONS!$S$4:$S$75,PREDICTIONS!$O$4:$O$75,$BX21,PREDICTIONS!$P$4:$P$75,GT$3)</f>
        <v>0</v>
      </c>
      <c r="GU21" s="83">
        <f>SUMIFS(PREDICTIONS!$U$4:$U$75,PREDICTIONS!$Q$4:$Q$75,$BX21,PREDICTIONS!$P$4:$P$75,GU$3)+SUMIFS(PREDICTIONS!$T$4:$T$75,PREDICTIONS!$P$4:$P$75,$BX21,PREDICTIONS!$Q$4:$Q$75,GU$3)</f>
        <v>0</v>
      </c>
      <c r="GV21" s="83">
        <f>SUMIFS(PREDICTIONS!$V$4:$V$75,PREDICTIONS!$R$4:$R$75,$BX21,PREDICTIONS!$Q$4:$Q$75,GV$3)+SUMIFS(PREDICTIONS!$U$4:$U$75,PREDICTIONS!$Q$4:$Q$75,$BX21,PREDICTIONS!$R$4:$R$75,GV$3)</f>
        <v>0</v>
      </c>
      <c r="GW21" s="83">
        <f>SUMIFS(PREDICTIONS!$W$4:$W$75,PREDICTIONS!$S$4:$S$75,$BX21,PREDICTIONS!$R$4:$R$75,GW$3)+SUMIFS(PREDICTIONS!$V$4:$V$75,PREDICTIONS!$R$4:$R$75,$BX21,PREDICTIONS!$S$4:$S$75,GW$3)</f>
        <v>0</v>
      </c>
      <c r="GX21" s="83">
        <f>SUMIFS(PREDICTIONS!$B$4:$B$75,PREDICTIONS!$T$4:$T$75,$BX21,PREDICTIONS!$S$4:$S$75,GX$3)+SUMIFS(PREDICTIONS!$W$4:$W$75,PREDICTIONS!$S$4:$S$75,$BX21,PREDICTIONS!$T$4:$T$75,GX$3)</f>
        <v>0</v>
      </c>
      <c r="GY21" s="83">
        <f>SUMIFS(PREDICTIONS!$C$4:$C$75,PREDICTIONS!$U$4:$U$75,$BX21,PREDICTIONS!$T$4:$T$75,GY$3)+SUMIFS(PREDICTIONS!$B$4:$B$75,PREDICTIONS!$T$4:$T$75,$BX21,PREDICTIONS!$U$4:$U$75,GY$3)</f>
        <v>0</v>
      </c>
      <c r="GZ21" s="83">
        <f>SUMIFS(PREDICTIONS!$S$4:$S$75,PREDICTIONS!$O$4:$O$75,$BX21,PREDICTIONS!$N$4:$N$75,GZ$3)+SUMIFS(PREDICTIONS!$R$4:$R$75,PREDICTIONS!$N$4:$N$75,$BX21,PREDICTIONS!$O$4:$O$75,GZ$3)</f>
        <v>0</v>
      </c>
      <c r="HA21" s="83">
        <f>SUMIFS(PREDICTIONS!$S$4:$S$75,PREDICTIONS!$O$4:$O$75,$BX21,PREDICTIONS!$N$4:$N$75,HA$3)+SUMIFS(PREDICTIONS!$R$4:$R$75,PREDICTIONS!$N$4:$N$75,$BX21,PREDICTIONS!$O$4:$O$75,HA$3)</f>
        <v>0</v>
      </c>
      <c r="HB21" s="83">
        <f>SUMIFS(PREDICTIONS!$S$4:$S$75,PREDICTIONS!$O$4:$O$75,$BX21,PREDICTIONS!$N$4:$N$75,HB$3)+SUMIFS(PREDICTIONS!$R$4:$R$75,PREDICTIONS!$N$4:$N$75,$BX21,PREDICTIONS!$O$4:$O$75,HB$3)</f>
        <v>0</v>
      </c>
      <c r="HC21" s="83">
        <f>SUMIFS(PREDICTIONS!$S$4:$S$75,PREDICTIONS!$O$4:$O$75,$BX21,PREDICTIONS!$N$4:$N$75,HC$3)+SUMIFS(PREDICTIONS!$R$4:$R$75,PREDICTIONS!$N$4:$N$75,$BX21,PREDICTIONS!$O$4:$O$75,HC$3)</f>
        <v>0</v>
      </c>
      <c r="HD21" s="83">
        <f>SUMIFS(PREDICTIONS!$S$4:$S$75,PREDICTIONS!$O$4:$O$75,$BX21,PREDICTIONS!$N$4:$N$75,HD$3)+SUMIFS(PREDICTIONS!$R$4:$R$75,PREDICTIONS!$N$4:$N$75,$BX21,PREDICTIONS!$O$4:$O$75,HD$3)</f>
        <v>0</v>
      </c>
      <c r="HE21" s="83">
        <f>SUMIFS(PREDICTIONS!$S$4:$S$75,PREDICTIONS!$O$4:$O$75,$BX21,PREDICTIONS!$N$4:$N$75,HE$3)+SUMIFS(PREDICTIONS!$R$4:$R$75,PREDICTIONS!$N$4:$N$75,$BX21,PREDICTIONS!$O$4:$O$75,HE$3)</f>
        <v>0</v>
      </c>
      <c r="HF21" s="83">
        <f>SUMIFS(PREDICTIONS!$S$4:$S$75,PREDICTIONS!$O$4:$O$75,$BX21,PREDICTIONS!$N$4:$N$75,HF$3)+SUMIFS(PREDICTIONS!$R$4:$R$75,PREDICTIONS!$N$4:$N$75,$BX21,PREDICTIONS!$O$4:$O$75,HF$3)</f>
        <v>0</v>
      </c>
      <c r="HG21" s="83">
        <f>SUMIFS(PREDICTIONS!$S$4:$S$75,PREDICTIONS!$O$4:$O$75,$BX21,PREDICTIONS!$N$4:$N$75,HG$3)+SUMIFS(PREDICTIONS!$R$4:$R$75,PREDICTIONS!$N$4:$N$75,$BX21,PREDICTIONS!$O$4:$O$75,HG$3)</f>
        <v>0</v>
      </c>
      <c r="HH21" s="83">
        <f>SUMIFS(PREDICTIONS!$S$4:$S$75,PREDICTIONS!$O$4:$O$75,$BX21,PREDICTIONS!$N$4:$N$75,HH$3)+SUMIFS(PREDICTIONS!$R$4:$R$75,PREDICTIONS!$N$4:$N$75,$BX21,PREDICTIONS!$O$4:$O$75,HH$3)</f>
        <v>0</v>
      </c>
      <c r="HI21" s="83">
        <f>SUMIFS(PREDICTIONS!$S$4:$S$75,PREDICTIONS!$O$4:$O$75,$BX21,PREDICTIONS!$N$4:$N$75,HI$3)+SUMIFS(PREDICTIONS!$R$4:$R$75,PREDICTIONS!$N$4:$N$75,$BX21,PREDICTIONS!$O$4:$O$75,HI$3)</f>
        <v>0</v>
      </c>
      <c r="HJ21" s="83">
        <f>SUMIFS(PREDICTIONS!$S$4:$S$75,PREDICTIONS!$O$4:$O$75,$BX21,PREDICTIONS!$N$4:$N$75,HJ$3)+SUMIFS(PREDICTIONS!$R$4:$R$75,PREDICTIONS!$N$4:$N$75,$BX21,PREDICTIONS!$O$4:$O$75,HJ$3)</f>
        <v>0</v>
      </c>
      <c r="HK21" s="83">
        <f>SUMIFS(PREDICTIONS!$S$4:$S$75,PREDICTIONS!$O$4:$O$75,$BX21,PREDICTIONS!$N$4:$N$75,HK$3)+SUMIFS(PREDICTIONS!$R$4:$R$75,PREDICTIONS!$N$4:$N$75,$BX21,PREDICTIONS!$O$4:$O$75,HK$3)</f>
        <v>0</v>
      </c>
      <c r="HL21" s="83">
        <f>SUMIFS(PREDICTIONS!$S$4:$S$75,PREDICTIONS!$O$4:$O$75,$BX21,PREDICTIONS!$N$4:$N$75,HL$3)+SUMIFS(PREDICTIONS!$R$4:$R$75,PREDICTIONS!$N$4:$N$75,$BX21,PREDICTIONS!$O$4:$O$75,HL$3)</f>
        <v>0</v>
      </c>
      <c r="HM21" s="83">
        <f>SUMIFS(PREDICTIONS!$S$4:$S$75,PREDICTIONS!$O$4:$O$75,$BX21,PREDICTIONS!$N$4:$N$75,HM$3)+SUMIFS(PREDICTIONS!$R$4:$R$75,PREDICTIONS!$N$4:$N$75,$BX21,PREDICTIONS!$O$4:$O$75,HM$3)</f>
        <v>0</v>
      </c>
      <c r="HN21" s="83">
        <f>SUMIFS(PREDICTIONS!$S$4:$S$75,PREDICTIONS!$O$4:$O$75,$BX21,PREDICTIONS!$N$4:$N$75,HN$3)+SUMIFS(PREDICTIONS!$R$4:$R$75,PREDICTIONS!$N$4:$N$75,$BX21,PREDICTIONS!$O$4:$O$75,HN$3)</f>
        <v>0</v>
      </c>
      <c r="HO21" s="83">
        <f>SUMIFS(PREDICTIONS!$S$4:$S$75,PREDICTIONS!$O$4:$O$75,$BX21,PREDICTIONS!$N$4:$N$75,HO$3)+SUMIFS(PREDICTIONS!$R$4:$R$75,PREDICTIONS!$N$4:$N$75,$BX21,PREDICTIONS!$O$4:$O$75,HO$3)</f>
        <v>0</v>
      </c>
      <c r="HP21" s="83">
        <f>SUMIFS(PREDICTIONS!$S$4:$S$75,PREDICTIONS!$O$4:$O$75,$BX21,PREDICTIONS!$N$4:$N$75,HP$3)+SUMIFS(PREDICTIONS!$R$4:$R$75,PREDICTIONS!$N$4:$N$75,$BX21,PREDICTIONS!$O$4:$O$75,HP$3)</f>
        <v>0</v>
      </c>
      <c r="HQ21" s="51"/>
      <c r="HR21" s="71"/>
      <c r="HS21" s="71"/>
      <c r="HT21" s="71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1"/>
      <c r="IN21" s="71"/>
      <c r="IP21" s="71"/>
      <c r="IQ21" s="71"/>
      <c r="IR21" s="71"/>
      <c r="IS21" s="71"/>
      <c r="IT21" s="71"/>
      <c r="IU21" s="71"/>
      <c r="IV21" s="71"/>
      <c r="IW21" s="71"/>
      <c r="IX21" s="71"/>
      <c r="IY21" s="71"/>
      <c r="IZ21" s="71"/>
      <c r="JA21" s="71"/>
      <c r="JB21" s="71"/>
      <c r="JC21" s="71"/>
      <c r="JD21" s="71"/>
      <c r="JE21" s="71"/>
      <c r="JF21" s="71"/>
      <c r="JG21" s="71"/>
      <c r="JH21" s="71"/>
      <c r="JI21" s="71"/>
      <c r="JJ21" s="71"/>
      <c r="JK21" s="71"/>
      <c r="JL21" s="71"/>
      <c r="JM21" s="71"/>
      <c r="JN21" s="71"/>
      <c r="JO21" s="71"/>
      <c r="JP21" s="71"/>
      <c r="JQ21" s="71"/>
      <c r="JR21" s="71"/>
      <c r="JS21" s="71"/>
      <c r="JT21" s="71"/>
      <c r="JU21" s="71"/>
      <c r="JV21" s="71"/>
      <c r="JW21" s="71"/>
      <c r="JX21" s="71"/>
      <c r="JY21" s="71"/>
      <c r="JZ21" s="71"/>
      <c r="KA21" s="71"/>
      <c r="KB21" s="71"/>
      <c r="KC21" s="71"/>
      <c r="KD21" s="71"/>
      <c r="KE21" s="71"/>
      <c r="KF21" s="71"/>
      <c r="KG21" s="71"/>
      <c r="KH21" s="71"/>
      <c r="KI21" s="71"/>
      <c r="KJ21" s="71"/>
      <c r="KK21" s="71"/>
      <c r="KL21" s="71"/>
      <c r="KM21" s="71"/>
      <c r="KN21" s="71"/>
      <c r="KO21" s="71"/>
    </row>
    <row r="22" spans="1:301" s="78" customFormat="1" ht="30" customHeight="1" x14ac:dyDescent="0.25">
      <c r="A22" s="192"/>
      <c r="B22" s="72">
        <f>ACTUALS!B22</f>
        <v>19</v>
      </c>
      <c r="C22" s="73" t="str">
        <f>ACTUALS!C22</f>
        <v>I</v>
      </c>
      <c r="D22" s="74">
        <f>ACTUALS!D22</f>
        <v>46189</v>
      </c>
      <c r="E22" s="73" t="str">
        <f>ACTUALS!E22</f>
        <v>Gillette Stadium (Foxborough)</v>
      </c>
      <c r="F22" s="180">
        <f>ACTUALS!F22</f>
        <v>0.75</v>
      </c>
      <c r="G22" s="75">
        <f t="shared" si="2"/>
        <v>46189.75</v>
      </c>
      <c r="H22" s="254" t="str">
        <f>ACTUALS!H22</f>
        <v>Iraq - Norway</v>
      </c>
      <c r="I22" s="149"/>
      <c r="J22" s="150"/>
      <c r="K22" s="151"/>
      <c r="L22" s="73" t="str">
        <f t="shared" si="3"/>
        <v/>
      </c>
      <c r="M22" s="76" t="s">
        <v>720</v>
      </c>
      <c r="N22" s="77" t="str">
        <f t="shared" si="0"/>
        <v>Iraq</v>
      </c>
      <c r="O22" s="78" t="str">
        <f t="shared" si="1"/>
        <v>Norway</v>
      </c>
      <c r="P22" s="78" t="str">
        <f>IF(L22="","",IF(PREDICTIONS!$R22&gt;PREDICTIONS!$S22,PREDICTIONS!$N22,IF(PREDICTIONS!$S22&gt;PREDICTIONS!$R22,PREDICTIONS!$O22,"")))</f>
        <v/>
      </c>
      <c r="Q22" s="78" t="str">
        <f>IF(PREDICTIONS!$P22=PREDICTIONS!$N22,PREDICTIONS!$O22,IF(PREDICTIONS!$P22=PREDICTIONS!$O22,PREDICTIONS!$N22,""))</f>
        <v/>
      </c>
      <c r="R22" s="79">
        <f t="shared" si="4"/>
        <v>0</v>
      </c>
      <c r="S22" s="78">
        <f t="shared" si="5"/>
        <v>0</v>
      </c>
      <c r="T22" s="78">
        <f>IF(OR(PREDICTIONS!$R22="",PREDICTIONS!$S22=""),"",PREDICTIONS!$R22-PREDICTIONS!$S22)</f>
        <v>0</v>
      </c>
      <c r="U22" s="78">
        <f>IF(OR(PREDICTIONS!$R22="",PREDICTIONS!$S22=""),"",PREDICTIONS!$S22-PREDICTIONS!$R22)</f>
        <v>0</v>
      </c>
      <c r="V22" s="78" t="str">
        <f>IF(PREDICTIONS!$K22="","",IF(PREDICTIONS!$L22="Draw",1,IF(PREDICTIONS!$L22=PREDICTIONS!$N22,3,0)))</f>
        <v/>
      </c>
      <c r="W22" s="78" t="str">
        <f>IF(PREDICTIONS!$K22="","",IF(PREDICTIONS!$L22="Draw",1,IF(PREDICTIONS!$L22=PREDICTIONS!$O22,3,0)))</f>
        <v/>
      </c>
      <c r="AB22" s="209" t="str">
        <f>IF(OR(ACTUALS!L22="",L22=""),"",IF((R22+S22)=(ACTUALS!R22+ACTUALS!S22),pointtotalgoals,0))</f>
        <v/>
      </c>
      <c r="AC22" s="78" t="str">
        <f>IF(L22="","",IF(L22=ACTUALS!L22,pointcorrectresult,0))</f>
        <v/>
      </c>
      <c r="AD22" s="78" t="str">
        <f>IF(L22="","",IF(I22=ACTUALS!I22,pointcorrectscore,0))</f>
        <v/>
      </c>
      <c r="AE22" s="210">
        <f t="shared" si="6"/>
        <v>0</v>
      </c>
      <c r="AL22" s="51"/>
      <c r="AM22" s="51"/>
      <c r="AN22" s="51"/>
      <c r="AO22" s="51"/>
      <c r="AP22" s="51"/>
      <c r="AQ22" s="71"/>
      <c r="AR22" s="71"/>
      <c r="AS22" s="51"/>
      <c r="AT22" s="51"/>
      <c r="AU22" s="94"/>
      <c r="AV22" s="94"/>
      <c r="AW22" s="51"/>
      <c r="AX22" s="51"/>
      <c r="AY22" s="51"/>
      <c r="AZ22" s="51"/>
      <c r="BA22" s="51"/>
      <c r="BB22" s="51"/>
      <c r="BC22" s="51"/>
      <c r="BD22" s="51" t="s">
        <v>7</v>
      </c>
      <c r="BE22" s="51" t="s">
        <v>745</v>
      </c>
      <c r="BF22" s="51">
        <f>COUNTIF(PREDICTIONS!$P$4:$P$75,BE22)</f>
        <v>0</v>
      </c>
      <c r="BG22" s="51">
        <f>COUNTIFS(PREDICTIONS!$O$4:$O$75,BE22,PREDICTIONS!$L$4:$L$75,"Draw")+COUNTIFS(PREDICTIONS!$N$4:$N$75,BE22,PREDICTIONS!$L$4:$L$75,"Draw")</f>
        <v>0</v>
      </c>
      <c r="BH22" s="51">
        <f>COUNTIF(PREDICTIONS!$Q$4:$Q$75,BE22)</f>
        <v>0</v>
      </c>
      <c r="BI22" s="51">
        <f>BG22+(3*BF22)</f>
        <v>0</v>
      </c>
      <c r="BJ22" s="51">
        <f>SUMIFS(PREDICTIONS!$R$4:$R$75,PREDICTIONS!$N$4:$N$75,BE22)+SUMIFS(PREDICTIONS!$S$4:$S$75,PREDICTIONS!$O$4:$O$75,BE22)</f>
        <v>0</v>
      </c>
      <c r="BK22" s="51">
        <f>SUMIFS(PREDICTIONS!$S$4:$S$75,PREDICTIONS!$N$4:$N$75,BE22)+SUMIFS(PREDICTIONS!$R$4:$R$75,PREDICTIONS!$O$4:$O$75,BE22)</f>
        <v>0</v>
      </c>
      <c r="BL22" s="51">
        <f>BJ22-BK22</f>
        <v>0</v>
      </c>
      <c r="BM22" s="51">
        <f ca="1">RANK(BV22,BV19:BV22,1)</f>
        <v>1</v>
      </c>
      <c r="BN22" s="51" t="str">
        <f>IFERROR(VLOOKUP(BE22,AU:AV,2,FALSE),"")</f>
        <v/>
      </c>
      <c r="BO22" s="51" t="str">
        <f ca="1">IF(BN22="",BM22&amp;BD22,BN22&amp;BD22)</f>
        <v>1D</v>
      </c>
      <c r="BP22" s="51">
        <f>RANK(BI22,BI19:BI22)+(RANK(BL22,BL19:BL22)/10)+(RANK(BJ22,BJ19:BJ22)/100)</f>
        <v>1.1100000000000001</v>
      </c>
      <c r="BQ22" s="51">
        <f>RANK(BP22,BP19:BP22,1)</f>
        <v>1</v>
      </c>
      <c r="BR22" s="51" cm="1">
        <f t="array" aca="1" ref="BR22" ca="1">SUMPRODUCT((OFFSET($BY$3:$DT$3,MATCH($BE22,$BX$4:$BX$51,0),0))*((IF($BQ20=$BQ22,$BY$3:$DT$3=$BE20,0))+(IF($BQ19=$BQ22,$BY$3:$DT$3=$BE19,0))+(IF($BQ21=$BQ22,$BY$3:$DT$3=$BE21,0))))</f>
        <v>0</v>
      </c>
      <c r="BS22" s="51" cm="1">
        <f t="array" aca="1" ref="BS22" ca="1">SUMPRODUCT((OFFSET($DW$3:$FR$3,MATCH($BE22,$DV$4:$DV$51,0),0))*((IF($BQ20=$BQ22,$DW$3:$FR$3=$BE20,0))+(IF($BQ19=$BQ22,$DW$3:$FR$3=$BE19,0))+(IF($BQ21=$BQ22,$DW$3:$FR$3=$BE21,0))))</f>
        <v>0</v>
      </c>
      <c r="BT22" s="51" cm="1">
        <f t="array" aca="1" ref="BT22" ca="1">SUMPRODUCT((OFFSET($FU$3:$HP$3,MATCH($BE22,$FT$4:$FT$51,0),0))*((IF($BQ20=$BQ22,$FU$3:$HP$3=$BE20,0))+(IF($BQ19=$BQ22,$FU$3:$HP$3=$BE19,0))+(IF($BQ21=$BQ22,$FU$3:$HP$3=$BE21,0))))</f>
        <v>0</v>
      </c>
      <c r="BU22" s="51">
        <f ca="1">(BR22/1000)+(BS22/10000)+(BT22/100000)+(ROW(BT25)/10000000)</f>
        <v>2.5000000000000002E-6</v>
      </c>
      <c r="BV22" s="51">
        <f ca="1">+BP22-BU22</f>
        <v>1.1099975000000002</v>
      </c>
      <c r="BW22" s="51"/>
      <c r="BX22" s="51" t="s">
        <v>46</v>
      </c>
      <c r="BY22" s="83">
        <f>SUMIFS(PREDICTIONS!$W$4:$W$75,PREDICTIONS!$O$4:$O$75,$BX22,PREDICTIONS!$N$4:$N$75,BY$3)+SUMIFS(PREDICTIONS!$V$4:$V$75,PREDICTIONS!$N$4:$N$75,$BX22,PREDICTIONS!$O$4:$O$75,BY$3)</f>
        <v>0</v>
      </c>
      <c r="BZ22" s="83">
        <f>SUMIFS(PREDICTIONS!$W$4:$W$75,PREDICTIONS!$O$4:$O$75,$BX22,PREDICTIONS!$N$4:$N$75,BZ$3)+SUMIFS(PREDICTIONS!$V$4:$V$75,PREDICTIONS!$N$4:$N$75,$BX22,PREDICTIONS!$O$4:$O$75,BZ$3)</f>
        <v>0</v>
      </c>
      <c r="CA22" s="83">
        <f>SUMIFS(PREDICTIONS!$W$4:$W$75,PREDICTIONS!$O$4:$O$75,$BX22,PREDICTIONS!$N$4:$N$75,CA$3)+SUMIFS(PREDICTIONS!$V$4:$V$75,PREDICTIONS!$N$4:$N$75,$BX22,PREDICTIONS!$O$4:$O$75,CA$3)</f>
        <v>0</v>
      </c>
      <c r="CB22" s="83">
        <f>SUMIFS(PREDICTIONS!$W$4:$W$75,PREDICTIONS!$O$4:$O$75,$BX22,PREDICTIONS!$N$4:$N$75,CB$3)+SUMIFS(PREDICTIONS!$V$4:$V$75,PREDICTIONS!$N$4:$N$75,$BX22,PREDICTIONS!$O$4:$O$75,CB$3)</f>
        <v>0</v>
      </c>
      <c r="CC22" s="83">
        <f>SUMIFS(PREDICTIONS!$W$4:$W$75,PREDICTIONS!$O$4:$O$75,$BX22,PREDICTIONS!$N$4:$N$75,CC$3)+SUMIFS(PREDICTIONS!$V$4:$V$75,PREDICTIONS!$N$4:$N$75,$BX22,PREDICTIONS!$O$4:$O$75,CC$3)</f>
        <v>0</v>
      </c>
      <c r="CD22" s="83">
        <f>SUMIFS(PREDICTIONS!$W$4:$W$75,PREDICTIONS!$O$4:$O$75,$BX22,PREDICTIONS!$N$4:$N$75,CD$3)+SUMIFS(PREDICTIONS!$V$4:$V$75,PREDICTIONS!$N$4:$N$75,$BX22,PREDICTIONS!$O$4:$O$75,CD$3)</f>
        <v>0</v>
      </c>
      <c r="CE22" s="83">
        <f>SUMIFS(PREDICTIONS!$W$4:$W$75,PREDICTIONS!$O$4:$O$75,$BX22,PREDICTIONS!$N$4:$N$75,CE$3)+SUMIFS(PREDICTIONS!$V$4:$V$75,PREDICTIONS!$N$4:$N$75,$BX22,PREDICTIONS!$O$4:$O$75,CE$3)</f>
        <v>0</v>
      </c>
      <c r="CF22" s="83">
        <f>SUMIFS(PREDICTIONS!$W$4:$W$75,PREDICTIONS!$O$4:$O$75,$BX22,PREDICTIONS!$N$4:$N$75,CF$3)+SUMIFS(PREDICTIONS!$V$4:$V$75,PREDICTIONS!$N$4:$N$75,$BX22,PREDICTIONS!$O$4:$O$75,CF$3)</f>
        <v>0</v>
      </c>
      <c r="CG22" s="83">
        <f>SUMIFS(PREDICTIONS!$W$4:$W$75,PREDICTIONS!$O$4:$O$75,$BX22,PREDICTIONS!$N$4:$N$75,CG$3)+SUMIFS(PREDICTIONS!$V$4:$V$75,PREDICTIONS!$N$4:$N$75,$BX22,PREDICTIONS!$O$4:$O$75,CG$3)</f>
        <v>0</v>
      </c>
      <c r="CH22" s="83">
        <f>SUMIFS(PREDICTIONS!$W$4:$W$75,PREDICTIONS!$O$4:$O$75,$BX22,PREDICTIONS!$N$4:$N$75,CH$3)+SUMIFS(PREDICTIONS!$V$4:$V$75,PREDICTIONS!$N$4:$N$75,$BX22,PREDICTIONS!$O$4:$O$75,CH$3)</f>
        <v>0</v>
      </c>
      <c r="CI22" s="83">
        <f>SUMIFS(PREDICTIONS!$W$4:$W$75,PREDICTIONS!$O$4:$O$75,$BX22,PREDICTIONS!$N$4:$N$75,CI$3)+SUMIFS(PREDICTIONS!$V$4:$V$75,PREDICTIONS!$N$4:$N$75,$BX22,PREDICTIONS!$O$4:$O$75,CI$3)</f>
        <v>0</v>
      </c>
      <c r="CJ22" s="83">
        <f>SUMIFS(PREDICTIONS!$W$4:$W$75,PREDICTIONS!$O$4:$O$75,$BX22,PREDICTIONS!$N$4:$N$75,CJ$3)+SUMIFS(PREDICTIONS!$V$4:$V$75,PREDICTIONS!$N$4:$N$75,$BX22,PREDICTIONS!$O$4:$O$75,CJ$3)</f>
        <v>0</v>
      </c>
      <c r="CK22" s="83">
        <f>SUMIFS(PREDICTIONS!$W$4:$W$75,PREDICTIONS!$O$4:$O$75,$BX22,PREDICTIONS!$N$4:$N$75,CK$3)+SUMIFS(PREDICTIONS!$V$4:$V$75,PREDICTIONS!$N$4:$N$75,$BX22,PREDICTIONS!$O$4:$O$75,CK$3)</f>
        <v>0</v>
      </c>
      <c r="CL22" s="83">
        <f>SUMIFS(PREDICTIONS!$W$4:$W$75,PREDICTIONS!$O$4:$O$75,$BX22,PREDICTIONS!$N$4:$N$75,CL$3)+SUMIFS(PREDICTIONS!$V$4:$V$75,PREDICTIONS!$N$4:$N$75,$BX22,PREDICTIONS!$O$4:$O$75,CL$3)</f>
        <v>0</v>
      </c>
      <c r="CM22" s="83">
        <f>SUMIFS(PREDICTIONS!$W$4:$W$75,PREDICTIONS!$O$4:$O$75,$BX22,PREDICTIONS!$N$4:$N$75,CM$3)+SUMIFS(PREDICTIONS!$V$4:$V$75,PREDICTIONS!$N$4:$N$75,$BX22,PREDICTIONS!$O$4:$O$75,CM$3)</f>
        <v>0</v>
      </c>
      <c r="CN22" s="83">
        <f>SUMIFS(PREDICTIONS!$W$4:$W$75,PREDICTIONS!$O$4:$O$75,$BX22,PREDICTIONS!$N$4:$N$75,CN$3)+SUMIFS(PREDICTIONS!$V$4:$V$75,PREDICTIONS!$N$4:$N$75,$BX22,PREDICTIONS!$O$4:$O$75,CN$3)</f>
        <v>0</v>
      </c>
      <c r="CO22" s="83">
        <f>SUMIFS(PREDICTIONS!$W$4:$W$75,PREDICTIONS!$O$4:$O$75,$BX22,PREDICTIONS!$N$4:$N$75,CO$3)+SUMIFS(PREDICTIONS!$V$4:$V$75,PREDICTIONS!$N$4:$N$75,$BX22,PREDICTIONS!$O$4:$O$75,CO$3)</f>
        <v>0</v>
      </c>
      <c r="CP22" s="83">
        <f>SUMIFS(PREDICTIONS!$W$4:$W$75,PREDICTIONS!$O$4:$O$75,$BX22,PREDICTIONS!$N$4:$N$75,CP$3)+SUMIFS(PREDICTIONS!$V$4:$V$75,PREDICTIONS!$N$4:$N$75,$BX22,PREDICTIONS!$O$4:$O$75,CP$3)</f>
        <v>0</v>
      </c>
      <c r="CQ22" s="83">
        <f>SUMIFS(PREDICTIONS!$W$4:$W$75,PREDICTIONS!$O$4:$O$75,$BX22,PREDICTIONS!$N$4:$N$75,CQ$3)+SUMIFS(PREDICTIONS!$V$4:$V$75,PREDICTIONS!$N$4:$N$75,$BX22,PREDICTIONS!$O$4:$O$75,CQ$3)</f>
        <v>0</v>
      </c>
      <c r="CR22" s="83">
        <f>SUMIFS(PREDICTIONS!$W$4:$W$75,PREDICTIONS!$O$4:$O$75,$BX22,PREDICTIONS!$N$4:$N$75,CR$3)+SUMIFS(PREDICTIONS!$V$4:$V$75,PREDICTIONS!$N$4:$N$75,$BX22,PREDICTIONS!$O$4:$O$75,CR$3)</f>
        <v>0</v>
      </c>
      <c r="CS22" s="83">
        <f>SUMIFS(PREDICTIONS!$W$4:$W$75,PREDICTIONS!$O$4:$O$75,$BX22,PREDICTIONS!$N$4:$N$75,CS$3)+SUMIFS(PREDICTIONS!$V$4:$V$75,PREDICTIONS!$N$4:$N$75,$BX22,PREDICTIONS!$O$4:$O$75,CS$3)</f>
        <v>0</v>
      </c>
      <c r="CT22" s="83">
        <f>SUMIFS(PREDICTIONS!$W$4:$W$75,PREDICTIONS!$O$4:$O$75,$BX22,PREDICTIONS!$N$4:$N$75,CT$3)+SUMIFS(PREDICTIONS!$V$4:$V$75,PREDICTIONS!$N$4:$N$75,$BX22,PREDICTIONS!$O$4:$O$75,CT$3)</f>
        <v>0</v>
      </c>
      <c r="CU22" s="83">
        <f>SUMIFS(PREDICTIONS!$B$4:$B$75,PREDICTIONS!$P$4:$P$75,$BX22,PREDICTIONS!$O$4:$O$75,CU$3)+SUMIFS(PREDICTIONS!$W$4:$W$75,PREDICTIONS!$O$4:$O$75,$BX22,PREDICTIONS!$P$4:$P$75,CU$3)</f>
        <v>0</v>
      </c>
      <c r="CV22" s="83">
        <f>SUMIFS(PREDICTIONS!$C$4:$C$75,PREDICTIONS!$Q$4:$Q$75,$BX22,PREDICTIONS!$P$4:$P$75,CV$3)+SUMIFS(PREDICTIONS!$B$4:$B$75,PREDICTIONS!$P$4:$P$75,$BX22,PREDICTIONS!$Q$4:$Q$75,CV$3)</f>
        <v>0</v>
      </c>
      <c r="CW22" s="83">
        <f>SUMIFS(PREDICTIONS!$D$4:$D$75,PREDICTIONS!$R$4:$R$75,$BX22,PREDICTIONS!$Q$4:$Q$75,CW$3)+SUMIFS(PREDICTIONS!$C$4:$C$75,PREDICTIONS!$Q$4:$Q$75,$BX22,PREDICTIONS!$R$4:$R$75,CW$3)</f>
        <v>0</v>
      </c>
      <c r="CX22" s="83">
        <f>SUMIFS(PREDICTIONS!$E$4:$E$75,PREDICTIONS!$S$4:$S$75,$BX22,PREDICTIONS!$R$4:$R$75,CX$3)+SUMIFS(PREDICTIONS!$D$4:$D$75,PREDICTIONS!$R$4:$R$75,$BX22,PREDICTIONS!$S$4:$S$75,CX$3)</f>
        <v>0</v>
      </c>
      <c r="CY22" s="83">
        <f>SUMIFS(PREDICTIONS!$F$4:$F$75,PREDICTIONS!$T$4:$T$75,$BX22,PREDICTIONS!$S$4:$S$75,CY$3)+SUMIFS(PREDICTIONS!$E$4:$E$75,PREDICTIONS!$S$4:$S$75,$BX22,PREDICTIONS!$T$4:$T$75,CY$3)</f>
        <v>0</v>
      </c>
      <c r="CZ22" s="83">
        <f>SUMIFS(PREDICTIONS!$G$4:$G$75,PREDICTIONS!$U$4:$U$75,$BX22,PREDICTIONS!$T$4:$T$75,CZ$3)+SUMIFS(PREDICTIONS!$F$4:$F$75,PREDICTIONS!$T$4:$T$75,$BX22,PREDICTIONS!$U$4:$U$75,CZ$3)</f>
        <v>0</v>
      </c>
      <c r="DA22" s="83">
        <f>SUMIFS(PREDICTIONS!$J$4:$J$75,PREDICTIONS!$V$4:$V$75,$BX22,PREDICTIONS!$U$4:$U$75,DA$3)+SUMIFS(PREDICTIONS!$G$4:$G$75,PREDICTIONS!$U$4:$U$75,$BX22,PREDICTIONS!$V$4:$V$75,DA$3)</f>
        <v>0</v>
      </c>
      <c r="DB22" s="83">
        <f>SUMIFS(PREDICTIONS!$K$4:$K$75,PREDICTIONS!$W$4:$W$75,$BX22,PREDICTIONS!$V$4:$V$75,DB$3)+SUMIFS(PREDICTIONS!$J$4:$J$75,PREDICTIONS!$V$4:$V$75,$BX22,PREDICTIONS!$W$4:$W$75,DB$3)</f>
        <v>0</v>
      </c>
      <c r="DC22" s="83">
        <f>SUMIFS(PREDICTIONS!$L$4:$L$75,PREDICTIONS!$B$4:$B$75,$BX22,PREDICTIONS!$W$4:$W$75,DC$3)+SUMIFS(PREDICTIONS!$K$4:$K$75,PREDICTIONS!$W$4:$W$75,$BX22,PREDICTIONS!$B$4:$B$75,DC$3)</f>
        <v>0</v>
      </c>
      <c r="DD22" s="83">
        <f>SUMIFS(PREDICTIONS!$N$4:$N$75,PREDICTIONS!$C$4:$C$75,$BX22,PREDICTIONS!$B$4:$B$75,DD$3)+SUMIFS(PREDICTIONS!$L$4:$L$75,PREDICTIONS!$B$4:$B$75,$BX22,PREDICTIONS!$C$4:$C$75,DD$3)</f>
        <v>0</v>
      </c>
      <c r="DE22" s="83">
        <f>SUMIFS(PREDICTIONS!$O$4:$O$75,PREDICTIONS!$D$4:$D$75,$BX22,PREDICTIONS!$C$4:$C$75,DE$3)+SUMIFS(PREDICTIONS!$N$4:$N$75,PREDICTIONS!$C$4:$C$75,$BX22,PREDICTIONS!$D$4:$D$75,DE$3)</f>
        <v>0</v>
      </c>
      <c r="DF22" s="83">
        <f>SUMIFS(PREDICTIONS!$P$4:$P$75,PREDICTIONS!$E$4:$E$75,$BX22,PREDICTIONS!$D$4:$D$75,DF$3)+SUMIFS(PREDICTIONS!$O$4:$O$75,PREDICTIONS!$D$4:$D$75,$BX22,PREDICTIONS!$E$4:$E$75,DF$3)</f>
        <v>0</v>
      </c>
      <c r="DG22" s="83">
        <f>SUMIFS(PREDICTIONS!$Q$4:$Q$75,PREDICTIONS!$F$4:$F$75,$BX22,PREDICTIONS!$E$4:$E$75,DG$3)+SUMIFS(PREDICTIONS!$P$4:$P$75,PREDICTIONS!$E$4:$E$75,$BX22,PREDICTIONS!$F$4:$F$75,DG$3)</f>
        <v>0</v>
      </c>
      <c r="DH22" s="83">
        <f>SUMIFS(PREDICTIONS!$R$4:$R$75,PREDICTIONS!$G$4:$G$75,$BX22,PREDICTIONS!$F$4:$F$75,DH$3)+SUMIFS(PREDICTIONS!$Q$4:$Q$75,PREDICTIONS!$F$4:$F$75,$BX22,PREDICTIONS!$G$4:$G$75,DH$3)</f>
        <v>0</v>
      </c>
      <c r="DI22" s="83">
        <f>SUMIFS(PREDICTIONS!$S$4:$S$75,PREDICTIONS!$J$4:$J$75,$BX22,PREDICTIONS!$G$4:$G$75,DI$3)+SUMIFS(PREDICTIONS!$R$4:$R$75,PREDICTIONS!$G$4:$G$75,$BX22,PREDICTIONS!$J$4:$J$75,DI$3)</f>
        <v>0</v>
      </c>
      <c r="DJ22" s="83">
        <f>SUMIFS(PREDICTIONS!$T$4:$T$75,PREDICTIONS!$K$4:$K$75,$BX22,PREDICTIONS!$J$4:$J$75,DJ$3)+SUMIFS(PREDICTIONS!$S$4:$S$75,PREDICTIONS!$J$4:$J$75,$BX22,PREDICTIONS!$K$4:$K$75,DJ$3)</f>
        <v>0</v>
      </c>
      <c r="DK22" s="83">
        <f>SUMIFS(PREDICTIONS!$U$4:$U$75,PREDICTIONS!$L$4:$L$75,$BX22,PREDICTIONS!$K$4:$K$75,DK$3)+SUMIFS(PREDICTIONS!$T$4:$T$75,PREDICTIONS!$K$4:$K$75,$BX22,PREDICTIONS!$L$4:$L$75,DK$3)</f>
        <v>0</v>
      </c>
      <c r="DL22" s="83">
        <f>SUMIFS(PREDICTIONS!$V$4:$V$75,PREDICTIONS!$N$4:$N$75,$BX22,PREDICTIONS!$L$4:$L$75,DL$3)+SUMIFS(PREDICTIONS!$U$4:$U$75,PREDICTIONS!$L$4:$L$75,$BX22,PREDICTIONS!$N$4:$N$75,DL$3)</f>
        <v>0</v>
      </c>
      <c r="DM22" s="83">
        <f>SUMIFS(PREDICTIONS!$W$4:$W$75,PREDICTIONS!$O$4:$O$75,$BX22,PREDICTIONS!$N$4:$N$75,DM$3)+SUMIFS(PREDICTIONS!$V$4:$V$75,PREDICTIONS!$N$4:$N$75,$BX22,PREDICTIONS!$O$4:$O$75,DM$3)</f>
        <v>0</v>
      </c>
      <c r="DN22" s="83">
        <f>SUMIFS(PREDICTIONS!$B$4:$B$75,PREDICTIONS!$P$4:$P$75,$BX22,PREDICTIONS!$O$4:$O$75,DN$3)+SUMIFS(PREDICTIONS!$W$4:$W$75,PREDICTIONS!$O$4:$O$75,$BX22,PREDICTIONS!$P$4:$P$75,DN$3)</f>
        <v>0</v>
      </c>
      <c r="DO22" s="83">
        <f>SUMIFS(PREDICTIONS!$C$4:$C$75,PREDICTIONS!$Q$4:$Q$75,$BX22,PREDICTIONS!$P$4:$P$75,DO$3)+SUMIFS(PREDICTIONS!$B$4:$B$75,PREDICTIONS!$P$4:$P$75,$BX22,PREDICTIONS!$Q$4:$Q$75,DO$3)</f>
        <v>0</v>
      </c>
      <c r="DP22" s="83">
        <f>SUMIFS(PREDICTIONS!$D$4:$D$75,PREDICTIONS!$R$4:$R$75,$BX22,PREDICTIONS!$Q$4:$Q$75,DP$3)+SUMIFS(PREDICTIONS!$C$4:$C$75,PREDICTIONS!$Q$4:$Q$75,$BX22,PREDICTIONS!$R$4:$R$75,DP$3)</f>
        <v>0</v>
      </c>
      <c r="DQ22" s="83">
        <f>SUMIFS(PREDICTIONS!$E$4:$E$75,PREDICTIONS!$S$4:$S$75,$BX22,PREDICTIONS!$R$4:$R$75,DQ$3)+SUMIFS(PREDICTIONS!$D$4:$D$75,PREDICTIONS!$R$4:$R$75,$BX22,PREDICTIONS!$S$4:$S$75,DQ$3)</f>
        <v>0</v>
      </c>
      <c r="DR22" s="83">
        <f>SUMIFS(PREDICTIONS!$W$4:$W$75,PREDICTIONS!$O$4:$O$75,$BX22,PREDICTIONS!$N$4:$N$75,DR$3)+SUMIFS(PREDICTIONS!$V$4:$V$75,PREDICTIONS!$N$4:$N$75,$BX22,PREDICTIONS!$O$4:$O$75,DR$3)</f>
        <v>0</v>
      </c>
      <c r="DS22" s="83">
        <f>SUMIFS(PREDICTIONS!$W$4:$W$75,PREDICTIONS!$O$4:$O$75,$BX22,PREDICTIONS!$N$4:$N$75,DS$3)+SUMIFS(PREDICTIONS!$V$4:$V$75,PREDICTIONS!$N$4:$N$75,$BX22,PREDICTIONS!$O$4:$O$75,DS$3)</f>
        <v>0</v>
      </c>
      <c r="DT22" s="83">
        <f>SUMIFS(PREDICTIONS!$W$4:$W$75,PREDICTIONS!$O$4:$O$75,$BX22,PREDICTIONS!$N$4:$N$75,DT$3)+SUMIFS(PREDICTIONS!$V$4:$V$75,PREDICTIONS!$N$4:$N$75,$BX22,PREDICTIONS!$O$4:$O$75,DT$3)</f>
        <v>0</v>
      </c>
      <c r="DU22" s="51"/>
      <c r="DV22" s="51" t="s">
        <v>46</v>
      </c>
      <c r="DW22" s="83">
        <f>SUMIFS(PREDICTIONS!$U$4:$U$75,PREDICTIONS!$O$4:$O$75,$BX22,PREDICTIONS!$N$4:$N$75,DW$3)+SUMIFS(PREDICTIONS!$T$4:$T$75,PREDICTIONS!$N$4:$N$75,$BX22,PREDICTIONS!$O$4:$O$75,DW$3)</f>
        <v>0</v>
      </c>
      <c r="DX22" s="83">
        <f>SUMIFS(PREDICTIONS!$U$4:$U$75,PREDICTIONS!$O$4:$O$75,$BX22,PREDICTIONS!$N$4:$N$75,DX$3)+SUMIFS(PREDICTIONS!$T$4:$T$75,PREDICTIONS!$N$4:$N$75,$BX22,PREDICTIONS!$O$4:$O$75,DX$3)</f>
        <v>0</v>
      </c>
      <c r="DY22" s="83">
        <f>SUMIFS(PREDICTIONS!$U$4:$U$75,PREDICTIONS!$O$4:$O$75,$BX22,PREDICTIONS!$N$4:$N$75,DY$3)+SUMIFS(PREDICTIONS!$T$4:$T$75,PREDICTIONS!$N$4:$N$75,$BX22,PREDICTIONS!$O$4:$O$75,DY$3)</f>
        <v>0</v>
      </c>
      <c r="DZ22" s="83">
        <f>SUMIFS(PREDICTIONS!$U$4:$U$75,PREDICTIONS!$O$4:$O$75,$BX22,PREDICTIONS!$N$4:$N$75,DZ$3)+SUMIFS(PREDICTIONS!$T$4:$T$75,PREDICTIONS!$N$4:$N$75,$BX22,PREDICTIONS!$O$4:$O$75,DZ$3)</f>
        <v>0</v>
      </c>
      <c r="EA22" s="83">
        <f>SUMIFS(PREDICTIONS!$U$4:$U$75,PREDICTIONS!$O$4:$O$75,$BX22,PREDICTIONS!$N$4:$N$75,EA$3)+SUMIFS(PREDICTIONS!$T$4:$T$75,PREDICTIONS!$N$4:$N$75,$BX22,PREDICTIONS!$O$4:$O$75,EA$3)</f>
        <v>0</v>
      </c>
      <c r="EB22" s="83">
        <f>SUMIFS(PREDICTIONS!$U$4:$U$75,PREDICTIONS!$O$4:$O$75,$BX22,PREDICTIONS!$N$4:$N$75,EB$3)+SUMIFS(PREDICTIONS!$T$4:$T$75,PREDICTIONS!$N$4:$N$75,$BX22,PREDICTIONS!$O$4:$O$75,EB$3)</f>
        <v>0</v>
      </c>
      <c r="EC22" s="83">
        <f>SUMIFS(PREDICTIONS!$U$4:$U$75,PREDICTIONS!$O$4:$O$75,$BX22,PREDICTIONS!$N$4:$N$75,EC$3)+SUMIFS(PREDICTIONS!$T$4:$T$75,PREDICTIONS!$N$4:$N$75,$BX22,PREDICTIONS!$O$4:$O$75,EC$3)</f>
        <v>0</v>
      </c>
      <c r="ED22" s="83">
        <f>SUMIFS(PREDICTIONS!$U$4:$U$75,PREDICTIONS!$O$4:$O$75,$BX22,PREDICTIONS!$N$4:$N$75,ED$3)+SUMIFS(PREDICTIONS!$T$4:$T$75,PREDICTIONS!$N$4:$N$75,$BX22,PREDICTIONS!$O$4:$O$75,ED$3)</f>
        <v>0</v>
      </c>
      <c r="EE22" s="83">
        <f>SUMIFS(PREDICTIONS!$U$4:$U$75,PREDICTIONS!$O$4:$O$75,$BX22,PREDICTIONS!$N$4:$N$75,EE$3)+SUMIFS(PREDICTIONS!$T$4:$T$75,PREDICTIONS!$N$4:$N$75,$BX22,PREDICTIONS!$O$4:$O$75,EE$3)</f>
        <v>0</v>
      </c>
      <c r="EF22" s="83">
        <f>SUMIFS(PREDICTIONS!$V$4:$V$75,PREDICTIONS!$P$4:$P$75,$BX22,PREDICTIONS!$O$4:$O$75,EF$3)+SUMIFS(PREDICTIONS!$U$4:$U$75,PREDICTIONS!$O$4:$O$75,$BX22,PREDICTIONS!$P$4:$P$75,EF$3)</f>
        <v>0</v>
      </c>
      <c r="EG22" s="83">
        <f>SUMIFS(PREDICTIONS!$W$4:$W$75,PREDICTIONS!$Q$4:$Q$75,$BX22,PREDICTIONS!$P$4:$P$75,EG$3)+SUMIFS(PREDICTIONS!$V$4:$V$75,PREDICTIONS!$P$4:$P$75,$BX22,PREDICTIONS!$Q$4:$Q$75,EG$3)</f>
        <v>0</v>
      </c>
      <c r="EH22" s="83">
        <f>SUMIFS(PREDICTIONS!$B$4:$B$75,PREDICTIONS!$R$4:$R$75,$BX22,PREDICTIONS!$Q$4:$Q$75,EH$3)+SUMIFS(PREDICTIONS!$W$4:$W$75,PREDICTIONS!$Q$4:$Q$75,$BX22,PREDICTIONS!$R$4:$R$75,EH$3)</f>
        <v>0</v>
      </c>
      <c r="EI22" s="83">
        <f>SUMIFS(PREDICTIONS!$C$4:$C$75,PREDICTIONS!$S$4:$S$75,$BX22,PREDICTIONS!$R$4:$R$75,EI$3)+SUMIFS(PREDICTIONS!$B$4:$B$75,PREDICTIONS!$R$4:$R$75,$BX22,PREDICTIONS!$S$4:$S$75,EI$3)</f>
        <v>0</v>
      </c>
      <c r="EJ22" s="83">
        <f>SUMIFS(PREDICTIONS!$D$4:$D$75,PREDICTIONS!$T$4:$T$75,$BX22,PREDICTIONS!$S$4:$S$75,EJ$3)+SUMIFS(PREDICTIONS!$C$4:$C$75,PREDICTIONS!$S$4:$S$75,$BX22,PREDICTIONS!$T$4:$T$75,EJ$3)</f>
        <v>0</v>
      </c>
      <c r="EK22" s="83">
        <f>SUMIFS(PREDICTIONS!$E$4:$E$75,PREDICTIONS!$U$4:$U$75,$BX22,PREDICTIONS!$T$4:$T$75,EK$3)+SUMIFS(PREDICTIONS!$D$4:$D$75,PREDICTIONS!$T$4:$T$75,$BX22,PREDICTIONS!$U$4:$U$75,EK$3)</f>
        <v>0</v>
      </c>
      <c r="EL22" s="83">
        <f>SUMIFS(PREDICTIONS!$F$4:$F$75,PREDICTIONS!$V$4:$V$75,$BX22,PREDICTIONS!$U$4:$U$75,EL$3)+SUMIFS(PREDICTIONS!$E$4:$E$75,PREDICTIONS!$U$4:$U$75,$BX22,PREDICTIONS!$V$4:$V$75,EL$3)</f>
        <v>0</v>
      </c>
      <c r="EM22" s="83">
        <f>SUMIFS(PREDICTIONS!$G$4:$G$75,PREDICTIONS!$W$4:$W$75,$BX22,PREDICTIONS!$V$4:$V$75,EM$3)+SUMIFS(PREDICTIONS!$F$4:$F$75,PREDICTIONS!$V$4:$V$75,$BX22,PREDICTIONS!$W$4:$W$75,EM$3)</f>
        <v>0</v>
      </c>
      <c r="EN22" s="83">
        <f>SUMIFS(PREDICTIONS!$J$4:$J$75,PREDICTIONS!$B$4:$B$75,$BX22,PREDICTIONS!$W$4:$W$75,EN$3)+SUMIFS(PREDICTIONS!$G$4:$G$75,PREDICTIONS!$W$4:$W$75,$BX22,PREDICTIONS!$B$4:$B$75,EN$3)</f>
        <v>0</v>
      </c>
      <c r="EO22" s="83">
        <f>SUMIFS(PREDICTIONS!$K$4:$K$75,PREDICTIONS!$C$4:$C$75,$BX22,PREDICTIONS!$B$4:$B$75,EO$3)+SUMIFS(PREDICTIONS!$J$4:$J$75,PREDICTIONS!$B$4:$B$75,$BX22,PREDICTIONS!$C$4:$C$75,EO$3)</f>
        <v>0</v>
      </c>
      <c r="EP22" s="83">
        <f>SUMIFS(PREDICTIONS!$L$4:$L$75,PREDICTIONS!$D$4:$D$75,$BX22,PREDICTIONS!$C$4:$C$75,EP$3)+SUMIFS(PREDICTIONS!$K$4:$K$75,PREDICTIONS!$C$4:$C$75,$BX22,PREDICTIONS!$D$4:$D$75,EP$3)</f>
        <v>0</v>
      </c>
      <c r="EQ22" s="83">
        <f>SUMIFS(PREDICTIONS!$N$4:$N$75,PREDICTIONS!$E$4:$E$75,$BX22,PREDICTIONS!$D$4:$D$75,EQ$3)+SUMIFS(PREDICTIONS!$L$4:$L$75,PREDICTIONS!$D$4:$D$75,$BX22,PREDICTIONS!$E$4:$E$75,EQ$3)</f>
        <v>0</v>
      </c>
      <c r="ER22" s="83">
        <f>SUMIFS(PREDICTIONS!$O$4:$O$75,PREDICTIONS!$F$4:$F$75,$BX22,PREDICTIONS!$E$4:$E$75,ER$3)+SUMIFS(PREDICTIONS!$N$4:$N$75,PREDICTIONS!$E$4:$E$75,$BX22,PREDICTIONS!$F$4:$F$75,ER$3)</f>
        <v>0</v>
      </c>
      <c r="ES22" s="83">
        <f>SUMIFS(PREDICTIONS!$P$4:$P$75,PREDICTIONS!$G$4:$G$75,$BX22,PREDICTIONS!$F$4:$F$75,ES$3)+SUMIFS(PREDICTIONS!$O$4:$O$75,PREDICTIONS!$F$4:$F$75,$BX22,PREDICTIONS!$G$4:$G$75,ES$3)</f>
        <v>0</v>
      </c>
      <c r="ET22" s="83">
        <f>SUMIFS(PREDICTIONS!$Q$4:$Q$75,PREDICTIONS!$J$4:$J$75,$BX22,PREDICTIONS!$G$4:$G$75,ET$3)+SUMIFS(PREDICTIONS!$P$4:$P$75,PREDICTIONS!$G$4:$G$75,$BX22,PREDICTIONS!$J$4:$J$75,ET$3)</f>
        <v>0</v>
      </c>
      <c r="EU22" s="83">
        <f>SUMIFS(PREDICTIONS!$R$4:$R$75,PREDICTIONS!$K$4:$K$75,$BX22,PREDICTIONS!$J$4:$J$75,EU$3)+SUMIFS(PREDICTIONS!$Q$4:$Q$75,PREDICTIONS!$J$4:$J$75,$BX22,PREDICTIONS!$K$4:$K$75,EU$3)</f>
        <v>0</v>
      </c>
      <c r="EV22" s="83">
        <f>SUMIFS(PREDICTIONS!$S$4:$S$75,PREDICTIONS!$L$4:$L$75,$BX22,PREDICTIONS!$K$4:$K$75,EV$3)+SUMIFS(PREDICTIONS!$R$4:$R$75,PREDICTIONS!$K$4:$K$75,$BX22,PREDICTIONS!$L$4:$L$75,EV$3)</f>
        <v>0</v>
      </c>
      <c r="EW22" s="83">
        <f>SUMIFS(PREDICTIONS!$T$4:$T$75,PREDICTIONS!$N$4:$N$75,$BX22,PREDICTIONS!$L$4:$L$75,EW$3)+SUMIFS(PREDICTIONS!$S$4:$S$75,PREDICTIONS!$L$4:$L$75,$BX22,PREDICTIONS!$N$4:$N$75,EW$3)</f>
        <v>0</v>
      </c>
      <c r="EX22" s="83">
        <f>SUMIFS(PREDICTIONS!$U$4:$U$75,PREDICTIONS!$O$4:$O$75,$BX22,PREDICTIONS!$N$4:$N$75,EX$3)+SUMIFS(PREDICTIONS!$T$4:$T$75,PREDICTIONS!$N$4:$N$75,$BX22,PREDICTIONS!$O$4:$O$75,EX$3)</f>
        <v>0</v>
      </c>
      <c r="EY22" s="83">
        <f>SUMIFS(PREDICTIONS!$V$4:$V$75,PREDICTIONS!$P$4:$P$75,$BX22,PREDICTIONS!$O$4:$O$75,EY$3)+SUMIFS(PREDICTIONS!$U$4:$U$75,PREDICTIONS!$O$4:$O$75,$BX22,PREDICTIONS!$P$4:$P$75,EY$3)</f>
        <v>0</v>
      </c>
      <c r="EZ22" s="83">
        <f>SUMIFS(PREDICTIONS!$W$4:$W$75,PREDICTIONS!$Q$4:$Q$75,$BX22,PREDICTIONS!$P$4:$P$75,EZ$3)+SUMIFS(PREDICTIONS!$V$4:$V$75,PREDICTIONS!$P$4:$P$75,$BX22,PREDICTIONS!$Q$4:$Q$75,EZ$3)</f>
        <v>0</v>
      </c>
      <c r="FA22" s="83">
        <f>SUMIFS(PREDICTIONS!$B$4:$B$75,PREDICTIONS!$R$4:$R$75,$BX22,PREDICTIONS!$Q$4:$Q$75,FA$3)+SUMIFS(PREDICTIONS!$W$4:$W$75,PREDICTIONS!$Q$4:$Q$75,$BX22,PREDICTIONS!$R$4:$R$75,FA$3)</f>
        <v>0</v>
      </c>
      <c r="FB22" s="83">
        <f>SUMIFS(PREDICTIONS!$C$4:$C$75,PREDICTIONS!$S$4:$S$75,$BX22,PREDICTIONS!$R$4:$R$75,FB$3)+SUMIFS(PREDICTIONS!$B$4:$B$75,PREDICTIONS!$R$4:$R$75,$BX22,PREDICTIONS!$S$4:$S$75,FB$3)</f>
        <v>0</v>
      </c>
      <c r="FC22" s="83">
        <f>SUMIFS(PREDICTIONS!$D$4:$D$75,PREDICTIONS!$T$4:$T$75,$BX22,PREDICTIONS!$S$4:$S$75,FC$3)+SUMIFS(PREDICTIONS!$C$4:$C$75,PREDICTIONS!$S$4:$S$75,$BX22,PREDICTIONS!$T$4:$T$75,FC$3)</f>
        <v>0</v>
      </c>
      <c r="FD22" s="83">
        <f>SUMIFS(PREDICTIONS!$E$4:$E$75,PREDICTIONS!$U$4:$U$75,$BX22,PREDICTIONS!$T$4:$T$75,FD$3)+SUMIFS(PREDICTIONS!$D$4:$D$75,PREDICTIONS!$T$4:$T$75,$BX22,PREDICTIONS!$U$4:$U$75,FD$3)</f>
        <v>0</v>
      </c>
      <c r="FE22" s="83">
        <f>SUMIFS(PREDICTIONS!$F$4:$F$75,PREDICTIONS!$V$4:$V$75,$BX22,PREDICTIONS!$U$4:$U$75,FE$3)+SUMIFS(PREDICTIONS!$E$4:$E$75,PREDICTIONS!$U$4:$U$75,$BX22,PREDICTIONS!$V$4:$V$75,FE$3)</f>
        <v>0</v>
      </c>
      <c r="FF22" s="83">
        <f>SUMIFS(PREDICTIONS!$G$4:$G$75,PREDICTIONS!$W$4:$W$75,$BX22,PREDICTIONS!$V$4:$V$75,FF$3)+SUMIFS(PREDICTIONS!$F$4:$F$75,PREDICTIONS!$V$4:$V$75,$BX22,PREDICTIONS!$W$4:$W$75,FF$3)</f>
        <v>0</v>
      </c>
      <c r="FG22" s="83">
        <f>SUMIFS(PREDICTIONS!$U$4:$U$75,PREDICTIONS!$O$4:$O$75,$BX22,PREDICTIONS!$N$4:$N$75,FG$3)+SUMIFS(PREDICTIONS!$T$4:$T$75,PREDICTIONS!$N$4:$N$75,$BX22,PREDICTIONS!$O$4:$O$75,FG$3)</f>
        <v>0</v>
      </c>
      <c r="FH22" s="83">
        <f>SUMIFS(PREDICTIONS!$U$4:$U$75,PREDICTIONS!$O$4:$O$75,$BX22,PREDICTIONS!$N$4:$N$75,FH$3)+SUMIFS(PREDICTIONS!$T$4:$T$75,PREDICTIONS!$N$4:$N$75,$BX22,PREDICTIONS!$O$4:$O$75,FH$3)</f>
        <v>0</v>
      </c>
      <c r="FI22" s="83">
        <f>SUMIFS(PREDICTIONS!$U$4:$U$75,PREDICTIONS!$O$4:$O$75,$BX22,PREDICTIONS!$N$4:$N$75,FI$3)+SUMIFS(PREDICTIONS!$T$4:$T$75,PREDICTIONS!$N$4:$N$75,$BX22,PREDICTIONS!$O$4:$O$75,FI$3)</f>
        <v>0</v>
      </c>
      <c r="FJ22" s="83">
        <f>SUMIFS(PREDICTIONS!$U$4:$U$75,PREDICTIONS!$O$4:$O$75,$BX22,PREDICTIONS!$N$4:$N$75,FJ$3)+SUMIFS(PREDICTIONS!$T$4:$T$75,PREDICTIONS!$N$4:$N$75,$BX22,PREDICTIONS!$O$4:$O$75,FJ$3)</f>
        <v>0</v>
      </c>
      <c r="FK22" s="83">
        <f>SUMIFS(PREDICTIONS!$U$4:$U$75,PREDICTIONS!$O$4:$O$75,$BX22,PREDICTIONS!$N$4:$N$75,FK$3)+SUMIFS(PREDICTIONS!$T$4:$T$75,PREDICTIONS!$N$4:$N$75,$BX22,PREDICTIONS!$O$4:$O$75,FK$3)</f>
        <v>0</v>
      </c>
      <c r="FL22" s="83">
        <f>SUMIFS(PREDICTIONS!$U$4:$U$75,PREDICTIONS!$O$4:$O$75,$BX22,PREDICTIONS!$N$4:$N$75,FL$3)+SUMIFS(PREDICTIONS!$T$4:$T$75,PREDICTIONS!$N$4:$N$75,$BX22,PREDICTIONS!$O$4:$O$75,FL$3)</f>
        <v>0</v>
      </c>
      <c r="FM22" s="83">
        <f>SUMIFS(PREDICTIONS!$U$4:$U$75,PREDICTIONS!$O$4:$O$75,$BX22,PREDICTIONS!$N$4:$N$75,FM$3)+SUMIFS(PREDICTIONS!$T$4:$T$75,PREDICTIONS!$N$4:$N$75,$BX22,PREDICTIONS!$O$4:$O$75,FM$3)</f>
        <v>0</v>
      </c>
      <c r="FN22" s="83">
        <f>SUMIFS(PREDICTIONS!$U$4:$U$75,PREDICTIONS!$O$4:$O$75,$BX22,PREDICTIONS!$N$4:$N$75,FN$3)+SUMIFS(PREDICTIONS!$T$4:$T$75,PREDICTIONS!$N$4:$N$75,$BX22,PREDICTIONS!$O$4:$O$75,FN$3)</f>
        <v>0</v>
      </c>
      <c r="FO22" s="83">
        <f>SUMIFS(PREDICTIONS!$U$4:$U$75,PREDICTIONS!$O$4:$O$75,$BX22,PREDICTIONS!$N$4:$N$75,FO$3)+SUMIFS(PREDICTIONS!$T$4:$T$75,PREDICTIONS!$N$4:$N$75,$BX22,PREDICTIONS!$O$4:$O$75,FO$3)</f>
        <v>0</v>
      </c>
      <c r="FP22" s="83">
        <f>SUMIFS(PREDICTIONS!$U$4:$U$75,PREDICTIONS!$O$4:$O$75,$BX22,PREDICTIONS!$N$4:$N$75,FP$3)+SUMIFS(PREDICTIONS!$T$4:$T$75,PREDICTIONS!$N$4:$N$75,$BX22,PREDICTIONS!$O$4:$O$75,FP$3)</f>
        <v>0</v>
      </c>
      <c r="FQ22" s="83">
        <f>SUMIFS(PREDICTIONS!$U$4:$U$75,PREDICTIONS!$O$4:$O$75,$BX22,PREDICTIONS!$N$4:$N$75,FQ$3)+SUMIFS(PREDICTIONS!$T$4:$T$75,PREDICTIONS!$N$4:$N$75,$BX22,PREDICTIONS!$O$4:$O$75,FQ$3)</f>
        <v>0</v>
      </c>
      <c r="FR22" s="83">
        <f>SUMIFS(PREDICTIONS!$U$4:$U$75,PREDICTIONS!$O$4:$O$75,$BX22,PREDICTIONS!$N$4:$N$75,FR$3)+SUMIFS(PREDICTIONS!$T$4:$T$75,PREDICTIONS!$N$4:$N$75,$BX22,PREDICTIONS!$O$4:$O$75,FR$3)</f>
        <v>0</v>
      </c>
      <c r="FS22" s="51"/>
      <c r="FT22" s="51" t="s">
        <v>46</v>
      </c>
      <c r="FU22" s="83">
        <f>SUMIFS(PREDICTIONS!$S$4:$S$75,PREDICTIONS!$O$4:$O$75,$BX22,PREDICTIONS!$N$4:$N$75,FU$3)+SUMIFS(PREDICTIONS!$R$4:$R$75,PREDICTIONS!$N$4:$N$75,$BX22,PREDICTIONS!$O$4:$O$75,FU$3)</f>
        <v>0</v>
      </c>
      <c r="FV22" s="83">
        <f>SUMIFS(PREDICTIONS!$S$4:$S$75,PREDICTIONS!$O$4:$O$75,$BX22,PREDICTIONS!$N$4:$N$75,FV$3)+SUMIFS(PREDICTIONS!$R$4:$R$75,PREDICTIONS!$N$4:$N$75,$BX22,PREDICTIONS!$O$4:$O$75,FV$3)</f>
        <v>0</v>
      </c>
      <c r="FW22" s="83">
        <f>SUMIFS(PREDICTIONS!$S$4:$S$75,PREDICTIONS!$O$4:$O$75,$BX22,PREDICTIONS!$N$4:$N$75,FW$3)+SUMIFS(PREDICTIONS!$R$4:$R$75,PREDICTIONS!$N$4:$N$75,$BX22,PREDICTIONS!$O$4:$O$75,FW$3)</f>
        <v>0</v>
      </c>
      <c r="FX22" s="83">
        <f>SUMIFS(PREDICTIONS!$S$4:$S$75,PREDICTIONS!$O$4:$O$75,$BX22,PREDICTIONS!$N$4:$N$75,FX$3)+SUMIFS(PREDICTIONS!$R$4:$R$75,PREDICTIONS!$N$4:$N$75,$BX22,PREDICTIONS!$O$4:$O$75,FX$3)</f>
        <v>0</v>
      </c>
      <c r="FY22" s="83">
        <f>SUMIFS(PREDICTIONS!$S$4:$S$75,PREDICTIONS!$O$4:$O$75,$BX22,PREDICTIONS!$N$4:$N$75,FY$3)+SUMIFS(PREDICTIONS!$R$4:$R$75,PREDICTIONS!$N$4:$N$75,$BX22,PREDICTIONS!$O$4:$O$75,FY$3)</f>
        <v>0</v>
      </c>
      <c r="FZ22" s="83">
        <f>SUMIFS(PREDICTIONS!$S$4:$S$75,PREDICTIONS!$O$4:$O$75,$BX22,PREDICTIONS!$N$4:$N$75,FZ$3)+SUMIFS(PREDICTIONS!$R$4:$R$75,PREDICTIONS!$N$4:$N$75,$BX22,PREDICTIONS!$O$4:$O$75,FZ$3)</f>
        <v>0</v>
      </c>
      <c r="GA22" s="83">
        <f>SUMIFS(PREDICTIONS!$T$4:$T$75,PREDICTIONS!$P$4:$P$75,$BX22,PREDICTIONS!$O$4:$O$75,GA$3)+SUMIFS(PREDICTIONS!$S$4:$S$75,PREDICTIONS!$O$4:$O$75,$BX22,PREDICTIONS!$P$4:$P$75,GA$3)</f>
        <v>0</v>
      </c>
      <c r="GB22" s="83">
        <f>SUMIFS(PREDICTIONS!$U$4:$U$75,PREDICTIONS!$Q$4:$Q$75,$BX22,PREDICTIONS!$P$4:$P$75,GB$3)+SUMIFS(PREDICTIONS!$T$4:$T$75,PREDICTIONS!$P$4:$P$75,$BX22,PREDICTIONS!$Q$4:$Q$75,GB$3)</f>
        <v>0</v>
      </c>
      <c r="GC22" s="83">
        <f>SUMIFS(PREDICTIONS!$V$4:$V$75,PREDICTIONS!$R$4:$R$75,$BX22,PREDICTIONS!$Q$4:$Q$75,GC$3)+SUMIFS(PREDICTIONS!$U$4:$U$75,PREDICTIONS!$Q$4:$Q$75,$BX22,PREDICTIONS!$R$4:$R$75,GC$3)</f>
        <v>0</v>
      </c>
      <c r="GD22" s="83">
        <f>SUMIFS(PREDICTIONS!$W$4:$W$75,PREDICTIONS!$S$4:$S$75,$BX22,PREDICTIONS!$R$4:$R$75,GD$3)+SUMIFS(PREDICTIONS!$V$4:$V$75,PREDICTIONS!$R$4:$R$75,$BX22,PREDICTIONS!$S$4:$S$75,GD$3)</f>
        <v>0</v>
      </c>
      <c r="GE22" s="83">
        <f>SUMIFS(PREDICTIONS!$B$4:$B$75,PREDICTIONS!$T$4:$T$75,$BX22,PREDICTIONS!$S$4:$S$75,GE$3)+SUMIFS(PREDICTIONS!$W$4:$W$75,PREDICTIONS!$S$4:$S$75,$BX22,PREDICTIONS!$T$4:$T$75,GE$3)</f>
        <v>0</v>
      </c>
      <c r="GF22" s="83">
        <f>SUMIFS(PREDICTIONS!$C$4:$C$75,PREDICTIONS!$U$4:$U$75,$BX22,PREDICTIONS!$T$4:$T$75,GF$3)+SUMIFS(PREDICTIONS!$B$4:$B$75,PREDICTIONS!$T$4:$T$75,$BX22,PREDICTIONS!$U$4:$U$75,GF$3)</f>
        <v>0</v>
      </c>
      <c r="GG22" s="83">
        <f>SUMIFS(PREDICTIONS!$D$4:$D$75,PREDICTIONS!$V$4:$V$75,$BX22,PREDICTIONS!$U$4:$U$75,GG$3)+SUMIFS(PREDICTIONS!$C$4:$C$75,PREDICTIONS!$U$4:$U$75,$BX22,PREDICTIONS!$V$4:$V$75,GG$3)</f>
        <v>0</v>
      </c>
      <c r="GH22" s="83">
        <f>SUMIFS(PREDICTIONS!$E$4:$E$75,PREDICTIONS!$W$4:$W$75,$BX22,PREDICTIONS!$V$4:$V$75,GH$3)+SUMIFS(PREDICTIONS!$D$4:$D$75,PREDICTIONS!$V$4:$V$75,$BX22,PREDICTIONS!$W$4:$W$75,GH$3)</f>
        <v>0</v>
      </c>
      <c r="GI22" s="83">
        <f>SUMIFS(PREDICTIONS!$F$4:$F$75,PREDICTIONS!$B$4:$B$75,$BX22,PREDICTIONS!$W$4:$W$75,GI$3)+SUMIFS(PREDICTIONS!$E$4:$E$75,PREDICTIONS!$W$4:$W$75,$BX22,PREDICTIONS!$B$4:$B$75,GI$3)</f>
        <v>0</v>
      </c>
      <c r="GJ22" s="83">
        <f>SUMIFS(PREDICTIONS!$G$4:$G$75,PREDICTIONS!$C$4:$C$75,$BX22,PREDICTIONS!$B$4:$B$75,GJ$3)+SUMIFS(PREDICTIONS!$F$4:$F$75,PREDICTIONS!$B$4:$B$75,$BX22,PREDICTIONS!$C$4:$C$75,GJ$3)</f>
        <v>0</v>
      </c>
      <c r="GK22" s="83">
        <f>SUMIFS(PREDICTIONS!$J$4:$J$75,PREDICTIONS!$D$4:$D$75,$BX22,PREDICTIONS!$C$4:$C$75,GK$3)+SUMIFS(PREDICTIONS!$G$4:$G$75,PREDICTIONS!$C$4:$C$75,$BX22,PREDICTIONS!$D$4:$D$75,GK$3)</f>
        <v>0</v>
      </c>
      <c r="GL22" s="83">
        <f>SUMIFS(PREDICTIONS!$K$4:$K$75,PREDICTIONS!$E$4:$E$75,$BX22,PREDICTIONS!$D$4:$D$75,GL$3)+SUMIFS(PREDICTIONS!$J$4:$J$75,PREDICTIONS!$D$4:$D$75,$BX22,PREDICTIONS!$E$4:$E$75,GL$3)</f>
        <v>0</v>
      </c>
      <c r="GM22" s="83">
        <f>SUMIFS(PREDICTIONS!$L$4:$L$75,PREDICTIONS!$F$4:$F$75,$BX22,PREDICTIONS!$E$4:$E$75,GM$3)+SUMIFS(PREDICTIONS!$K$4:$K$75,PREDICTIONS!$E$4:$E$75,$BX22,PREDICTIONS!$F$4:$F$75,GM$3)</f>
        <v>0</v>
      </c>
      <c r="GN22" s="83">
        <f>SUMIFS(PREDICTIONS!$N$4:$N$75,PREDICTIONS!$G$4:$G$75,$BX22,PREDICTIONS!$F$4:$F$75,GN$3)+SUMIFS(PREDICTIONS!$L$4:$L$75,PREDICTIONS!$F$4:$F$75,$BX22,PREDICTIONS!$G$4:$G$75,GN$3)</f>
        <v>0</v>
      </c>
      <c r="GO22" s="83">
        <f>SUMIFS(PREDICTIONS!$O$4:$O$75,PREDICTIONS!$J$4:$J$75,$BX22,PREDICTIONS!$G$4:$G$75,GO$3)+SUMIFS(PREDICTIONS!$N$4:$N$75,PREDICTIONS!$G$4:$G$75,$BX22,PREDICTIONS!$J$4:$J$75,GO$3)</f>
        <v>0</v>
      </c>
      <c r="GP22" s="83">
        <f>SUMIFS(PREDICTIONS!$P$4:$P$75,PREDICTIONS!$K$4:$K$75,$BX22,PREDICTIONS!$J$4:$J$75,GP$3)+SUMIFS(PREDICTIONS!$O$4:$O$75,PREDICTIONS!$J$4:$J$75,$BX22,PREDICTIONS!$K$4:$K$75,GP$3)</f>
        <v>0</v>
      </c>
      <c r="GQ22" s="83">
        <f>SUMIFS(PREDICTIONS!$Q$4:$Q$75,PREDICTIONS!$L$4:$L$75,$BX22,PREDICTIONS!$K$4:$K$75,GQ$3)+SUMIFS(PREDICTIONS!$P$4:$P$75,PREDICTIONS!$K$4:$K$75,$BX22,PREDICTIONS!$L$4:$L$75,GQ$3)</f>
        <v>0</v>
      </c>
      <c r="GR22" s="83">
        <f>SUMIFS(PREDICTIONS!$R$4:$R$75,PREDICTIONS!$N$4:$N$75,$BX22,PREDICTIONS!$L$4:$L$75,GR$3)+SUMIFS(PREDICTIONS!$Q$4:$Q$75,PREDICTIONS!$L$4:$L$75,$BX22,PREDICTIONS!$N$4:$N$75,GR$3)</f>
        <v>0</v>
      </c>
      <c r="GS22" s="83">
        <f>SUMIFS(PREDICTIONS!$S$4:$S$75,PREDICTIONS!$O$4:$O$75,$BX22,PREDICTIONS!$N$4:$N$75,GS$3)+SUMIFS(PREDICTIONS!$R$4:$R$75,PREDICTIONS!$N$4:$N$75,$BX22,PREDICTIONS!$O$4:$O$75,GS$3)</f>
        <v>0</v>
      </c>
      <c r="GT22" s="83">
        <f>SUMIFS(PREDICTIONS!$T$4:$T$75,PREDICTIONS!$P$4:$P$75,$BX22,PREDICTIONS!$O$4:$O$75,GT$3)+SUMIFS(PREDICTIONS!$S$4:$S$75,PREDICTIONS!$O$4:$O$75,$BX22,PREDICTIONS!$P$4:$P$75,GT$3)</f>
        <v>0</v>
      </c>
      <c r="GU22" s="83">
        <f>SUMIFS(PREDICTIONS!$U$4:$U$75,PREDICTIONS!$Q$4:$Q$75,$BX22,PREDICTIONS!$P$4:$P$75,GU$3)+SUMIFS(PREDICTIONS!$T$4:$T$75,PREDICTIONS!$P$4:$P$75,$BX22,PREDICTIONS!$Q$4:$Q$75,GU$3)</f>
        <v>0</v>
      </c>
      <c r="GV22" s="83">
        <f>SUMIFS(PREDICTIONS!$V$4:$V$75,PREDICTIONS!$R$4:$R$75,$BX22,PREDICTIONS!$Q$4:$Q$75,GV$3)+SUMIFS(PREDICTIONS!$U$4:$U$75,PREDICTIONS!$Q$4:$Q$75,$BX22,PREDICTIONS!$R$4:$R$75,GV$3)</f>
        <v>0</v>
      </c>
      <c r="GW22" s="83">
        <f>SUMIFS(PREDICTIONS!$W$4:$W$75,PREDICTIONS!$S$4:$S$75,$BX22,PREDICTIONS!$R$4:$R$75,GW$3)+SUMIFS(PREDICTIONS!$V$4:$V$75,PREDICTIONS!$R$4:$R$75,$BX22,PREDICTIONS!$S$4:$S$75,GW$3)</f>
        <v>0</v>
      </c>
      <c r="GX22" s="83">
        <f>SUMIFS(PREDICTIONS!$B$4:$B$75,PREDICTIONS!$T$4:$T$75,$BX22,PREDICTIONS!$S$4:$S$75,GX$3)+SUMIFS(PREDICTIONS!$W$4:$W$75,PREDICTIONS!$S$4:$S$75,$BX22,PREDICTIONS!$T$4:$T$75,GX$3)</f>
        <v>0</v>
      </c>
      <c r="GY22" s="83">
        <f>SUMIFS(PREDICTIONS!$C$4:$C$75,PREDICTIONS!$U$4:$U$75,$BX22,PREDICTIONS!$T$4:$T$75,GY$3)+SUMIFS(PREDICTIONS!$B$4:$B$75,PREDICTIONS!$T$4:$T$75,$BX22,PREDICTIONS!$U$4:$U$75,GY$3)</f>
        <v>0</v>
      </c>
      <c r="GZ22" s="83">
        <f>SUMIFS(PREDICTIONS!$S$4:$S$75,PREDICTIONS!$O$4:$O$75,$BX22,PREDICTIONS!$N$4:$N$75,GZ$3)+SUMIFS(PREDICTIONS!$R$4:$R$75,PREDICTIONS!$N$4:$N$75,$BX22,PREDICTIONS!$O$4:$O$75,GZ$3)</f>
        <v>0</v>
      </c>
      <c r="HA22" s="83">
        <f>SUMIFS(PREDICTIONS!$S$4:$S$75,PREDICTIONS!$O$4:$O$75,$BX22,PREDICTIONS!$N$4:$N$75,HA$3)+SUMIFS(PREDICTIONS!$R$4:$R$75,PREDICTIONS!$N$4:$N$75,$BX22,PREDICTIONS!$O$4:$O$75,HA$3)</f>
        <v>0</v>
      </c>
      <c r="HB22" s="83">
        <f>SUMIFS(PREDICTIONS!$S$4:$S$75,PREDICTIONS!$O$4:$O$75,$BX22,PREDICTIONS!$N$4:$N$75,HB$3)+SUMIFS(PREDICTIONS!$R$4:$R$75,PREDICTIONS!$N$4:$N$75,$BX22,PREDICTIONS!$O$4:$O$75,HB$3)</f>
        <v>0</v>
      </c>
      <c r="HC22" s="83">
        <f>SUMIFS(PREDICTIONS!$S$4:$S$75,PREDICTIONS!$O$4:$O$75,$BX22,PREDICTIONS!$N$4:$N$75,HC$3)+SUMIFS(PREDICTIONS!$R$4:$R$75,PREDICTIONS!$N$4:$N$75,$BX22,PREDICTIONS!$O$4:$O$75,HC$3)</f>
        <v>0</v>
      </c>
      <c r="HD22" s="83">
        <f>SUMIFS(PREDICTIONS!$S$4:$S$75,PREDICTIONS!$O$4:$O$75,$BX22,PREDICTIONS!$N$4:$N$75,HD$3)+SUMIFS(PREDICTIONS!$R$4:$R$75,PREDICTIONS!$N$4:$N$75,$BX22,PREDICTIONS!$O$4:$O$75,HD$3)</f>
        <v>0</v>
      </c>
      <c r="HE22" s="83">
        <f>SUMIFS(PREDICTIONS!$S$4:$S$75,PREDICTIONS!$O$4:$O$75,$BX22,PREDICTIONS!$N$4:$N$75,HE$3)+SUMIFS(PREDICTIONS!$R$4:$R$75,PREDICTIONS!$N$4:$N$75,$BX22,PREDICTIONS!$O$4:$O$75,HE$3)</f>
        <v>0</v>
      </c>
      <c r="HF22" s="83">
        <f>SUMIFS(PREDICTIONS!$S$4:$S$75,PREDICTIONS!$O$4:$O$75,$BX22,PREDICTIONS!$N$4:$N$75,HF$3)+SUMIFS(PREDICTIONS!$R$4:$R$75,PREDICTIONS!$N$4:$N$75,$BX22,PREDICTIONS!$O$4:$O$75,HF$3)</f>
        <v>0</v>
      </c>
      <c r="HG22" s="83">
        <f>SUMIFS(PREDICTIONS!$S$4:$S$75,PREDICTIONS!$O$4:$O$75,$BX22,PREDICTIONS!$N$4:$N$75,HG$3)+SUMIFS(PREDICTIONS!$R$4:$R$75,PREDICTIONS!$N$4:$N$75,$BX22,PREDICTIONS!$O$4:$O$75,HG$3)</f>
        <v>0</v>
      </c>
      <c r="HH22" s="83">
        <f>SUMIFS(PREDICTIONS!$S$4:$S$75,PREDICTIONS!$O$4:$O$75,$BX22,PREDICTIONS!$N$4:$N$75,HH$3)+SUMIFS(PREDICTIONS!$R$4:$R$75,PREDICTIONS!$N$4:$N$75,$BX22,PREDICTIONS!$O$4:$O$75,HH$3)</f>
        <v>0</v>
      </c>
      <c r="HI22" s="83">
        <f>SUMIFS(PREDICTIONS!$S$4:$S$75,PREDICTIONS!$O$4:$O$75,$BX22,PREDICTIONS!$N$4:$N$75,HI$3)+SUMIFS(PREDICTIONS!$R$4:$R$75,PREDICTIONS!$N$4:$N$75,$BX22,PREDICTIONS!$O$4:$O$75,HI$3)</f>
        <v>0</v>
      </c>
      <c r="HJ22" s="83">
        <f>SUMIFS(PREDICTIONS!$S$4:$S$75,PREDICTIONS!$O$4:$O$75,$BX22,PREDICTIONS!$N$4:$N$75,HJ$3)+SUMIFS(PREDICTIONS!$R$4:$R$75,PREDICTIONS!$N$4:$N$75,$BX22,PREDICTIONS!$O$4:$O$75,HJ$3)</f>
        <v>0</v>
      </c>
      <c r="HK22" s="83">
        <f>SUMIFS(PREDICTIONS!$S$4:$S$75,PREDICTIONS!$O$4:$O$75,$BX22,PREDICTIONS!$N$4:$N$75,HK$3)+SUMIFS(PREDICTIONS!$R$4:$R$75,PREDICTIONS!$N$4:$N$75,$BX22,PREDICTIONS!$O$4:$O$75,HK$3)</f>
        <v>0</v>
      </c>
      <c r="HL22" s="83">
        <f>SUMIFS(PREDICTIONS!$S$4:$S$75,PREDICTIONS!$O$4:$O$75,$BX22,PREDICTIONS!$N$4:$N$75,HL$3)+SUMIFS(PREDICTIONS!$R$4:$R$75,PREDICTIONS!$N$4:$N$75,$BX22,PREDICTIONS!$O$4:$O$75,HL$3)</f>
        <v>0</v>
      </c>
      <c r="HM22" s="83">
        <f>SUMIFS(PREDICTIONS!$S$4:$S$75,PREDICTIONS!$O$4:$O$75,$BX22,PREDICTIONS!$N$4:$N$75,HM$3)+SUMIFS(PREDICTIONS!$R$4:$R$75,PREDICTIONS!$N$4:$N$75,$BX22,PREDICTIONS!$O$4:$O$75,HM$3)</f>
        <v>0</v>
      </c>
      <c r="HN22" s="83">
        <f>SUMIFS(PREDICTIONS!$S$4:$S$75,PREDICTIONS!$O$4:$O$75,$BX22,PREDICTIONS!$N$4:$N$75,HN$3)+SUMIFS(PREDICTIONS!$R$4:$R$75,PREDICTIONS!$N$4:$N$75,$BX22,PREDICTIONS!$O$4:$O$75,HN$3)</f>
        <v>0</v>
      </c>
      <c r="HO22" s="83">
        <f>SUMIFS(PREDICTIONS!$S$4:$S$75,PREDICTIONS!$O$4:$O$75,$BX22,PREDICTIONS!$N$4:$N$75,HO$3)+SUMIFS(PREDICTIONS!$R$4:$R$75,PREDICTIONS!$N$4:$N$75,$BX22,PREDICTIONS!$O$4:$O$75,HO$3)</f>
        <v>0</v>
      </c>
      <c r="HP22" s="83">
        <f>SUMIFS(PREDICTIONS!$S$4:$S$75,PREDICTIONS!$O$4:$O$75,$BX22,PREDICTIONS!$N$4:$N$75,HP$3)+SUMIFS(PREDICTIONS!$R$4:$R$75,PREDICTIONS!$N$4:$N$75,$BX22,PREDICTIONS!$O$4:$O$75,HP$3)</f>
        <v>0</v>
      </c>
      <c r="HQ22" s="51"/>
      <c r="HR22" s="71"/>
      <c r="HS22" s="71"/>
      <c r="HT22" s="71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P22" s="71"/>
      <c r="IQ22" s="71"/>
      <c r="IR22" s="71"/>
      <c r="IS22" s="71"/>
      <c r="IT22" s="71"/>
      <c r="IU22" s="71"/>
      <c r="IV22" s="71"/>
      <c r="IW22" s="71"/>
      <c r="IX22" s="71"/>
      <c r="IY22" s="71"/>
      <c r="IZ22" s="71"/>
      <c r="JA22" s="71"/>
      <c r="JB22" s="71"/>
      <c r="JC22" s="71"/>
      <c r="JD22" s="71"/>
      <c r="JE22" s="71"/>
      <c r="JF22" s="71"/>
      <c r="JG22" s="71"/>
      <c r="JH22" s="71"/>
      <c r="JI22" s="71"/>
      <c r="JJ22" s="71"/>
      <c r="JK22" s="71"/>
      <c r="JL22" s="71"/>
      <c r="JM22" s="71"/>
      <c r="JN22" s="71"/>
      <c r="JO22" s="71"/>
      <c r="JP22" s="71"/>
      <c r="JQ22" s="71"/>
      <c r="JR22" s="71"/>
      <c r="JS22" s="71"/>
      <c r="JT22" s="71"/>
      <c r="JU22" s="71"/>
      <c r="JV22" s="71"/>
      <c r="JW22" s="71"/>
      <c r="JX22" s="71"/>
      <c r="JY22" s="71"/>
      <c r="JZ22" s="71"/>
      <c r="KA22" s="71"/>
      <c r="KB22" s="71"/>
      <c r="KC22" s="71"/>
      <c r="KD22" s="71"/>
      <c r="KE22" s="71"/>
      <c r="KF22" s="71"/>
      <c r="KG22" s="71"/>
      <c r="KH22" s="71"/>
      <c r="KI22" s="71"/>
      <c r="KJ22" s="71"/>
      <c r="KK22" s="71"/>
      <c r="KL22" s="71"/>
      <c r="KM22" s="71"/>
      <c r="KN22" s="71"/>
      <c r="KO22" s="71"/>
    </row>
    <row r="23" spans="1:301" s="78" customFormat="1" ht="30" customHeight="1" x14ac:dyDescent="0.25">
      <c r="A23" s="191"/>
      <c r="B23" s="72">
        <f>ACTUALS!B23</f>
        <v>20</v>
      </c>
      <c r="C23" s="73" t="str">
        <f>ACTUALS!C23</f>
        <v>J</v>
      </c>
      <c r="D23" s="74">
        <f>ACTUALS!D23</f>
        <v>46189</v>
      </c>
      <c r="E23" s="73" t="str">
        <f>ACTUALS!E23</f>
        <v>Arrowhead Stadium (Kansas City)</v>
      </c>
      <c r="F23" s="180">
        <f>ACTUALS!F23</f>
        <v>0.875</v>
      </c>
      <c r="G23" s="75">
        <f t="shared" si="2"/>
        <v>46189.875</v>
      </c>
      <c r="H23" s="254" t="str">
        <f>ACTUALS!H23</f>
        <v>Argentina - Algeria</v>
      </c>
      <c r="I23" s="149"/>
      <c r="J23" s="150"/>
      <c r="K23" s="151"/>
      <c r="L23" s="73" t="str">
        <f t="shared" si="3"/>
        <v/>
      </c>
      <c r="M23" s="76" t="s">
        <v>724</v>
      </c>
      <c r="N23" s="77" t="str">
        <f t="shared" si="0"/>
        <v>Argentina</v>
      </c>
      <c r="O23" s="78" t="str">
        <f t="shared" si="1"/>
        <v>Algeria</v>
      </c>
      <c r="P23" s="78" t="str">
        <f>IF(L23="","",IF(PREDICTIONS!$R23&gt;PREDICTIONS!$S23,PREDICTIONS!$N23,IF(PREDICTIONS!$S23&gt;PREDICTIONS!$R23,PREDICTIONS!$O23,"")))</f>
        <v/>
      </c>
      <c r="Q23" s="78" t="str">
        <f>IF(PREDICTIONS!$P23=PREDICTIONS!$N23,PREDICTIONS!$O23,IF(PREDICTIONS!$P23=PREDICTIONS!$O23,PREDICTIONS!$N23,""))</f>
        <v/>
      </c>
      <c r="R23" s="79">
        <f t="shared" si="4"/>
        <v>0</v>
      </c>
      <c r="S23" s="78">
        <f t="shared" si="5"/>
        <v>0</v>
      </c>
      <c r="T23" s="78">
        <f>IF(OR(PREDICTIONS!$R23="",PREDICTIONS!$S23=""),"",PREDICTIONS!$R23-PREDICTIONS!$S23)</f>
        <v>0</v>
      </c>
      <c r="U23" s="78">
        <f>IF(OR(PREDICTIONS!$R23="",PREDICTIONS!$S23=""),"",PREDICTIONS!$S23-PREDICTIONS!$R23)</f>
        <v>0</v>
      </c>
      <c r="V23" s="78" t="str">
        <f>IF(PREDICTIONS!$K23="","",IF(PREDICTIONS!$L23="Draw",1,IF(PREDICTIONS!$L23=PREDICTIONS!$N23,3,0)))</f>
        <v/>
      </c>
      <c r="W23" s="78" t="str">
        <f>IF(PREDICTIONS!$K23="","",IF(PREDICTIONS!$L23="Draw",1,IF(PREDICTIONS!$L23=PREDICTIONS!$O23,3,0)))</f>
        <v/>
      </c>
      <c r="AB23" s="209" t="str">
        <f>IF(OR(ACTUALS!L23="",L23=""),"",IF((R23+S23)=(ACTUALS!R23+ACTUALS!S23),pointtotalgoals,0))</f>
        <v/>
      </c>
      <c r="AC23" s="78" t="str">
        <f>IF(L23="","",IF(L23=ACTUALS!L23,pointcorrectresult,0))</f>
        <v/>
      </c>
      <c r="AD23" s="78" t="str">
        <f>IF(L23="","",IF(I23=ACTUALS!I23,pointcorrectscore,0))</f>
        <v/>
      </c>
      <c r="AE23" s="210">
        <f t="shared" si="6"/>
        <v>0</v>
      </c>
      <c r="AK23" s="81"/>
      <c r="AL23" s="271" t="s">
        <v>71</v>
      </c>
      <c r="AM23" s="272"/>
      <c r="AN23" s="211" t="s">
        <v>63</v>
      </c>
      <c r="AO23" s="212" t="s">
        <v>76</v>
      </c>
      <c r="AP23" s="211" t="s">
        <v>15</v>
      </c>
      <c r="AQ23" s="279" t="s">
        <v>775</v>
      </c>
      <c r="AR23" s="279"/>
      <c r="AS23" s="63"/>
      <c r="AT23" s="51"/>
      <c r="AU23" s="94"/>
      <c r="AV23" s="94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 t="s">
        <v>100</v>
      </c>
      <c r="BY23" s="83">
        <f>SUMIFS(PREDICTIONS!$W$4:$W$75,PREDICTIONS!$O$4:$O$75,$BX23,PREDICTIONS!$N$4:$N$75,BY$3)+SUMIFS(PREDICTIONS!$V$4:$V$75,PREDICTIONS!$N$4:$N$75,$BX23,PREDICTIONS!$O$4:$O$75,BY$3)</f>
        <v>0</v>
      </c>
      <c r="BZ23" s="83">
        <f>SUMIFS(PREDICTIONS!$W$4:$W$75,PREDICTIONS!$O$4:$O$75,$BX23,PREDICTIONS!$N$4:$N$75,BZ$3)+SUMIFS(PREDICTIONS!$V$4:$V$75,PREDICTIONS!$N$4:$N$75,$BX23,PREDICTIONS!$O$4:$O$75,BZ$3)</f>
        <v>0</v>
      </c>
      <c r="CA23" s="83">
        <f>SUMIFS(PREDICTIONS!$W$4:$W$75,PREDICTIONS!$O$4:$O$75,$BX23,PREDICTIONS!$N$4:$N$75,CA$3)+SUMIFS(PREDICTIONS!$V$4:$V$75,PREDICTIONS!$N$4:$N$75,$BX23,PREDICTIONS!$O$4:$O$75,CA$3)</f>
        <v>0</v>
      </c>
      <c r="CB23" s="83">
        <f>SUMIFS(PREDICTIONS!$W$4:$W$75,PREDICTIONS!$O$4:$O$75,$BX23,PREDICTIONS!$N$4:$N$75,CB$3)+SUMIFS(PREDICTIONS!$V$4:$V$75,PREDICTIONS!$N$4:$N$75,$BX23,PREDICTIONS!$O$4:$O$75,CB$3)</f>
        <v>0</v>
      </c>
      <c r="CC23" s="83">
        <f>SUMIFS(PREDICTIONS!$W$4:$W$75,PREDICTIONS!$O$4:$O$75,$BX23,PREDICTIONS!$N$4:$N$75,CC$3)+SUMIFS(PREDICTIONS!$V$4:$V$75,PREDICTIONS!$N$4:$N$75,$BX23,PREDICTIONS!$O$4:$O$75,CC$3)</f>
        <v>0</v>
      </c>
      <c r="CD23" s="83">
        <f>SUMIFS(PREDICTIONS!$W$4:$W$75,PREDICTIONS!$O$4:$O$75,$BX23,PREDICTIONS!$N$4:$N$75,CD$3)+SUMIFS(PREDICTIONS!$V$4:$V$75,PREDICTIONS!$N$4:$N$75,$BX23,PREDICTIONS!$O$4:$O$75,CD$3)</f>
        <v>0</v>
      </c>
      <c r="CE23" s="83">
        <f>SUMIFS(PREDICTIONS!$W$4:$W$75,PREDICTIONS!$O$4:$O$75,$BX23,PREDICTIONS!$N$4:$N$75,CE$3)+SUMIFS(PREDICTIONS!$V$4:$V$75,PREDICTIONS!$N$4:$N$75,$BX23,PREDICTIONS!$O$4:$O$75,CE$3)</f>
        <v>0</v>
      </c>
      <c r="CF23" s="83">
        <f>SUMIFS(PREDICTIONS!$W$4:$W$75,PREDICTIONS!$O$4:$O$75,$BX23,PREDICTIONS!$N$4:$N$75,CF$3)+SUMIFS(PREDICTIONS!$V$4:$V$75,PREDICTIONS!$N$4:$N$75,$BX23,PREDICTIONS!$O$4:$O$75,CF$3)</f>
        <v>0</v>
      </c>
      <c r="CG23" s="83">
        <f>SUMIFS(PREDICTIONS!$W$4:$W$75,PREDICTIONS!$O$4:$O$75,$BX23,PREDICTIONS!$N$4:$N$75,CG$3)+SUMIFS(PREDICTIONS!$V$4:$V$75,PREDICTIONS!$N$4:$N$75,$BX23,PREDICTIONS!$O$4:$O$75,CG$3)</f>
        <v>0</v>
      </c>
      <c r="CH23" s="83">
        <f>SUMIFS(PREDICTIONS!$W$4:$W$75,PREDICTIONS!$O$4:$O$75,$BX23,PREDICTIONS!$N$4:$N$75,CH$3)+SUMIFS(PREDICTIONS!$V$4:$V$75,PREDICTIONS!$N$4:$N$75,$BX23,PREDICTIONS!$O$4:$O$75,CH$3)</f>
        <v>0</v>
      </c>
      <c r="CI23" s="83">
        <f>SUMIFS(PREDICTIONS!$W$4:$W$75,PREDICTIONS!$O$4:$O$75,$BX23,PREDICTIONS!$N$4:$N$75,CI$3)+SUMIFS(PREDICTIONS!$V$4:$V$75,PREDICTIONS!$N$4:$N$75,$BX23,PREDICTIONS!$O$4:$O$75,CI$3)</f>
        <v>0</v>
      </c>
      <c r="CJ23" s="83">
        <f>SUMIFS(PREDICTIONS!$W$4:$W$75,PREDICTIONS!$O$4:$O$75,$BX23,PREDICTIONS!$N$4:$N$75,CJ$3)+SUMIFS(PREDICTIONS!$V$4:$V$75,PREDICTIONS!$N$4:$N$75,$BX23,PREDICTIONS!$O$4:$O$75,CJ$3)</f>
        <v>0</v>
      </c>
      <c r="CK23" s="83">
        <f>SUMIFS(PREDICTIONS!$W$4:$W$75,PREDICTIONS!$O$4:$O$75,$BX23,PREDICTIONS!$N$4:$N$75,CK$3)+SUMIFS(PREDICTIONS!$V$4:$V$75,PREDICTIONS!$N$4:$N$75,$BX23,PREDICTIONS!$O$4:$O$75,CK$3)</f>
        <v>0</v>
      </c>
      <c r="CL23" s="83">
        <f>SUMIFS(PREDICTIONS!$W$4:$W$75,PREDICTIONS!$O$4:$O$75,$BX23,PREDICTIONS!$N$4:$N$75,CL$3)+SUMIFS(PREDICTIONS!$V$4:$V$75,PREDICTIONS!$N$4:$N$75,$BX23,PREDICTIONS!$O$4:$O$75,CL$3)</f>
        <v>0</v>
      </c>
      <c r="CM23" s="83">
        <f>SUMIFS(PREDICTIONS!$W$4:$W$75,PREDICTIONS!$O$4:$O$75,$BX23,PREDICTIONS!$N$4:$N$75,CM$3)+SUMIFS(PREDICTIONS!$V$4:$V$75,PREDICTIONS!$N$4:$N$75,$BX23,PREDICTIONS!$O$4:$O$75,CM$3)</f>
        <v>0</v>
      </c>
      <c r="CN23" s="83">
        <f>SUMIFS(PREDICTIONS!$W$4:$W$75,PREDICTIONS!$O$4:$O$75,$BX23,PREDICTIONS!$N$4:$N$75,CN$3)+SUMIFS(PREDICTIONS!$V$4:$V$75,PREDICTIONS!$N$4:$N$75,$BX23,PREDICTIONS!$O$4:$O$75,CN$3)</f>
        <v>0</v>
      </c>
      <c r="CO23" s="83">
        <f>SUMIFS(PREDICTIONS!$W$4:$W$75,PREDICTIONS!$O$4:$O$75,$BX23,PREDICTIONS!$N$4:$N$75,CO$3)+SUMIFS(PREDICTIONS!$V$4:$V$75,PREDICTIONS!$N$4:$N$75,$BX23,PREDICTIONS!$O$4:$O$75,CO$3)</f>
        <v>0</v>
      </c>
      <c r="CP23" s="83">
        <f>SUMIFS(PREDICTIONS!$W$4:$W$75,PREDICTIONS!$O$4:$O$75,$BX23,PREDICTIONS!$N$4:$N$75,CP$3)+SUMIFS(PREDICTIONS!$V$4:$V$75,PREDICTIONS!$N$4:$N$75,$BX23,PREDICTIONS!$O$4:$O$75,CP$3)</f>
        <v>0</v>
      </c>
      <c r="CQ23" s="83">
        <f>SUMIFS(PREDICTIONS!$W$4:$W$75,PREDICTIONS!$O$4:$O$75,$BX23,PREDICTIONS!$N$4:$N$75,CQ$3)+SUMIFS(PREDICTIONS!$V$4:$V$75,PREDICTIONS!$N$4:$N$75,$BX23,PREDICTIONS!$O$4:$O$75,CQ$3)</f>
        <v>0</v>
      </c>
      <c r="CR23" s="83">
        <f>SUMIFS(PREDICTIONS!$W$4:$W$75,PREDICTIONS!$O$4:$O$75,$BX23,PREDICTIONS!$N$4:$N$75,CR$3)+SUMIFS(PREDICTIONS!$V$4:$V$75,PREDICTIONS!$N$4:$N$75,$BX23,PREDICTIONS!$O$4:$O$75,CR$3)</f>
        <v>0</v>
      </c>
      <c r="CS23" s="83">
        <f>SUMIFS(PREDICTIONS!$W$4:$W$75,PREDICTIONS!$O$4:$O$75,$BX23,PREDICTIONS!$N$4:$N$75,CS$3)+SUMIFS(PREDICTIONS!$V$4:$V$75,PREDICTIONS!$N$4:$N$75,$BX23,PREDICTIONS!$O$4:$O$75,CS$3)</f>
        <v>0</v>
      </c>
      <c r="CT23" s="83">
        <f>SUMIFS(PREDICTIONS!$W$4:$W$75,PREDICTIONS!$O$4:$O$75,$BX23,PREDICTIONS!$N$4:$N$75,CT$3)+SUMIFS(PREDICTIONS!$V$4:$V$75,PREDICTIONS!$N$4:$N$75,$BX23,PREDICTIONS!$O$4:$O$75,CT$3)</f>
        <v>0</v>
      </c>
      <c r="CU23" s="83">
        <f>SUMIFS(PREDICTIONS!$B$4:$B$75,PREDICTIONS!$P$4:$P$75,$BX23,PREDICTIONS!$O$4:$O$75,CU$3)+SUMIFS(PREDICTIONS!$W$4:$W$75,PREDICTIONS!$O$4:$O$75,$BX23,PREDICTIONS!$P$4:$P$75,CU$3)</f>
        <v>0</v>
      </c>
      <c r="CV23" s="83">
        <f>SUMIFS(PREDICTIONS!$C$4:$C$75,PREDICTIONS!$Q$4:$Q$75,$BX23,PREDICTIONS!$P$4:$P$75,CV$3)+SUMIFS(PREDICTIONS!$B$4:$B$75,PREDICTIONS!$P$4:$P$75,$BX23,PREDICTIONS!$Q$4:$Q$75,CV$3)</f>
        <v>0</v>
      </c>
      <c r="CW23" s="83">
        <f>SUMIFS(PREDICTIONS!$D$4:$D$75,PREDICTIONS!$R$4:$R$75,$BX23,PREDICTIONS!$Q$4:$Q$75,CW$3)+SUMIFS(PREDICTIONS!$C$4:$C$75,PREDICTIONS!$Q$4:$Q$75,$BX23,PREDICTIONS!$R$4:$R$75,CW$3)</f>
        <v>0</v>
      </c>
      <c r="CX23" s="83">
        <f>SUMIFS(PREDICTIONS!$E$4:$E$75,PREDICTIONS!$S$4:$S$75,$BX23,PREDICTIONS!$R$4:$R$75,CX$3)+SUMIFS(PREDICTIONS!$D$4:$D$75,PREDICTIONS!$R$4:$R$75,$BX23,PREDICTIONS!$S$4:$S$75,CX$3)</f>
        <v>0</v>
      </c>
      <c r="CY23" s="83">
        <f>SUMIFS(PREDICTIONS!$F$4:$F$75,PREDICTIONS!$T$4:$T$75,$BX23,PREDICTIONS!$S$4:$S$75,CY$3)+SUMIFS(PREDICTIONS!$E$4:$E$75,PREDICTIONS!$S$4:$S$75,$BX23,PREDICTIONS!$T$4:$T$75,CY$3)</f>
        <v>0</v>
      </c>
      <c r="CZ23" s="83">
        <f>SUMIFS(PREDICTIONS!$G$4:$G$75,PREDICTIONS!$U$4:$U$75,$BX23,PREDICTIONS!$T$4:$T$75,CZ$3)+SUMIFS(PREDICTIONS!$F$4:$F$75,PREDICTIONS!$T$4:$T$75,$BX23,PREDICTIONS!$U$4:$U$75,CZ$3)</f>
        <v>0</v>
      </c>
      <c r="DA23" s="83">
        <f>SUMIFS(PREDICTIONS!$J$4:$J$75,PREDICTIONS!$V$4:$V$75,$BX23,PREDICTIONS!$U$4:$U$75,DA$3)+SUMIFS(PREDICTIONS!$G$4:$G$75,PREDICTIONS!$U$4:$U$75,$BX23,PREDICTIONS!$V$4:$V$75,DA$3)</f>
        <v>0</v>
      </c>
      <c r="DB23" s="83">
        <f>SUMIFS(PREDICTIONS!$K$4:$K$75,PREDICTIONS!$W$4:$W$75,$BX23,PREDICTIONS!$V$4:$V$75,DB$3)+SUMIFS(PREDICTIONS!$J$4:$J$75,PREDICTIONS!$V$4:$V$75,$BX23,PREDICTIONS!$W$4:$W$75,DB$3)</f>
        <v>0</v>
      </c>
      <c r="DC23" s="83">
        <f>SUMIFS(PREDICTIONS!$L$4:$L$75,PREDICTIONS!$B$4:$B$75,$BX23,PREDICTIONS!$W$4:$W$75,DC$3)+SUMIFS(PREDICTIONS!$K$4:$K$75,PREDICTIONS!$W$4:$W$75,$BX23,PREDICTIONS!$B$4:$B$75,DC$3)</f>
        <v>0</v>
      </c>
      <c r="DD23" s="83">
        <f>SUMIFS(PREDICTIONS!$N$4:$N$75,PREDICTIONS!$C$4:$C$75,$BX23,PREDICTIONS!$B$4:$B$75,DD$3)+SUMIFS(PREDICTIONS!$L$4:$L$75,PREDICTIONS!$B$4:$B$75,$BX23,PREDICTIONS!$C$4:$C$75,DD$3)</f>
        <v>0</v>
      </c>
      <c r="DE23" s="83">
        <f>SUMIFS(PREDICTIONS!$O$4:$O$75,PREDICTIONS!$D$4:$D$75,$BX23,PREDICTIONS!$C$4:$C$75,DE$3)+SUMIFS(PREDICTIONS!$N$4:$N$75,PREDICTIONS!$C$4:$C$75,$BX23,PREDICTIONS!$D$4:$D$75,DE$3)</f>
        <v>0</v>
      </c>
      <c r="DF23" s="83">
        <f>SUMIFS(PREDICTIONS!$P$4:$P$75,PREDICTIONS!$E$4:$E$75,$BX23,PREDICTIONS!$D$4:$D$75,DF$3)+SUMIFS(PREDICTIONS!$O$4:$O$75,PREDICTIONS!$D$4:$D$75,$BX23,PREDICTIONS!$E$4:$E$75,DF$3)</f>
        <v>0</v>
      </c>
      <c r="DG23" s="83">
        <f>SUMIFS(PREDICTIONS!$Q$4:$Q$75,PREDICTIONS!$F$4:$F$75,$BX23,PREDICTIONS!$E$4:$E$75,DG$3)+SUMIFS(PREDICTIONS!$P$4:$P$75,PREDICTIONS!$E$4:$E$75,$BX23,PREDICTIONS!$F$4:$F$75,DG$3)</f>
        <v>0</v>
      </c>
      <c r="DH23" s="83">
        <f>SUMIFS(PREDICTIONS!$R$4:$R$75,PREDICTIONS!$G$4:$G$75,$BX23,PREDICTIONS!$F$4:$F$75,DH$3)+SUMIFS(PREDICTIONS!$Q$4:$Q$75,PREDICTIONS!$F$4:$F$75,$BX23,PREDICTIONS!$G$4:$G$75,DH$3)</f>
        <v>0</v>
      </c>
      <c r="DI23" s="83">
        <f>SUMIFS(PREDICTIONS!$S$4:$S$75,PREDICTIONS!$J$4:$J$75,$BX23,PREDICTIONS!$G$4:$G$75,DI$3)+SUMIFS(PREDICTIONS!$R$4:$R$75,PREDICTIONS!$G$4:$G$75,$BX23,PREDICTIONS!$J$4:$J$75,DI$3)</f>
        <v>0</v>
      </c>
      <c r="DJ23" s="83">
        <f>SUMIFS(PREDICTIONS!$T$4:$T$75,PREDICTIONS!$K$4:$K$75,$BX23,PREDICTIONS!$J$4:$J$75,DJ$3)+SUMIFS(PREDICTIONS!$S$4:$S$75,PREDICTIONS!$J$4:$J$75,$BX23,PREDICTIONS!$K$4:$K$75,DJ$3)</f>
        <v>0</v>
      </c>
      <c r="DK23" s="83">
        <f>SUMIFS(PREDICTIONS!$U$4:$U$75,PREDICTIONS!$L$4:$L$75,$BX23,PREDICTIONS!$K$4:$K$75,DK$3)+SUMIFS(PREDICTIONS!$T$4:$T$75,PREDICTIONS!$K$4:$K$75,$BX23,PREDICTIONS!$L$4:$L$75,DK$3)</f>
        <v>0</v>
      </c>
      <c r="DL23" s="83">
        <f>SUMIFS(PREDICTIONS!$V$4:$V$75,PREDICTIONS!$N$4:$N$75,$BX23,PREDICTIONS!$L$4:$L$75,DL$3)+SUMIFS(PREDICTIONS!$U$4:$U$75,PREDICTIONS!$L$4:$L$75,$BX23,PREDICTIONS!$N$4:$N$75,DL$3)</f>
        <v>0</v>
      </c>
      <c r="DM23" s="83">
        <f>SUMIFS(PREDICTIONS!$W$4:$W$75,PREDICTIONS!$O$4:$O$75,$BX23,PREDICTIONS!$N$4:$N$75,DM$3)+SUMIFS(PREDICTIONS!$V$4:$V$75,PREDICTIONS!$N$4:$N$75,$BX23,PREDICTIONS!$O$4:$O$75,DM$3)</f>
        <v>0</v>
      </c>
      <c r="DN23" s="83">
        <f>SUMIFS(PREDICTIONS!$B$4:$B$75,PREDICTIONS!$P$4:$P$75,$BX23,PREDICTIONS!$O$4:$O$75,DN$3)+SUMIFS(PREDICTIONS!$W$4:$W$75,PREDICTIONS!$O$4:$O$75,$BX23,PREDICTIONS!$P$4:$P$75,DN$3)</f>
        <v>0</v>
      </c>
      <c r="DO23" s="83">
        <f>SUMIFS(PREDICTIONS!$C$4:$C$75,PREDICTIONS!$Q$4:$Q$75,$BX23,PREDICTIONS!$P$4:$P$75,DO$3)+SUMIFS(PREDICTIONS!$B$4:$B$75,PREDICTIONS!$P$4:$P$75,$BX23,PREDICTIONS!$Q$4:$Q$75,DO$3)</f>
        <v>0</v>
      </c>
      <c r="DP23" s="83">
        <f>SUMIFS(PREDICTIONS!$D$4:$D$75,PREDICTIONS!$R$4:$R$75,$BX23,PREDICTIONS!$Q$4:$Q$75,DP$3)+SUMIFS(PREDICTIONS!$C$4:$C$75,PREDICTIONS!$Q$4:$Q$75,$BX23,PREDICTIONS!$R$4:$R$75,DP$3)</f>
        <v>0</v>
      </c>
      <c r="DQ23" s="83">
        <f>SUMIFS(PREDICTIONS!$E$4:$E$75,PREDICTIONS!$S$4:$S$75,$BX23,PREDICTIONS!$R$4:$R$75,DQ$3)+SUMIFS(PREDICTIONS!$D$4:$D$75,PREDICTIONS!$R$4:$R$75,$BX23,PREDICTIONS!$S$4:$S$75,DQ$3)</f>
        <v>0</v>
      </c>
      <c r="DR23" s="83">
        <f>SUMIFS(PREDICTIONS!$W$4:$W$75,PREDICTIONS!$O$4:$O$75,$BX23,PREDICTIONS!$N$4:$N$75,DR$3)+SUMIFS(PREDICTIONS!$V$4:$V$75,PREDICTIONS!$N$4:$N$75,$BX23,PREDICTIONS!$O$4:$O$75,DR$3)</f>
        <v>0</v>
      </c>
      <c r="DS23" s="83">
        <f>SUMIFS(PREDICTIONS!$W$4:$W$75,PREDICTIONS!$O$4:$O$75,$BX23,PREDICTIONS!$N$4:$N$75,DS$3)+SUMIFS(PREDICTIONS!$V$4:$V$75,PREDICTIONS!$N$4:$N$75,$BX23,PREDICTIONS!$O$4:$O$75,DS$3)</f>
        <v>0</v>
      </c>
      <c r="DT23" s="83">
        <f>SUMIFS(PREDICTIONS!$W$4:$W$75,PREDICTIONS!$O$4:$O$75,$BX23,PREDICTIONS!$N$4:$N$75,DT$3)+SUMIFS(PREDICTIONS!$V$4:$V$75,PREDICTIONS!$N$4:$N$75,$BX23,PREDICTIONS!$O$4:$O$75,DT$3)</f>
        <v>0</v>
      </c>
      <c r="DU23" s="51"/>
      <c r="DV23" s="51" t="s">
        <v>100</v>
      </c>
      <c r="DW23" s="83">
        <f>SUMIFS(PREDICTIONS!$U$4:$U$75,PREDICTIONS!$O$4:$O$75,$BX23,PREDICTIONS!$N$4:$N$75,DW$3)+SUMIFS(PREDICTIONS!$T$4:$T$75,PREDICTIONS!$N$4:$N$75,$BX23,PREDICTIONS!$O$4:$O$75,DW$3)</f>
        <v>0</v>
      </c>
      <c r="DX23" s="83">
        <f>SUMIFS(PREDICTIONS!$U$4:$U$75,PREDICTIONS!$O$4:$O$75,$BX23,PREDICTIONS!$N$4:$N$75,DX$3)+SUMIFS(PREDICTIONS!$T$4:$T$75,PREDICTIONS!$N$4:$N$75,$BX23,PREDICTIONS!$O$4:$O$75,DX$3)</f>
        <v>0</v>
      </c>
      <c r="DY23" s="83">
        <f>SUMIFS(PREDICTIONS!$U$4:$U$75,PREDICTIONS!$O$4:$O$75,$BX23,PREDICTIONS!$N$4:$N$75,DY$3)+SUMIFS(PREDICTIONS!$T$4:$T$75,PREDICTIONS!$N$4:$N$75,$BX23,PREDICTIONS!$O$4:$O$75,DY$3)</f>
        <v>0</v>
      </c>
      <c r="DZ23" s="83">
        <f>SUMIFS(PREDICTIONS!$U$4:$U$75,PREDICTIONS!$O$4:$O$75,$BX23,PREDICTIONS!$N$4:$N$75,DZ$3)+SUMIFS(PREDICTIONS!$T$4:$T$75,PREDICTIONS!$N$4:$N$75,$BX23,PREDICTIONS!$O$4:$O$75,DZ$3)</f>
        <v>0</v>
      </c>
      <c r="EA23" s="83">
        <f>SUMIFS(PREDICTIONS!$U$4:$U$75,PREDICTIONS!$O$4:$O$75,$BX23,PREDICTIONS!$N$4:$N$75,EA$3)+SUMIFS(PREDICTIONS!$T$4:$T$75,PREDICTIONS!$N$4:$N$75,$BX23,PREDICTIONS!$O$4:$O$75,EA$3)</f>
        <v>0</v>
      </c>
      <c r="EB23" s="83">
        <f>SUMIFS(PREDICTIONS!$U$4:$U$75,PREDICTIONS!$O$4:$O$75,$BX23,PREDICTIONS!$N$4:$N$75,EB$3)+SUMIFS(PREDICTIONS!$T$4:$T$75,PREDICTIONS!$N$4:$N$75,$BX23,PREDICTIONS!$O$4:$O$75,EB$3)</f>
        <v>0</v>
      </c>
      <c r="EC23" s="83">
        <f>SUMIFS(PREDICTIONS!$U$4:$U$75,PREDICTIONS!$O$4:$O$75,$BX23,PREDICTIONS!$N$4:$N$75,EC$3)+SUMIFS(PREDICTIONS!$T$4:$T$75,PREDICTIONS!$N$4:$N$75,$BX23,PREDICTIONS!$O$4:$O$75,EC$3)</f>
        <v>0</v>
      </c>
      <c r="ED23" s="83">
        <f>SUMIFS(PREDICTIONS!$U$4:$U$75,PREDICTIONS!$O$4:$O$75,$BX23,PREDICTIONS!$N$4:$N$75,ED$3)+SUMIFS(PREDICTIONS!$T$4:$T$75,PREDICTIONS!$N$4:$N$75,$BX23,PREDICTIONS!$O$4:$O$75,ED$3)</f>
        <v>0</v>
      </c>
      <c r="EE23" s="83">
        <f>SUMIFS(PREDICTIONS!$U$4:$U$75,PREDICTIONS!$O$4:$O$75,$BX23,PREDICTIONS!$N$4:$N$75,EE$3)+SUMIFS(PREDICTIONS!$T$4:$T$75,PREDICTIONS!$N$4:$N$75,$BX23,PREDICTIONS!$O$4:$O$75,EE$3)</f>
        <v>0</v>
      </c>
      <c r="EF23" s="83">
        <f>SUMIFS(PREDICTIONS!$V$4:$V$75,PREDICTIONS!$P$4:$P$75,$BX23,PREDICTIONS!$O$4:$O$75,EF$3)+SUMIFS(PREDICTIONS!$U$4:$U$75,PREDICTIONS!$O$4:$O$75,$BX23,PREDICTIONS!$P$4:$P$75,EF$3)</f>
        <v>0</v>
      </c>
      <c r="EG23" s="83">
        <f>SUMIFS(PREDICTIONS!$W$4:$W$75,PREDICTIONS!$Q$4:$Q$75,$BX23,PREDICTIONS!$P$4:$P$75,EG$3)+SUMIFS(PREDICTIONS!$V$4:$V$75,PREDICTIONS!$P$4:$P$75,$BX23,PREDICTIONS!$Q$4:$Q$75,EG$3)</f>
        <v>0</v>
      </c>
      <c r="EH23" s="83">
        <f>SUMIFS(PREDICTIONS!$B$4:$B$75,PREDICTIONS!$R$4:$R$75,$BX23,PREDICTIONS!$Q$4:$Q$75,EH$3)+SUMIFS(PREDICTIONS!$W$4:$W$75,PREDICTIONS!$Q$4:$Q$75,$BX23,PREDICTIONS!$R$4:$R$75,EH$3)</f>
        <v>0</v>
      </c>
      <c r="EI23" s="83">
        <f>SUMIFS(PREDICTIONS!$C$4:$C$75,PREDICTIONS!$S$4:$S$75,$BX23,PREDICTIONS!$R$4:$R$75,EI$3)+SUMIFS(PREDICTIONS!$B$4:$B$75,PREDICTIONS!$R$4:$R$75,$BX23,PREDICTIONS!$S$4:$S$75,EI$3)</f>
        <v>0</v>
      </c>
      <c r="EJ23" s="83">
        <f>SUMIFS(PREDICTIONS!$D$4:$D$75,PREDICTIONS!$T$4:$T$75,$BX23,PREDICTIONS!$S$4:$S$75,EJ$3)+SUMIFS(PREDICTIONS!$C$4:$C$75,PREDICTIONS!$S$4:$S$75,$BX23,PREDICTIONS!$T$4:$T$75,EJ$3)</f>
        <v>0</v>
      </c>
      <c r="EK23" s="83">
        <f>SUMIFS(PREDICTIONS!$E$4:$E$75,PREDICTIONS!$U$4:$U$75,$BX23,PREDICTIONS!$T$4:$T$75,EK$3)+SUMIFS(PREDICTIONS!$D$4:$D$75,PREDICTIONS!$T$4:$T$75,$BX23,PREDICTIONS!$U$4:$U$75,EK$3)</f>
        <v>0</v>
      </c>
      <c r="EL23" s="83">
        <f>SUMIFS(PREDICTIONS!$F$4:$F$75,PREDICTIONS!$V$4:$V$75,$BX23,PREDICTIONS!$U$4:$U$75,EL$3)+SUMIFS(PREDICTIONS!$E$4:$E$75,PREDICTIONS!$U$4:$U$75,$BX23,PREDICTIONS!$V$4:$V$75,EL$3)</f>
        <v>0</v>
      </c>
      <c r="EM23" s="83">
        <f>SUMIFS(PREDICTIONS!$G$4:$G$75,PREDICTIONS!$W$4:$W$75,$BX23,PREDICTIONS!$V$4:$V$75,EM$3)+SUMIFS(PREDICTIONS!$F$4:$F$75,PREDICTIONS!$V$4:$V$75,$BX23,PREDICTIONS!$W$4:$W$75,EM$3)</f>
        <v>0</v>
      </c>
      <c r="EN23" s="83">
        <f>SUMIFS(PREDICTIONS!$J$4:$J$75,PREDICTIONS!$B$4:$B$75,$BX23,PREDICTIONS!$W$4:$W$75,EN$3)+SUMIFS(PREDICTIONS!$G$4:$G$75,PREDICTIONS!$W$4:$W$75,$BX23,PREDICTIONS!$B$4:$B$75,EN$3)</f>
        <v>0</v>
      </c>
      <c r="EO23" s="83">
        <f>SUMIFS(PREDICTIONS!$K$4:$K$75,PREDICTIONS!$C$4:$C$75,$BX23,PREDICTIONS!$B$4:$B$75,EO$3)+SUMIFS(PREDICTIONS!$J$4:$J$75,PREDICTIONS!$B$4:$B$75,$BX23,PREDICTIONS!$C$4:$C$75,EO$3)</f>
        <v>0</v>
      </c>
      <c r="EP23" s="83">
        <f>SUMIFS(PREDICTIONS!$L$4:$L$75,PREDICTIONS!$D$4:$D$75,$BX23,PREDICTIONS!$C$4:$C$75,EP$3)+SUMIFS(PREDICTIONS!$K$4:$K$75,PREDICTIONS!$C$4:$C$75,$BX23,PREDICTIONS!$D$4:$D$75,EP$3)</f>
        <v>0</v>
      </c>
      <c r="EQ23" s="83">
        <f>SUMIFS(PREDICTIONS!$N$4:$N$75,PREDICTIONS!$E$4:$E$75,$BX23,PREDICTIONS!$D$4:$D$75,EQ$3)+SUMIFS(PREDICTIONS!$L$4:$L$75,PREDICTIONS!$D$4:$D$75,$BX23,PREDICTIONS!$E$4:$E$75,EQ$3)</f>
        <v>0</v>
      </c>
      <c r="ER23" s="83">
        <f>SUMIFS(PREDICTIONS!$O$4:$O$75,PREDICTIONS!$F$4:$F$75,$BX23,PREDICTIONS!$E$4:$E$75,ER$3)+SUMIFS(PREDICTIONS!$N$4:$N$75,PREDICTIONS!$E$4:$E$75,$BX23,PREDICTIONS!$F$4:$F$75,ER$3)</f>
        <v>0</v>
      </c>
      <c r="ES23" s="83">
        <f>SUMIFS(PREDICTIONS!$P$4:$P$75,PREDICTIONS!$G$4:$G$75,$BX23,PREDICTIONS!$F$4:$F$75,ES$3)+SUMIFS(PREDICTIONS!$O$4:$O$75,PREDICTIONS!$F$4:$F$75,$BX23,PREDICTIONS!$G$4:$G$75,ES$3)</f>
        <v>0</v>
      </c>
      <c r="ET23" s="83">
        <f>SUMIFS(PREDICTIONS!$Q$4:$Q$75,PREDICTIONS!$J$4:$J$75,$BX23,PREDICTIONS!$G$4:$G$75,ET$3)+SUMIFS(PREDICTIONS!$P$4:$P$75,PREDICTIONS!$G$4:$G$75,$BX23,PREDICTIONS!$J$4:$J$75,ET$3)</f>
        <v>0</v>
      </c>
      <c r="EU23" s="83">
        <f>SUMIFS(PREDICTIONS!$R$4:$R$75,PREDICTIONS!$K$4:$K$75,$BX23,PREDICTIONS!$J$4:$J$75,EU$3)+SUMIFS(PREDICTIONS!$Q$4:$Q$75,PREDICTIONS!$J$4:$J$75,$BX23,PREDICTIONS!$K$4:$K$75,EU$3)</f>
        <v>0</v>
      </c>
      <c r="EV23" s="83">
        <f>SUMIFS(PREDICTIONS!$S$4:$S$75,PREDICTIONS!$L$4:$L$75,$BX23,PREDICTIONS!$K$4:$K$75,EV$3)+SUMIFS(PREDICTIONS!$R$4:$R$75,PREDICTIONS!$K$4:$K$75,$BX23,PREDICTIONS!$L$4:$L$75,EV$3)</f>
        <v>0</v>
      </c>
      <c r="EW23" s="83">
        <f>SUMIFS(PREDICTIONS!$T$4:$T$75,PREDICTIONS!$N$4:$N$75,$BX23,PREDICTIONS!$L$4:$L$75,EW$3)+SUMIFS(PREDICTIONS!$S$4:$S$75,PREDICTIONS!$L$4:$L$75,$BX23,PREDICTIONS!$N$4:$N$75,EW$3)</f>
        <v>0</v>
      </c>
      <c r="EX23" s="83">
        <f>SUMIFS(PREDICTIONS!$U$4:$U$75,PREDICTIONS!$O$4:$O$75,$BX23,PREDICTIONS!$N$4:$N$75,EX$3)+SUMIFS(PREDICTIONS!$T$4:$T$75,PREDICTIONS!$N$4:$N$75,$BX23,PREDICTIONS!$O$4:$O$75,EX$3)</f>
        <v>0</v>
      </c>
      <c r="EY23" s="83">
        <f>SUMIFS(PREDICTIONS!$V$4:$V$75,PREDICTIONS!$P$4:$P$75,$BX23,PREDICTIONS!$O$4:$O$75,EY$3)+SUMIFS(PREDICTIONS!$U$4:$U$75,PREDICTIONS!$O$4:$O$75,$BX23,PREDICTIONS!$P$4:$P$75,EY$3)</f>
        <v>0</v>
      </c>
      <c r="EZ23" s="83">
        <f>SUMIFS(PREDICTIONS!$W$4:$W$75,PREDICTIONS!$Q$4:$Q$75,$BX23,PREDICTIONS!$P$4:$P$75,EZ$3)+SUMIFS(PREDICTIONS!$V$4:$V$75,PREDICTIONS!$P$4:$P$75,$BX23,PREDICTIONS!$Q$4:$Q$75,EZ$3)</f>
        <v>0</v>
      </c>
      <c r="FA23" s="83">
        <f>SUMIFS(PREDICTIONS!$B$4:$B$75,PREDICTIONS!$R$4:$R$75,$BX23,PREDICTIONS!$Q$4:$Q$75,FA$3)+SUMIFS(PREDICTIONS!$W$4:$W$75,PREDICTIONS!$Q$4:$Q$75,$BX23,PREDICTIONS!$R$4:$R$75,FA$3)</f>
        <v>0</v>
      </c>
      <c r="FB23" s="83">
        <f>SUMIFS(PREDICTIONS!$C$4:$C$75,PREDICTIONS!$S$4:$S$75,$BX23,PREDICTIONS!$R$4:$R$75,FB$3)+SUMIFS(PREDICTIONS!$B$4:$B$75,PREDICTIONS!$R$4:$R$75,$BX23,PREDICTIONS!$S$4:$S$75,FB$3)</f>
        <v>0</v>
      </c>
      <c r="FC23" s="83">
        <f>SUMIFS(PREDICTIONS!$D$4:$D$75,PREDICTIONS!$T$4:$T$75,$BX23,PREDICTIONS!$S$4:$S$75,FC$3)+SUMIFS(PREDICTIONS!$C$4:$C$75,PREDICTIONS!$S$4:$S$75,$BX23,PREDICTIONS!$T$4:$T$75,FC$3)</f>
        <v>0</v>
      </c>
      <c r="FD23" s="83">
        <f>SUMIFS(PREDICTIONS!$E$4:$E$75,PREDICTIONS!$U$4:$U$75,$BX23,PREDICTIONS!$T$4:$T$75,FD$3)+SUMIFS(PREDICTIONS!$D$4:$D$75,PREDICTIONS!$T$4:$T$75,$BX23,PREDICTIONS!$U$4:$U$75,FD$3)</f>
        <v>0</v>
      </c>
      <c r="FE23" s="83">
        <f>SUMIFS(PREDICTIONS!$F$4:$F$75,PREDICTIONS!$V$4:$V$75,$BX23,PREDICTIONS!$U$4:$U$75,FE$3)+SUMIFS(PREDICTIONS!$E$4:$E$75,PREDICTIONS!$U$4:$U$75,$BX23,PREDICTIONS!$V$4:$V$75,FE$3)</f>
        <v>0</v>
      </c>
      <c r="FF23" s="83">
        <f>SUMIFS(PREDICTIONS!$G$4:$G$75,PREDICTIONS!$W$4:$W$75,$BX23,PREDICTIONS!$V$4:$V$75,FF$3)+SUMIFS(PREDICTIONS!$F$4:$F$75,PREDICTIONS!$V$4:$V$75,$BX23,PREDICTIONS!$W$4:$W$75,FF$3)</f>
        <v>0</v>
      </c>
      <c r="FG23" s="83">
        <f>SUMIFS(PREDICTIONS!$U$4:$U$75,PREDICTIONS!$O$4:$O$75,$BX23,PREDICTIONS!$N$4:$N$75,FG$3)+SUMIFS(PREDICTIONS!$T$4:$T$75,PREDICTIONS!$N$4:$N$75,$BX23,PREDICTIONS!$O$4:$O$75,FG$3)</f>
        <v>0</v>
      </c>
      <c r="FH23" s="83">
        <f>SUMIFS(PREDICTIONS!$U$4:$U$75,PREDICTIONS!$O$4:$O$75,$BX23,PREDICTIONS!$N$4:$N$75,FH$3)+SUMIFS(PREDICTIONS!$T$4:$T$75,PREDICTIONS!$N$4:$N$75,$BX23,PREDICTIONS!$O$4:$O$75,FH$3)</f>
        <v>0</v>
      </c>
      <c r="FI23" s="83">
        <f>SUMIFS(PREDICTIONS!$U$4:$U$75,PREDICTIONS!$O$4:$O$75,$BX23,PREDICTIONS!$N$4:$N$75,FI$3)+SUMIFS(PREDICTIONS!$T$4:$T$75,PREDICTIONS!$N$4:$N$75,$BX23,PREDICTIONS!$O$4:$O$75,FI$3)</f>
        <v>0</v>
      </c>
      <c r="FJ23" s="83">
        <f>SUMIFS(PREDICTIONS!$U$4:$U$75,PREDICTIONS!$O$4:$O$75,$BX23,PREDICTIONS!$N$4:$N$75,FJ$3)+SUMIFS(PREDICTIONS!$T$4:$T$75,PREDICTIONS!$N$4:$N$75,$BX23,PREDICTIONS!$O$4:$O$75,FJ$3)</f>
        <v>0</v>
      </c>
      <c r="FK23" s="83">
        <f>SUMIFS(PREDICTIONS!$U$4:$U$75,PREDICTIONS!$O$4:$O$75,$BX23,PREDICTIONS!$N$4:$N$75,FK$3)+SUMIFS(PREDICTIONS!$T$4:$T$75,PREDICTIONS!$N$4:$N$75,$BX23,PREDICTIONS!$O$4:$O$75,FK$3)</f>
        <v>0</v>
      </c>
      <c r="FL23" s="83">
        <f>SUMIFS(PREDICTIONS!$U$4:$U$75,PREDICTIONS!$O$4:$O$75,$BX23,PREDICTIONS!$N$4:$N$75,FL$3)+SUMIFS(PREDICTIONS!$T$4:$T$75,PREDICTIONS!$N$4:$N$75,$BX23,PREDICTIONS!$O$4:$O$75,FL$3)</f>
        <v>0</v>
      </c>
      <c r="FM23" s="83">
        <f>SUMIFS(PREDICTIONS!$U$4:$U$75,PREDICTIONS!$O$4:$O$75,$BX23,PREDICTIONS!$N$4:$N$75,FM$3)+SUMIFS(PREDICTIONS!$T$4:$T$75,PREDICTIONS!$N$4:$N$75,$BX23,PREDICTIONS!$O$4:$O$75,FM$3)</f>
        <v>0</v>
      </c>
      <c r="FN23" s="83">
        <f>SUMIFS(PREDICTIONS!$U$4:$U$75,PREDICTIONS!$O$4:$O$75,$BX23,PREDICTIONS!$N$4:$N$75,FN$3)+SUMIFS(PREDICTIONS!$T$4:$T$75,PREDICTIONS!$N$4:$N$75,$BX23,PREDICTIONS!$O$4:$O$75,FN$3)</f>
        <v>0</v>
      </c>
      <c r="FO23" s="83">
        <f>SUMIFS(PREDICTIONS!$U$4:$U$75,PREDICTIONS!$O$4:$O$75,$BX23,PREDICTIONS!$N$4:$N$75,FO$3)+SUMIFS(PREDICTIONS!$T$4:$T$75,PREDICTIONS!$N$4:$N$75,$BX23,PREDICTIONS!$O$4:$O$75,FO$3)</f>
        <v>0</v>
      </c>
      <c r="FP23" s="83">
        <f>SUMIFS(PREDICTIONS!$U$4:$U$75,PREDICTIONS!$O$4:$O$75,$BX23,PREDICTIONS!$N$4:$N$75,FP$3)+SUMIFS(PREDICTIONS!$T$4:$T$75,PREDICTIONS!$N$4:$N$75,$BX23,PREDICTIONS!$O$4:$O$75,FP$3)</f>
        <v>0</v>
      </c>
      <c r="FQ23" s="83">
        <f>SUMIFS(PREDICTIONS!$U$4:$U$75,PREDICTIONS!$O$4:$O$75,$BX23,PREDICTIONS!$N$4:$N$75,FQ$3)+SUMIFS(PREDICTIONS!$T$4:$T$75,PREDICTIONS!$N$4:$N$75,$BX23,PREDICTIONS!$O$4:$O$75,FQ$3)</f>
        <v>0</v>
      </c>
      <c r="FR23" s="83">
        <f>SUMIFS(PREDICTIONS!$U$4:$U$75,PREDICTIONS!$O$4:$O$75,$BX23,PREDICTIONS!$N$4:$N$75,FR$3)+SUMIFS(PREDICTIONS!$T$4:$T$75,PREDICTIONS!$N$4:$N$75,$BX23,PREDICTIONS!$O$4:$O$75,FR$3)</f>
        <v>0</v>
      </c>
      <c r="FS23" s="51"/>
      <c r="FT23" s="51" t="s">
        <v>100</v>
      </c>
      <c r="FU23" s="83">
        <f>SUMIFS(PREDICTIONS!$S$4:$S$75,PREDICTIONS!$O$4:$O$75,$BX23,PREDICTIONS!$N$4:$N$75,FU$3)+SUMIFS(PREDICTIONS!$R$4:$R$75,PREDICTIONS!$N$4:$N$75,$BX23,PREDICTIONS!$O$4:$O$75,FU$3)</f>
        <v>0</v>
      </c>
      <c r="FV23" s="83">
        <f>SUMIFS(PREDICTIONS!$S$4:$S$75,PREDICTIONS!$O$4:$O$75,$BX23,PREDICTIONS!$N$4:$N$75,FV$3)+SUMIFS(PREDICTIONS!$R$4:$R$75,PREDICTIONS!$N$4:$N$75,$BX23,PREDICTIONS!$O$4:$O$75,FV$3)</f>
        <v>0</v>
      </c>
      <c r="FW23" s="83">
        <f>SUMIFS(PREDICTIONS!$S$4:$S$75,PREDICTIONS!$O$4:$O$75,$BX23,PREDICTIONS!$N$4:$N$75,FW$3)+SUMIFS(PREDICTIONS!$R$4:$R$75,PREDICTIONS!$N$4:$N$75,$BX23,PREDICTIONS!$O$4:$O$75,FW$3)</f>
        <v>0</v>
      </c>
      <c r="FX23" s="83">
        <f>SUMIFS(PREDICTIONS!$S$4:$S$75,PREDICTIONS!$O$4:$O$75,$BX23,PREDICTIONS!$N$4:$N$75,FX$3)+SUMIFS(PREDICTIONS!$R$4:$R$75,PREDICTIONS!$N$4:$N$75,$BX23,PREDICTIONS!$O$4:$O$75,FX$3)</f>
        <v>0</v>
      </c>
      <c r="FY23" s="83">
        <f>SUMIFS(PREDICTIONS!$S$4:$S$75,PREDICTIONS!$O$4:$O$75,$BX23,PREDICTIONS!$N$4:$N$75,FY$3)+SUMIFS(PREDICTIONS!$R$4:$R$75,PREDICTIONS!$N$4:$N$75,$BX23,PREDICTIONS!$O$4:$O$75,FY$3)</f>
        <v>0</v>
      </c>
      <c r="FZ23" s="83">
        <f>SUMIFS(PREDICTIONS!$S$4:$S$75,PREDICTIONS!$O$4:$O$75,$BX23,PREDICTIONS!$N$4:$N$75,FZ$3)+SUMIFS(PREDICTIONS!$R$4:$R$75,PREDICTIONS!$N$4:$N$75,$BX23,PREDICTIONS!$O$4:$O$75,FZ$3)</f>
        <v>0</v>
      </c>
      <c r="GA23" s="83">
        <f>SUMIFS(PREDICTIONS!$T$4:$T$75,PREDICTIONS!$P$4:$P$75,$BX23,PREDICTIONS!$O$4:$O$75,GA$3)+SUMIFS(PREDICTIONS!$S$4:$S$75,PREDICTIONS!$O$4:$O$75,$BX23,PREDICTIONS!$P$4:$P$75,GA$3)</f>
        <v>0</v>
      </c>
      <c r="GB23" s="83">
        <f>SUMIFS(PREDICTIONS!$U$4:$U$75,PREDICTIONS!$Q$4:$Q$75,$BX23,PREDICTIONS!$P$4:$P$75,GB$3)+SUMIFS(PREDICTIONS!$T$4:$T$75,PREDICTIONS!$P$4:$P$75,$BX23,PREDICTIONS!$Q$4:$Q$75,GB$3)</f>
        <v>0</v>
      </c>
      <c r="GC23" s="83">
        <f>SUMIFS(PREDICTIONS!$V$4:$V$75,PREDICTIONS!$R$4:$R$75,$BX23,PREDICTIONS!$Q$4:$Q$75,GC$3)+SUMIFS(PREDICTIONS!$U$4:$U$75,PREDICTIONS!$Q$4:$Q$75,$BX23,PREDICTIONS!$R$4:$R$75,GC$3)</f>
        <v>0</v>
      </c>
      <c r="GD23" s="83">
        <f>SUMIFS(PREDICTIONS!$W$4:$W$75,PREDICTIONS!$S$4:$S$75,$BX23,PREDICTIONS!$R$4:$R$75,GD$3)+SUMIFS(PREDICTIONS!$V$4:$V$75,PREDICTIONS!$R$4:$R$75,$BX23,PREDICTIONS!$S$4:$S$75,GD$3)</f>
        <v>0</v>
      </c>
      <c r="GE23" s="83">
        <f>SUMIFS(PREDICTIONS!$B$4:$B$75,PREDICTIONS!$T$4:$T$75,$BX23,PREDICTIONS!$S$4:$S$75,GE$3)+SUMIFS(PREDICTIONS!$W$4:$W$75,PREDICTIONS!$S$4:$S$75,$BX23,PREDICTIONS!$T$4:$T$75,GE$3)</f>
        <v>0</v>
      </c>
      <c r="GF23" s="83">
        <f>SUMIFS(PREDICTIONS!$C$4:$C$75,PREDICTIONS!$U$4:$U$75,$BX23,PREDICTIONS!$T$4:$T$75,GF$3)+SUMIFS(PREDICTIONS!$B$4:$B$75,PREDICTIONS!$T$4:$T$75,$BX23,PREDICTIONS!$U$4:$U$75,GF$3)</f>
        <v>0</v>
      </c>
      <c r="GG23" s="83">
        <f>SUMIFS(PREDICTIONS!$D$4:$D$75,PREDICTIONS!$V$4:$V$75,$BX23,PREDICTIONS!$U$4:$U$75,GG$3)+SUMIFS(PREDICTIONS!$C$4:$C$75,PREDICTIONS!$U$4:$U$75,$BX23,PREDICTIONS!$V$4:$V$75,GG$3)</f>
        <v>0</v>
      </c>
      <c r="GH23" s="83">
        <f>SUMIFS(PREDICTIONS!$E$4:$E$75,PREDICTIONS!$W$4:$W$75,$BX23,PREDICTIONS!$V$4:$V$75,GH$3)+SUMIFS(PREDICTIONS!$D$4:$D$75,PREDICTIONS!$V$4:$V$75,$BX23,PREDICTIONS!$W$4:$W$75,GH$3)</f>
        <v>0</v>
      </c>
      <c r="GI23" s="83">
        <f>SUMIFS(PREDICTIONS!$F$4:$F$75,PREDICTIONS!$B$4:$B$75,$BX23,PREDICTIONS!$W$4:$W$75,GI$3)+SUMIFS(PREDICTIONS!$E$4:$E$75,PREDICTIONS!$W$4:$W$75,$BX23,PREDICTIONS!$B$4:$B$75,GI$3)</f>
        <v>0</v>
      </c>
      <c r="GJ23" s="83">
        <f>SUMIFS(PREDICTIONS!$G$4:$G$75,PREDICTIONS!$C$4:$C$75,$BX23,PREDICTIONS!$B$4:$B$75,GJ$3)+SUMIFS(PREDICTIONS!$F$4:$F$75,PREDICTIONS!$B$4:$B$75,$BX23,PREDICTIONS!$C$4:$C$75,GJ$3)</f>
        <v>0</v>
      </c>
      <c r="GK23" s="83">
        <f>SUMIFS(PREDICTIONS!$J$4:$J$75,PREDICTIONS!$D$4:$D$75,$BX23,PREDICTIONS!$C$4:$C$75,GK$3)+SUMIFS(PREDICTIONS!$G$4:$G$75,PREDICTIONS!$C$4:$C$75,$BX23,PREDICTIONS!$D$4:$D$75,GK$3)</f>
        <v>0</v>
      </c>
      <c r="GL23" s="83">
        <f>SUMIFS(PREDICTIONS!$K$4:$K$75,PREDICTIONS!$E$4:$E$75,$BX23,PREDICTIONS!$D$4:$D$75,GL$3)+SUMIFS(PREDICTIONS!$J$4:$J$75,PREDICTIONS!$D$4:$D$75,$BX23,PREDICTIONS!$E$4:$E$75,GL$3)</f>
        <v>0</v>
      </c>
      <c r="GM23" s="83">
        <f>SUMIFS(PREDICTIONS!$L$4:$L$75,PREDICTIONS!$F$4:$F$75,$BX23,PREDICTIONS!$E$4:$E$75,GM$3)+SUMIFS(PREDICTIONS!$K$4:$K$75,PREDICTIONS!$E$4:$E$75,$BX23,PREDICTIONS!$F$4:$F$75,GM$3)</f>
        <v>0</v>
      </c>
      <c r="GN23" s="83">
        <f>SUMIFS(PREDICTIONS!$N$4:$N$75,PREDICTIONS!$G$4:$G$75,$BX23,PREDICTIONS!$F$4:$F$75,GN$3)+SUMIFS(PREDICTIONS!$L$4:$L$75,PREDICTIONS!$F$4:$F$75,$BX23,PREDICTIONS!$G$4:$G$75,GN$3)</f>
        <v>0</v>
      </c>
      <c r="GO23" s="83">
        <f>SUMIFS(PREDICTIONS!$O$4:$O$75,PREDICTIONS!$J$4:$J$75,$BX23,PREDICTIONS!$G$4:$G$75,GO$3)+SUMIFS(PREDICTIONS!$N$4:$N$75,PREDICTIONS!$G$4:$G$75,$BX23,PREDICTIONS!$J$4:$J$75,GO$3)</f>
        <v>0</v>
      </c>
      <c r="GP23" s="83">
        <f>SUMIFS(PREDICTIONS!$P$4:$P$75,PREDICTIONS!$K$4:$K$75,$BX23,PREDICTIONS!$J$4:$J$75,GP$3)+SUMIFS(PREDICTIONS!$O$4:$O$75,PREDICTIONS!$J$4:$J$75,$BX23,PREDICTIONS!$K$4:$K$75,GP$3)</f>
        <v>0</v>
      </c>
      <c r="GQ23" s="83">
        <f>SUMIFS(PREDICTIONS!$Q$4:$Q$75,PREDICTIONS!$L$4:$L$75,$BX23,PREDICTIONS!$K$4:$K$75,GQ$3)+SUMIFS(PREDICTIONS!$P$4:$P$75,PREDICTIONS!$K$4:$K$75,$BX23,PREDICTIONS!$L$4:$L$75,GQ$3)</f>
        <v>0</v>
      </c>
      <c r="GR23" s="83">
        <f>SUMIFS(PREDICTIONS!$R$4:$R$75,PREDICTIONS!$N$4:$N$75,$BX23,PREDICTIONS!$L$4:$L$75,GR$3)+SUMIFS(PREDICTIONS!$Q$4:$Q$75,PREDICTIONS!$L$4:$L$75,$BX23,PREDICTIONS!$N$4:$N$75,GR$3)</f>
        <v>0</v>
      </c>
      <c r="GS23" s="83">
        <f>SUMIFS(PREDICTIONS!$S$4:$S$75,PREDICTIONS!$O$4:$O$75,$BX23,PREDICTIONS!$N$4:$N$75,GS$3)+SUMIFS(PREDICTIONS!$R$4:$R$75,PREDICTIONS!$N$4:$N$75,$BX23,PREDICTIONS!$O$4:$O$75,GS$3)</f>
        <v>0</v>
      </c>
      <c r="GT23" s="83">
        <f>SUMIFS(PREDICTIONS!$T$4:$T$75,PREDICTIONS!$P$4:$P$75,$BX23,PREDICTIONS!$O$4:$O$75,GT$3)+SUMIFS(PREDICTIONS!$S$4:$S$75,PREDICTIONS!$O$4:$O$75,$BX23,PREDICTIONS!$P$4:$P$75,GT$3)</f>
        <v>0</v>
      </c>
      <c r="GU23" s="83">
        <f>SUMIFS(PREDICTIONS!$U$4:$U$75,PREDICTIONS!$Q$4:$Q$75,$BX23,PREDICTIONS!$P$4:$P$75,GU$3)+SUMIFS(PREDICTIONS!$T$4:$T$75,PREDICTIONS!$P$4:$P$75,$BX23,PREDICTIONS!$Q$4:$Q$75,GU$3)</f>
        <v>0</v>
      </c>
      <c r="GV23" s="83">
        <f>SUMIFS(PREDICTIONS!$V$4:$V$75,PREDICTIONS!$R$4:$R$75,$BX23,PREDICTIONS!$Q$4:$Q$75,GV$3)+SUMIFS(PREDICTIONS!$U$4:$U$75,PREDICTIONS!$Q$4:$Q$75,$BX23,PREDICTIONS!$R$4:$R$75,GV$3)</f>
        <v>0</v>
      </c>
      <c r="GW23" s="83">
        <f>SUMIFS(PREDICTIONS!$W$4:$W$75,PREDICTIONS!$S$4:$S$75,$BX23,PREDICTIONS!$R$4:$R$75,GW$3)+SUMIFS(PREDICTIONS!$V$4:$V$75,PREDICTIONS!$R$4:$R$75,$BX23,PREDICTIONS!$S$4:$S$75,GW$3)</f>
        <v>0</v>
      </c>
      <c r="GX23" s="83">
        <f>SUMIFS(PREDICTIONS!$B$4:$B$75,PREDICTIONS!$T$4:$T$75,$BX23,PREDICTIONS!$S$4:$S$75,GX$3)+SUMIFS(PREDICTIONS!$W$4:$W$75,PREDICTIONS!$S$4:$S$75,$BX23,PREDICTIONS!$T$4:$T$75,GX$3)</f>
        <v>0</v>
      </c>
      <c r="GY23" s="83">
        <f>SUMIFS(PREDICTIONS!$C$4:$C$75,PREDICTIONS!$U$4:$U$75,$BX23,PREDICTIONS!$T$4:$T$75,GY$3)+SUMIFS(PREDICTIONS!$B$4:$B$75,PREDICTIONS!$T$4:$T$75,$BX23,PREDICTIONS!$U$4:$U$75,GY$3)</f>
        <v>0</v>
      </c>
      <c r="GZ23" s="83">
        <f>SUMIFS(PREDICTIONS!$S$4:$S$75,PREDICTIONS!$O$4:$O$75,$BX23,PREDICTIONS!$N$4:$N$75,GZ$3)+SUMIFS(PREDICTIONS!$R$4:$R$75,PREDICTIONS!$N$4:$N$75,$BX23,PREDICTIONS!$O$4:$O$75,GZ$3)</f>
        <v>0</v>
      </c>
      <c r="HA23" s="83">
        <f>SUMIFS(PREDICTIONS!$S$4:$S$75,PREDICTIONS!$O$4:$O$75,$BX23,PREDICTIONS!$N$4:$N$75,HA$3)+SUMIFS(PREDICTIONS!$R$4:$R$75,PREDICTIONS!$N$4:$N$75,$BX23,PREDICTIONS!$O$4:$O$75,HA$3)</f>
        <v>0</v>
      </c>
      <c r="HB23" s="83">
        <f>SUMIFS(PREDICTIONS!$S$4:$S$75,PREDICTIONS!$O$4:$O$75,$BX23,PREDICTIONS!$N$4:$N$75,HB$3)+SUMIFS(PREDICTIONS!$R$4:$R$75,PREDICTIONS!$N$4:$N$75,$BX23,PREDICTIONS!$O$4:$O$75,HB$3)</f>
        <v>0</v>
      </c>
      <c r="HC23" s="83">
        <f>SUMIFS(PREDICTIONS!$S$4:$S$75,PREDICTIONS!$O$4:$O$75,$BX23,PREDICTIONS!$N$4:$N$75,HC$3)+SUMIFS(PREDICTIONS!$R$4:$R$75,PREDICTIONS!$N$4:$N$75,$BX23,PREDICTIONS!$O$4:$O$75,HC$3)</f>
        <v>0</v>
      </c>
      <c r="HD23" s="83">
        <f>SUMIFS(PREDICTIONS!$S$4:$S$75,PREDICTIONS!$O$4:$O$75,$BX23,PREDICTIONS!$N$4:$N$75,HD$3)+SUMIFS(PREDICTIONS!$R$4:$R$75,PREDICTIONS!$N$4:$N$75,$BX23,PREDICTIONS!$O$4:$O$75,HD$3)</f>
        <v>0</v>
      </c>
      <c r="HE23" s="83">
        <f>SUMIFS(PREDICTIONS!$S$4:$S$75,PREDICTIONS!$O$4:$O$75,$BX23,PREDICTIONS!$N$4:$N$75,HE$3)+SUMIFS(PREDICTIONS!$R$4:$R$75,PREDICTIONS!$N$4:$N$75,$BX23,PREDICTIONS!$O$4:$O$75,HE$3)</f>
        <v>0</v>
      </c>
      <c r="HF23" s="83">
        <f>SUMIFS(PREDICTIONS!$S$4:$S$75,PREDICTIONS!$O$4:$O$75,$BX23,PREDICTIONS!$N$4:$N$75,HF$3)+SUMIFS(PREDICTIONS!$R$4:$R$75,PREDICTIONS!$N$4:$N$75,$BX23,PREDICTIONS!$O$4:$O$75,HF$3)</f>
        <v>0</v>
      </c>
      <c r="HG23" s="83">
        <f>SUMIFS(PREDICTIONS!$S$4:$S$75,PREDICTIONS!$O$4:$O$75,$BX23,PREDICTIONS!$N$4:$N$75,HG$3)+SUMIFS(PREDICTIONS!$R$4:$R$75,PREDICTIONS!$N$4:$N$75,$BX23,PREDICTIONS!$O$4:$O$75,HG$3)</f>
        <v>0</v>
      </c>
      <c r="HH23" s="83">
        <f>SUMIFS(PREDICTIONS!$S$4:$S$75,PREDICTIONS!$O$4:$O$75,$BX23,PREDICTIONS!$N$4:$N$75,HH$3)+SUMIFS(PREDICTIONS!$R$4:$R$75,PREDICTIONS!$N$4:$N$75,$BX23,PREDICTIONS!$O$4:$O$75,HH$3)</f>
        <v>0</v>
      </c>
      <c r="HI23" s="83">
        <f>SUMIFS(PREDICTIONS!$S$4:$S$75,PREDICTIONS!$O$4:$O$75,$BX23,PREDICTIONS!$N$4:$N$75,HI$3)+SUMIFS(PREDICTIONS!$R$4:$R$75,PREDICTIONS!$N$4:$N$75,$BX23,PREDICTIONS!$O$4:$O$75,HI$3)</f>
        <v>0</v>
      </c>
      <c r="HJ23" s="83">
        <f>SUMIFS(PREDICTIONS!$S$4:$S$75,PREDICTIONS!$O$4:$O$75,$BX23,PREDICTIONS!$N$4:$N$75,HJ$3)+SUMIFS(PREDICTIONS!$R$4:$R$75,PREDICTIONS!$N$4:$N$75,$BX23,PREDICTIONS!$O$4:$O$75,HJ$3)</f>
        <v>0</v>
      </c>
      <c r="HK23" s="83">
        <f>SUMIFS(PREDICTIONS!$S$4:$S$75,PREDICTIONS!$O$4:$O$75,$BX23,PREDICTIONS!$N$4:$N$75,HK$3)+SUMIFS(PREDICTIONS!$R$4:$R$75,PREDICTIONS!$N$4:$N$75,$BX23,PREDICTIONS!$O$4:$O$75,HK$3)</f>
        <v>0</v>
      </c>
      <c r="HL23" s="83">
        <f>SUMIFS(PREDICTIONS!$S$4:$S$75,PREDICTIONS!$O$4:$O$75,$BX23,PREDICTIONS!$N$4:$N$75,HL$3)+SUMIFS(PREDICTIONS!$R$4:$R$75,PREDICTIONS!$N$4:$N$75,$BX23,PREDICTIONS!$O$4:$O$75,HL$3)</f>
        <v>0</v>
      </c>
      <c r="HM23" s="83">
        <f>SUMIFS(PREDICTIONS!$S$4:$S$75,PREDICTIONS!$O$4:$O$75,$BX23,PREDICTIONS!$N$4:$N$75,HM$3)+SUMIFS(PREDICTIONS!$R$4:$R$75,PREDICTIONS!$N$4:$N$75,$BX23,PREDICTIONS!$O$4:$O$75,HM$3)</f>
        <v>0</v>
      </c>
      <c r="HN23" s="83">
        <f>SUMIFS(PREDICTIONS!$S$4:$S$75,PREDICTIONS!$O$4:$O$75,$BX23,PREDICTIONS!$N$4:$N$75,HN$3)+SUMIFS(PREDICTIONS!$R$4:$R$75,PREDICTIONS!$N$4:$N$75,$BX23,PREDICTIONS!$O$4:$O$75,HN$3)</f>
        <v>0</v>
      </c>
      <c r="HO23" s="83">
        <f>SUMIFS(PREDICTIONS!$S$4:$S$75,PREDICTIONS!$O$4:$O$75,$BX23,PREDICTIONS!$N$4:$N$75,HO$3)+SUMIFS(PREDICTIONS!$R$4:$R$75,PREDICTIONS!$N$4:$N$75,$BX23,PREDICTIONS!$O$4:$O$75,HO$3)</f>
        <v>0</v>
      </c>
      <c r="HP23" s="83">
        <f>SUMIFS(PREDICTIONS!$S$4:$S$75,PREDICTIONS!$O$4:$O$75,$BX23,PREDICTIONS!$N$4:$N$75,HP$3)+SUMIFS(PREDICTIONS!$R$4:$R$75,PREDICTIONS!$N$4:$N$75,$BX23,PREDICTIONS!$O$4:$O$75,HP$3)</f>
        <v>0</v>
      </c>
      <c r="HQ23" s="51"/>
      <c r="HR23" s="71"/>
      <c r="HS23" s="71"/>
      <c r="HT23" s="71"/>
      <c r="HU23" s="71"/>
      <c r="HV23" s="71"/>
      <c r="HW23" s="71"/>
      <c r="HX23" s="71"/>
      <c r="HY23" s="71"/>
      <c r="HZ23" s="71"/>
      <c r="IA23" s="71"/>
      <c r="IB23" s="71"/>
      <c r="IC23" s="71"/>
      <c r="ID23" s="71"/>
      <c r="IE23" s="71"/>
      <c r="IF23" s="71"/>
      <c r="IG23" s="71"/>
      <c r="IH23" s="71"/>
      <c r="II23" s="71"/>
      <c r="IJ23" s="71"/>
      <c r="IK23" s="71"/>
      <c r="IL23" s="71"/>
      <c r="IM23" s="71"/>
      <c r="IN23" s="71"/>
      <c r="IP23" s="71"/>
      <c r="IQ23" s="71"/>
      <c r="IR23" s="71"/>
      <c r="IS23" s="71"/>
      <c r="IT23" s="71"/>
      <c r="IU23" s="71"/>
      <c r="IV23" s="71"/>
      <c r="IW23" s="71"/>
      <c r="IX23" s="71"/>
      <c r="IY23" s="71"/>
      <c r="IZ23" s="71"/>
      <c r="JA23" s="71"/>
      <c r="JB23" s="71"/>
      <c r="JC23" s="71"/>
      <c r="JD23" s="71"/>
      <c r="JE23" s="71"/>
      <c r="JF23" s="71"/>
      <c r="JG23" s="71"/>
      <c r="JH23" s="71"/>
      <c r="JI23" s="71"/>
      <c r="JJ23" s="71"/>
      <c r="JK23" s="71"/>
      <c r="JL23" s="71"/>
      <c r="JM23" s="71"/>
      <c r="JN23" s="71"/>
      <c r="JO23" s="71"/>
      <c r="JP23" s="71"/>
      <c r="JQ23" s="71"/>
      <c r="JR23" s="71"/>
      <c r="JS23" s="71"/>
      <c r="JT23" s="71"/>
      <c r="JU23" s="71"/>
      <c r="JV23" s="71"/>
      <c r="JW23" s="71"/>
      <c r="JX23" s="71"/>
      <c r="JY23" s="71"/>
      <c r="JZ23" s="71"/>
      <c r="KA23" s="71"/>
      <c r="KB23" s="71"/>
      <c r="KC23" s="71"/>
      <c r="KD23" s="71"/>
      <c r="KE23" s="71"/>
      <c r="KF23" s="71"/>
      <c r="KG23" s="71"/>
      <c r="KH23" s="71"/>
      <c r="KI23" s="71"/>
      <c r="KJ23" s="71"/>
      <c r="KK23" s="71"/>
      <c r="KL23" s="71"/>
      <c r="KM23" s="71"/>
      <c r="KN23" s="71"/>
      <c r="KO23" s="71"/>
    </row>
    <row r="24" spans="1:301" s="78" customFormat="1" ht="30" customHeight="1" x14ac:dyDescent="0.25">
      <c r="A24" s="192"/>
      <c r="B24" s="72">
        <f>ACTUALS!B24</f>
        <v>21</v>
      </c>
      <c r="C24" s="73" t="str">
        <f>ACTUALS!C24</f>
        <v>K</v>
      </c>
      <c r="D24" s="74">
        <f>ACTUALS!D24</f>
        <v>46190</v>
      </c>
      <c r="E24" s="73" t="str">
        <f>ACTUALS!E24</f>
        <v>NRG Stadium (Houston)</v>
      </c>
      <c r="F24" s="180">
        <f>ACTUALS!F24</f>
        <v>0.54166666666666663</v>
      </c>
      <c r="G24" s="75">
        <f t="shared" si="2"/>
        <v>46190.541666666664</v>
      </c>
      <c r="H24" s="254" t="str">
        <f>ACTUALS!H24</f>
        <v>Portugal - DR Congo</v>
      </c>
      <c r="I24" s="149"/>
      <c r="J24" s="150"/>
      <c r="K24" s="151"/>
      <c r="L24" s="73" t="str">
        <f t="shared" si="3"/>
        <v/>
      </c>
      <c r="M24" s="76" t="s">
        <v>722</v>
      </c>
      <c r="N24" s="77" t="str">
        <f t="shared" si="0"/>
        <v>Portugal</v>
      </c>
      <c r="O24" s="78" t="str">
        <f t="shared" si="1"/>
        <v>DR Congo</v>
      </c>
      <c r="P24" s="78" t="str">
        <f>IF(L24="","",IF(PREDICTIONS!$R24&gt;PREDICTIONS!$S24,PREDICTIONS!$N24,IF(PREDICTIONS!$S24&gt;PREDICTIONS!$R24,PREDICTIONS!$O24,"")))</f>
        <v/>
      </c>
      <c r="Q24" s="78" t="str">
        <f>IF(PREDICTIONS!$P24=PREDICTIONS!$N24,PREDICTIONS!$O24,IF(PREDICTIONS!$P24=PREDICTIONS!$O24,PREDICTIONS!$N24,""))</f>
        <v/>
      </c>
      <c r="R24" s="79">
        <f t="shared" si="4"/>
        <v>0</v>
      </c>
      <c r="S24" s="78">
        <f t="shared" si="5"/>
        <v>0</v>
      </c>
      <c r="T24" s="78">
        <f>IF(OR(PREDICTIONS!$R24="",PREDICTIONS!$S24=""),"",PREDICTIONS!$R24-PREDICTIONS!$S24)</f>
        <v>0</v>
      </c>
      <c r="U24" s="78">
        <f>IF(OR(PREDICTIONS!$R24="",PREDICTIONS!$S24=""),"",PREDICTIONS!$S24-PREDICTIONS!$R24)</f>
        <v>0</v>
      </c>
      <c r="V24" s="78" t="str">
        <f>IF(PREDICTIONS!$K24="","",IF(PREDICTIONS!$L24="Draw",1,IF(PREDICTIONS!$L24=PREDICTIONS!$N24,3,0)))</f>
        <v/>
      </c>
      <c r="W24" s="78" t="str">
        <f>IF(PREDICTIONS!$K24="","",IF(PREDICTIONS!$L24="Draw",1,IF(PREDICTIONS!$L24=PREDICTIONS!$O24,3,0)))</f>
        <v/>
      </c>
      <c r="AB24" s="209" t="str">
        <f>IF(OR(ACTUALS!L24="",L24=""),"",IF((R24+S24)=(ACTUALS!R24+ACTUALS!S24),pointtotalgoals,0))</f>
        <v/>
      </c>
      <c r="AC24" s="78" t="str">
        <f>IF(L24="","",IF(L24=ACTUALS!L24,pointcorrectresult,0))</f>
        <v/>
      </c>
      <c r="AD24" s="78" t="str">
        <f>IF(L24="","",IF(I24=ACTUALS!I24,pointcorrectscore,0))</f>
        <v/>
      </c>
      <c r="AE24" s="210">
        <f t="shared" si="6"/>
        <v>0</v>
      </c>
      <c r="AK24" s="78" t="s">
        <v>7</v>
      </c>
      <c r="AL24" s="86">
        <v>1</v>
      </c>
      <c r="AM24" s="86" t="str">
        <f ca="1">IFERROR(INDEX(BE:BE,MATCH("1"&amp;AK24,BO:BO,0),1),"")</f>
        <v>Turkey</v>
      </c>
      <c r="AN24" s="86" t="str">
        <f ca="1">IF(AM24="","",VLOOKUP(AM24,BE:BJ,2,FALSE)&amp;"-"&amp;VLOOKUP(AM24,BE:BJ,3,FALSE)&amp;"-"&amp;VLOOKUP(AM24,BE:BJ,4,FALSE))</f>
        <v>0-0-0</v>
      </c>
      <c r="AO24" s="86">
        <f ca="1">IF(AM24="","",VLOOKUP(AM24,BE:BL,8,FALSE))</f>
        <v>0</v>
      </c>
      <c r="AP24" s="86">
        <f ca="1">IF(AM24="","",VLOOKUP(AM24,BE:BO,5,FALSE))</f>
        <v>0</v>
      </c>
      <c r="AQ24" s="282" t="str">
        <f>IF(L75="","",IF(AM24=ACTUALS!AJ24,$AQ$2,0))</f>
        <v/>
      </c>
      <c r="AR24" s="283"/>
      <c r="AS24" s="51"/>
      <c r="AT24" s="51"/>
      <c r="AU24" s="94"/>
      <c r="AV24" s="94"/>
      <c r="AW24" s="51"/>
      <c r="AX24" s="51"/>
      <c r="AY24" s="51"/>
      <c r="AZ24" s="51"/>
      <c r="BA24" s="51"/>
      <c r="BB24" s="51"/>
      <c r="BC24" s="51"/>
      <c r="BD24" s="51" t="s">
        <v>16</v>
      </c>
      <c r="BE24" s="51" t="s">
        <v>36</v>
      </c>
      <c r="BF24" s="51">
        <f>COUNTIF(PREDICTIONS!$P$4:$P$75,BE24)</f>
        <v>0</v>
      </c>
      <c r="BG24" s="51">
        <f>COUNTIFS(PREDICTIONS!$O$4:$O$75,BE24,PREDICTIONS!$L$4:$L$75,"Draw")+COUNTIFS(PREDICTIONS!$N$4:$N$75,BE24,PREDICTIONS!$L$4:$L$75,"Draw")</f>
        <v>0</v>
      </c>
      <c r="BH24" s="51">
        <f>COUNTIF(PREDICTIONS!$Q$4:$Q$75,BE24)</f>
        <v>0</v>
      </c>
      <c r="BI24" s="51">
        <f>BG24+(3*BF24)</f>
        <v>0</v>
      </c>
      <c r="BJ24" s="51">
        <f>SUMIFS(PREDICTIONS!$R$4:$R$75,PREDICTIONS!$N$4:$N$75,BE24)+SUMIFS(PREDICTIONS!$S$4:$S$75,PREDICTIONS!$O$4:$O$75,BE24)</f>
        <v>0</v>
      </c>
      <c r="BK24" s="51">
        <f>SUMIFS(PREDICTIONS!$S$4:$S$75,PREDICTIONS!$N$4:$N$75,BE24)+SUMIFS(PREDICTIONS!$R$4:$R$75,PREDICTIONS!$O$4:$O$75,BE24)</f>
        <v>0</v>
      </c>
      <c r="BL24" s="51">
        <f>BJ24-BK24</f>
        <v>0</v>
      </c>
      <c r="BM24" s="51">
        <f ca="1">RANK(BV24,BV24:BV27,1)</f>
        <v>4</v>
      </c>
      <c r="BN24" s="51" t="str">
        <f>IFERROR(VLOOKUP(BE24,AU:AV,2,FALSE),"")</f>
        <v/>
      </c>
      <c r="BO24" s="51" t="str">
        <f ca="1">IF(BN24="",BM24&amp;BD24,BN24&amp;BD24)</f>
        <v>4E</v>
      </c>
      <c r="BP24" s="51">
        <f>RANK(BI24,BI24:BI27)+(RANK(BL24,BL24:BL27)/10)+(RANK(BJ24,BJ24:BJ27)/100)</f>
        <v>1.1100000000000001</v>
      </c>
      <c r="BQ24" s="51">
        <f>RANK(BP24,BP24:BP27,1)</f>
        <v>1</v>
      </c>
      <c r="BR24" s="51" cm="1">
        <f t="array" aca="1" ref="BR24" ca="1">SUMPRODUCT((OFFSET($BY$3:$DT$3,MATCH($BE24,$BX$4:$BX$51,0),0))*((IF($BQ26=$BQ24,$BY$3:$DT$3=$BE26,0))+(IF($BQ27=$BQ24,$BY$3:$DT$3=$BE27,0))+(IF($BQ25=$BQ24,$BY$3:$DT$3=$BE25,0))))</f>
        <v>0</v>
      </c>
      <c r="BS24" s="51" cm="1">
        <f t="array" aca="1" ref="BS24" ca="1">SUMPRODUCT((OFFSET($DW$3:$FR$3,MATCH($BE24,$DV$4:$DV$51,0),0))*((IF($BQ26=$BQ24,$DW$3:$FR$3=$BE26,0))+(IF($BQ27=$BQ24,$DW$3:$FR$3=$BE27,0))+(IF($BQ25=$BQ24,$DW$3:$FR$3=$BE25,0))))</f>
        <v>0</v>
      </c>
      <c r="BT24" s="51" cm="1">
        <f t="array" aca="1" ref="BT24" ca="1">SUMPRODUCT((OFFSET($FU$3:$HP$3,MATCH($BE24,$FT$4:$FT$51,0),0))*((IF($BQ26=$BQ24,$FU$3:$HP$3=$BE26,0))+(IF($BQ27=$BQ24,$FU$3:$HP$3=$BE27,0))+(IF($BQ25=$BQ24,$FU$3:$HP$3=$BE25,0))))</f>
        <v>0</v>
      </c>
      <c r="BU24" s="51">
        <f ca="1">(BR24/1000)+(BS24/10000)+(BT24/100000)+(ROW(BT27)/10000000)</f>
        <v>2.7E-6</v>
      </c>
      <c r="BV24" s="51">
        <f ca="1">+BP24-BU24</f>
        <v>1.1099973000000001</v>
      </c>
      <c r="BW24" s="51"/>
      <c r="BX24" s="51" t="s">
        <v>45</v>
      </c>
      <c r="BY24" s="83">
        <f>SUMIFS(PREDICTIONS!$W$4:$W$75,PREDICTIONS!$O$4:$O$75,$BX24,PREDICTIONS!$N$4:$N$75,BY$3)+SUMIFS(PREDICTIONS!$V$4:$V$75,PREDICTIONS!$N$4:$N$75,$BX24,PREDICTIONS!$O$4:$O$75,BY$3)</f>
        <v>0</v>
      </c>
      <c r="BZ24" s="83">
        <f>SUMIFS(PREDICTIONS!$W$4:$W$75,PREDICTIONS!$O$4:$O$75,$BX24,PREDICTIONS!$N$4:$N$75,BZ$3)+SUMIFS(PREDICTIONS!$V$4:$V$75,PREDICTIONS!$N$4:$N$75,$BX24,PREDICTIONS!$O$4:$O$75,BZ$3)</f>
        <v>0</v>
      </c>
      <c r="CA24" s="83">
        <f>SUMIFS(PREDICTIONS!$W$4:$W$75,PREDICTIONS!$O$4:$O$75,$BX24,PREDICTIONS!$N$4:$N$75,CA$3)+SUMIFS(PREDICTIONS!$V$4:$V$75,PREDICTIONS!$N$4:$N$75,$BX24,PREDICTIONS!$O$4:$O$75,CA$3)</f>
        <v>0</v>
      </c>
      <c r="CB24" s="83">
        <f>SUMIFS(PREDICTIONS!$W$4:$W$75,PREDICTIONS!$O$4:$O$75,$BX24,PREDICTIONS!$N$4:$N$75,CB$3)+SUMIFS(PREDICTIONS!$V$4:$V$75,PREDICTIONS!$N$4:$N$75,$BX24,PREDICTIONS!$O$4:$O$75,CB$3)</f>
        <v>0</v>
      </c>
      <c r="CC24" s="83">
        <f>SUMIFS(PREDICTIONS!$W$4:$W$75,PREDICTIONS!$O$4:$O$75,$BX24,PREDICTIONS!$N$4:$N$75,CC$3)+SUMIFS(PREDICTIONS!$V$4:$V$75,PREDICTIONS!$N$4:$N$75,$BX24,PREDICTIONS!$O$4:$O$75,CC$3)</f>
        <v>0</v>
      </c>
      <c r="CD24" s="83">
        <f>SUMIFS(PREDICTIONS!$W$4:$W$75,PREDICTIONS!$O$4:$O$75,$BX24,PREDICTIONS!$N$4:$N$75,CD$3)+SUMIFS(PREDICTIONS!$V$4:$V$75,PREDICTIONS!$N$4:$N$75,$BX24,PREDICTIONS!$O$4:$O$75,CD$3)</f>
        <v>0</v>
      </c>
      <c r="CE24" s="83">
        <f>SUMIFS(PREDICTIONS!$W$4:$W$75,PREDICTIONS!$O$4:$O$75,$BX24,PREDICTIONS!$N$4:$N$75,CE$3)+SUMIFS(PREDICTIONS!$V$4:$V$75,PREDICTIONS!$N$4:$N$75,$BX24,PREDICTIONS!$O$4:$O$75,CE$3)</f>
        <v>0</v>
      </c>
      <c r="CF24" s="83">
        <f>SUMIFS(PREDICTIONS!$W$4:$W$75,PREDICTIONS!$O$4:$O$75,$BX24,PREDICTIONS!$N$4:$N$75,CF$3)+SUMIFS(PREDICTIONS!$V$4:$V$75,PREDICTIONS!$N$4:$N$75,$BX24,PREDICTIONS!$O$4:$O$75,CF$3)</f>
        <v>0</v>
      </c>
      <c r="CG24" s="83">
        <f>SUMIFS(PREDICTIONS!$W$4:$W$75,PREDICTIONS!$O$4:$O$75,$BX24,PREDICTIONS!$N$4:$N$75,CG$3)+SUMIFS(PREDICTIONS!$V$4:$V$75,PREDICTIONS!$N$4:$N$75,$BX24,PREDICTIONS!$O$4:$O$75,CG$3)</f>
        <v>0</v>
      </c>
      <c r="CH24" s="83">
        <f>SUMIFS(PREDICTIONS!$W$4:$W$75,PREDICTIONS!$O$4:$O$75,$BX24,PREDICTIONS!$N$4:$N$75,CH$3)+SUMIFS(PREDICTIONS!$V$4:$V$75,PREDICTIONS!$N$4:$N$75,$BX24,PREDICTIONS!$O$4:$O$75,CH$3)</f>
        <v>0</v>
      </c>
      <c r="CI24" s="83">
        <f>SUMIFS(PREDICTIONS!$W$4:$W$75,PREDICTIONS!$O$4:$O$75,$BX24,PREDICTIONS!$N$4:$N$75,CI$3)+SUMIFS(PREDICTIONS!$V$4:$V$75,PREDICTIONS!$N$4:$N$75,$BX24,PREDICTIONS!$O$4:$O$75,CI$3)</f>
        <v>0</v>
      </c>
      <c r="CJ24" s="83">
        <f>SUMIFS(PREDICTIONS!$W$4:$W$75,PREDICTIONS!$O$4:$O$75,$BX24,PREDICTIONS!$N$4:$N$75,CJ$3)+SUMIFS(PREDICTIONS!$V$4:$V$75,PREDICTIONS!$N$4:$N$75,$BX24,PREDICTIONS!$O$4:$O$75,CJ$3)</f>
        <v>0</v>
      </c>
      <c r="CK24" s="83">
        <f>SUMIFS(PREDICTIONS!$W$4:$W$75,PREDICTIONS!$O$4:$O$75,$BX24,PREDICTIONS!$N$4:$N$75,CK$3)+SUMIFS(PREDICTIONS!$V$4:$V$75,PREDICTIONS!$N$4:$N$75,$BX24,PREDICTIONS!$O$4:$O$75,CK$3)</f>
        <v>0</v>
      </c>
      <c r="CL24" s="83">
        <f>SUMIFS(PREDICTIONS!$W$4:$W$75,PREDICTIONS!$O$4:$O$75,$BX24,PREDICTIONS!$N$4:$N$75,CL$3)+SUMIFS(PREDICTIONS!$V$4:$V$75,PREDICTIONS!$N$4:$N$75,$BX24,PREDICTIONS!$O$4:$O$75,CL$3)</f>
        <v>0</v>
      </c>
      <c r="CM24" s="83">
        <f>SUMIFS(PREDICTIONS!$W$4:$W$75,PREDICTIONS!$O$4:$O$75,$BX24,PREDICTIONS!$N$4:$N$75,CM$3)+SUMIFS(PREDICTIONS!$V$4:$V$75,PREDICTIONS!$N$4:$N$75,$BX24,PREDICTIONS!$O$4:$O$75,CM$3)</f>
        <v>0</v>
      </c>
      <c r="CN24" s="83">
        <f>SUMIFS(PREDICTIONS!$W$4:$W$75,PREDICTIONS!$O$4:$O$75,$BX24,PREDICTIONS!$N$4:$N$75,CN$3)+SUMIFS(PREDICTIONS!$V$4:$V$75,PREDICTIONS!$N$4:$N$75,$BX24,PREDICTIONS!$O$4:$O$75,CN$3)</f>
        <v>0</v>
      </c>
      <c r="CO24" s="83">
        <f>SUMIFS(PREDICTIONS!$W$4:$W$75,PREDICTIONS!$O$4:$O$75,$BX24,PREDICTIONS!$N$4:$N$75,CO$3)+SUMIFS(PREDICTIONS!$V$4:$V$75,PREDICTIONS!$N$4:$N$75,$BX24,PREDICTIONS!$O$4:$O$75,CO$3)</f>
        <v>0</v>
      </c>
      <c r="CP24" s="83">
        <f>SUMIFS(PREDICTIONS!$W$4:$W$75,PREDICTIONS!$O$4:$O$75,$BX24,PREDICTIONS!$N$4:$N$75,CP$3)+SUMIFS(PREDICTIONS!$V$4:$V$75,PREDICTIONS!$N$4:$N$75,$BX24,PREDICTIONS!$O$4:$O$75,CP$3)</f>
        <v>0</v>
      </c>
      <c r="CQ24" s="83">
        <f>SUMIFS(PREDICTIONS!$W$4:$W$75,PREDICTIONS!$O$4:$O$75,$BX24,PREDICTIONS!$N$4:$N$75,CQ$3)+SUMIFS(PREDICTIONS!$V$4:$V$75,PREDICTIONS!$N$4:$N$75,$BX24,PREDICTIONS!$O$4:$O$75,CQ$3)</f>
        <v>0</v>
      </c>
      <c r="CR24" s="83">
        <f>SUMIFS(PREDICTIONS!$W$4:$W$75,PREDICTIONS!$O$4:$O$75,$BX24,PREDICTIONS!$N$4:$N$75,CR$3)+SUMIFS(PREDICTIONS!$V$4:$V$75,PREDICTIONS!$N$4:$N$75,$BX24,PREDICTIONS!$O$4:$O$75,CR$3)</f>
        <v>0</v>
      </c>
      <c r="CS24" s="83">
        <f>SUMIFS(PREDICTIONS!$W$4:$W$75,PREDICTIONS!$O$4:$O$75,$BX24,PREDICTIONS!$N$4:$N$75,CS$3)+SUMIFS(PREDICTIONS!$V$4:$V$75,PREDICTIONS!$N$4:$N$75,$BX24,PREDICTIONS!$O$4:$O$75,CS$3)</f>
        <v>0</v>
      </c>
      <c r="CT24" s="83">
        <f>SUMIFS(PREDICTIONS!$W$4:$W$75,PREDICTIONS!$O$4:$O$75,$BX24,PREDICTIONS!$N$4:$N$75,CT$3)+SUMIFS(PREDICTIONS!$V$4:$V$75,PREDICTIONS!$N$4:$N$75,$BX24,PREDICTIONS!$O$4:$O$75,CT$3)</f>
        <v>0</v>
      </c>
      <c r="CU24" s="83">
        <f>SUMIFS(PREDICTIONS!$B$4:$B$75,PREDICTIONS!$P$4:$P$75,$BX24,PREDICTIONS!$O$4:$O$75,CU$3)+SUMIFS(PREDICTIONS!$W$4:$W$75,PREDICTIONS!$O$4:$O$75,$BX24,PREDICTIONS!$P$4:$P$75,CU$3)</f>
        <v>0</v>
      </c>
      <c r="CV24" s="83">
        <f>SUMIFS(PREDICTIONS!$C$4:$C$75,PREDICTIONS!$Q$4:$Q$75,$BX24,PREDICTIONS!$P$4:$P$75,CV$3)+SUMIFS(PREDICTIONS!$B$4:$B$75,PREDICTIONS!$P$4:$P$75,$BX24,PREDICTIONS!$Q$4:$Q$75,CV$3)</f>
        <v>0</v>
      </c>
      <c r="CW24" s="83">
        <f>SUMIFS(PREDICTIONS!$D$4:$D$75,PREDICTIONS!$R$4:$R$75,$BX24,PREDICTIONS!$Q$4:$Q$75,CW$3)+SUMIFS(PREDICTIONS!$C$4:$C$75,PREDICTIONS!$Q$4:$Q$75,$BX24,PREDICTIONS!$R$4:$R$75,CW$3)</f>
        <v>0</v>
      </c>
      <c r="CX24" s="83">
        <f>SUMIFS(PREDICTIONS!$E$4:$E$75,PREDICTIONS!$S$4:$S$75,$BX24,PREDICTIONS!$R$4:$R$75,CX$3)+SUMIFS(PREDICTIONS!$D$4:$D$75,PREDICTIONS!$R$4:$R$75,$BX24,PREDICTIONS!$S$4:$S$75,CX$3)</f>
        <v>0</v>
      </c>
      <c r="CY24" s="83">
        <f>SUMIFS(PREDICTIONS!$F$4:$F$75,PREDICTIONS!$T$4:$T$75,$BX24,PREDICTIONS!$S$4:$S$75,CY$3)+SUMIFS(PREDICTIONS!$E$4:$E$75,PREDICTIONS!$S$4:$S$75,$BX24,PREDICTIONS!$T$4:$T$75,CY$3)</f>
        <v>0</v>
      </c>
      <c r="CZ24" s="83">
        <f>SUMIFS(PREDICTIONS!$G$4:$G$75,PREDICTIONS!$U$4:$U$75,$BX24,PREDICTIONS!$T$4:$T$75,CZ$3)+SUMIFS(PREDICTIONS!$F$4:$F$75,PREDICTIONS!$T$4:$T$75,$BX24,PREDICTIONS!$U$4:$U$75,CZ$3)</f>
        <v>0</v>
      </c>
      <c r="DA24" s="83">
        <f>SUMIFS(PREDICTIONS!$J$4:$J$75,PREDICTIONS!$V$4:$V$75,$BX24,PREDICTIONS!$U$4:$U$75,DA$3)+SUMIFS(PREDICTIONS!$G$4:$G$75,PREDICTIONS!$U$4:$U$75,$BX24,PREDICTIONS!$V$4:$V$75,DA$3)</f>
        <v>0</v>
      </c>
      <c r="DB24" s="83">
        <f>SUMIFS(PREDICTIONS!$K$4:$K$75,PREDICTIONS!$W$4:$W$75,$BX24,PREDICTIONS!$V$4:$V$75,DB$3)+SUMIFS(PREDICTIONS!$J$4:$J$75,PREDICTIONS!$V$4:$V$75,$BX24,PREDICTIONS!$W$4:$W$75,DB$3)</f>
        <v>0</v>
      </c>
      <c r="DC24" s="83">
        <f>SUMIFS(PREDICTIONS!$L$4:$L$75,PREDICTIONS!$B$4:$B$75,$BX24,PREDICTIONS!$W$4:$W$75,DC$3)+SUMIFS(PREDICTIONS!$K$4:$K$75,PREDICTIONS!$W$4:$W$75,$BX24,PREDICTIONS!$B$4:$B$75,DC$3)</f>
        <v>0</v>
      </c>
      <c r="DD24" s="83">
        <f>SUMIFS(PREDICTIONS!$N$4:$N$75,PREDICTIONS!$C$4:$C$75,$BX24,PREDICTIONS!$B$4:$B$75,DD$3)+SUMIFS(PREDICTIONS!$L$4:$L$75,PREDICTIONS!$B$4:$B$75,$BX24,PREDICTIONS!$C$4:$C$75,DD$3)</f>
        <v>0</v>
      </c>
      <c r="DE24" s="83">
        <f>SUMIFS(PREDICTIONS!$O$4:$O$75,PREDICTIONS!$D$4:$D$75,$BX24,PREDICTIONS!$C$4:$C$75,DE$3)+SUMIFS(PREDICTIONS!$N$4:$N$75,PREDICTIONS!$C$4:$C$75,$BX24,PREDICTIONS!$D$4:$D$75,DE$3)</f>
        <v>0</v>
      </c>
      <c r="DF24" s="83">
        <f>SUMIFS(PREDICTIONS!$P$4:$P$75,PREDICTIONS!$E$4:$E$75,$BX24,PREDICTIONS!$D$4:$D$75,DF$3)+SUMIFS(PREDICTIONS!$O$4:$O$75,PREDICTIONS!$D$4:$D$75,$BX24,PREDICTIONS!$E$4:$E$75,DF$3)</f>
        <v>0</v>
      </c>
      <c r="DG24" s="83">
        <f>SUMIFS(PREDICTIONS!$Q$4:$Q$75,PREDICTIONS!$F$4:$F$75,$BX24,PREDICTIONS!$E$4:$E$75,DG$3)+SUMIFS(PREDICTIONS!$P$4:$P$75,PREDICTIONS!$E$4:$E$75,$BX24,PREDICTIONS!$F$4:$F$75,DG$3)</f>
        <v>0</v>
      </c>
      <c r="DH24" s="83">
        <f>SUMIFS(PREDICTIONS!$R$4:$R$75,PREDICTIONS!$G$4:$G$75,$BX24,PREDICTIONS!$F$4:$F$75,DH$3)+SUMIFS(PREDICTIONS!$Q$4:$Q$75,PREDICTIONS!$F$4:$F$75,$BX24,PREDICTIONS!$G$4:$G$75,DH$3)</f>
        <v>0</v>
      </c>
      <c r="DI24" s="83">
        <f>SUMIFS(PREDICTIONS!$S$4:$S$75,PREDICTIONS!$J$4:$J$75,$BX24,PREDICTIONS!$G$4:$G$75,DI$3)+SUMIFS(PREDICTIONS!$R$4:$R$75,PREDICTIONS!$G$4:$G$75,$BX24,PREDICTIONS!$J$4:$J$75,DI$3)</f>
        <v>0</v>
      </c>
      <c r="DJ24" s="83">
        <f>SUMIFS(PREDICTIONS!$T$4:$T$75,PREDICTIONS!$K$4:$K$75,$BX24,PREDICTIONS!$J$4:$J$75,DJ$3)+SUMIFS(PREDICTIONS!$S$4:$S$75,PREDICTIONS!$J$4:$J$75,$BX24,PREDICTIONS!$K$4:$K$75,DJ$3)</f>
        <v>0</v>
      </c>
      <c r="DK24" s="83">
        <f>SUMIFS(PREDICTIONS!$U$4:$U$75,PREDICTIONS!$L$4:$L$75,$BX24,PREDICTIONS!$K$4:$K$75,DK$3)+SUMIFS(PREDICTIONS!$T$4:$T$75,PREDICTIONS!$K$4:$K$75,$BX24,PREDICTIONS!$L$4:$L$75,DK$3)</f>
        <v>0</v>
      </c>
      <c r="DL24" s="83">
        <f>SUMIFS(PREDICTIONS!$V$4:$V$75,PREDICTIONS!$N$4:$N$75,$BX24,PREDICTIONS!$L$4:$L$75,DL$3)+SUMIFS(PREDICTIONS!$U$4:$U$75,PREDICTIONS!$L$4:$L$75,$BX24,PREDICTIONS!$N$4:$N$75,DL$3)</f>
        <v>0</v>
      </c>
      <c r="DM24" s="83">
        <f>SUMIFS(PREDICTIONS!$W$4:$W$75,PREDICTIONS!$O$4:$O$75,$BX24,PREDICTIONS!$N$4:$N$75,DM$3)+SUMIFS(PREDICTIONS!$V$4:$V$75,PREDICTIONS!$N$4:$N$75,$BX24,PREDICTIONS!$O$4:$O$75,DM$3)</f>
        <v>0</v>
      </c>
      <c r="DN24" s="83">
        <f>SUMIFS(PREDICTIONS!$B$4:$B$75,PREDICTIONS!$P$4:$P$75,$BX24,PREDICTIONS!$O$4:$O$75,DN$3)+SUMIFS(PREDICTIONS!$W$4:$W$75,PREDICTIONS!$O$4:$O$75,$BX24,PREDICTIONS!$P$4:$P$75,DN$3)</f>
        <v>0</v>
      </c>
      <c r="DO24" s="83">
        <f>SUMIFS(PREDICTIONS!$C$4:$C$75,PREDICTIONS!$Q$4:$Q$75,$BX24,PREDICTIONS!$P$4:$P$75,DO$3)+SUMIFS(PREDICTIONS!$B$4:$B$75,PREDICTIONS!$P$4:$P$75,$BX24,PREDICTIONS!$Q$4:$Q$75,DO$3)</f>
        <v>0</v>
      </c>
      <c r="DP24" s="83">
        <f>SUMIFS(PREDICTIONS!$D$4:$D$75,PREDICTIONS!$R$4:$R$75,$BX24,PREDICTIONS!$Q$4:$Q$75,DP$3)+SUMIFS(PREDICTIONS!$C$4:$C$75,PREDICTIONS!$Q$4:$Q$75,$BX24,PREDICTIONS!$R$4:$R$75,DP$3)</f>
        <v>0</v>
      </c>
      <c r="DQ24" s="83">
        <f>SUMIFS(PREDICTIONS!$E$4:$E$75,PREDICTIONS!$S$4:$S$75,$BX24,PREDICTIONS!$R$4:$R$75,DQ$3)+SUMIFS(PREDICTIONS!$D$4:$D$75,PREDICTIONS!$R$4:$R$75,$BX24,PREDICTIONS!$S$4:$S$75,DQ$3)</f>
        <v>0</v>
      </c>
      <c r="DR24" s="83">
        <f>SUMIFS(PREDICTIONS!$W$4:$W$75,PREDICTIONS!$O$4:$O$75,$BX24,PREDICTIONS!$N$4:$N$75,DR$3)+SUMIFS(PREDICTIONS!$V$4:$V$75,PREDICTIONS!$N$4:$N$75,$BX24,PREDICTIONS!$O$4:$O$75,DR$3)</f>
        <v>0</v>
      </c>
      <c r="DS24" s="83">
        <f>SUMIFS(PREDICTIONS!$W$4:$W$75,PREDICTIONS!$O$4:$O$75,$BX24,PREDICTIONS!$N$4:$N$75,DS$3)+SUMIFS(PREDICTIONS!$V$4:$V$75,PREDICTIONS!$N$4:$N$75,$BX24,PREDICTIONS!$O$4:$O$75,DS$3)</f>
        <v>0</v>
      </c>
      <c r="DT24" s="83">
        <f>SUMIFS(PREDICTIONS!$W$4:$W$75,PREDICTIONS!$O$4:$O$75,$BX24,PREDICTIONS!$N$4:$N$75,DT$3)+SUMIFS(PREDICTIONS!$V$4:$V$75,PREDICTIONS!$N$4:$N$75,$BX24,PREDICTIONS!$O$4:$O$75,DT$3)</f>
        <v>0</v>
      </c>
      <c r="DU24" s="51"/>
      <c r="DV24" s="51" t="s">
        <v>45</v>
      </c>
      <c r="DW24" s="83">
        <f>SUMIFS(PREDICTIONS!$U$4:$U$75,PREDICTIONS!$O$4:$O$75,$BX24,PREDICTIONS!$N$4:$N$75,DW$3)+SUMIFS(PREDICTIONS!$T$4:$T$75,PREDICTIONS!$N$4:$N$75,$BX24,PREDICTIONS!$O$4:$O$75,DW$3)</f>
        <v>0</v>
      </c>
      <c r="DX24" s="83">
        <f>SUMIFS(PREDICTIONS!$U$4:$U$75,PREDICTIONS!$O$4:$O$75,$BX24,PREDICTIONS!$N$4:$N$75,DX$3)+SUMIFS(PREDICTIONS!$T$4:$T$75,PREDICTIONS!$N$4:$N$75,$BX24,PREDICTIONS!$O$4:$O$75,DX$3)</f>
        <v>0</v>
      </c>
      <c r="DY24" s="83">
        <f>SUMIFS(PREDICTIONS!$U$4:$U$75,PREDICTIONS!$O$4:$O$75,$BX24,PREDICTIONS!$N$4:$N$75,DY$3)+SUMIFS(PREDICTIONS!$T$4:$T$75,PREDICTIONS!$N$4:$N$75,$BX24,PREDICTIONS!$O$4:$O$75,DY$3)</f>
        <v>0</v>
      </c>
      <c r="DZ24" s="83">
        <f>SUMIFS(PREDICTIONS!$U$4:$U$75,PREDICTIONS!$O$4:$O$75,$BX24,PREDICTIONS!$N$4:$N$75,DZ$3)+SUMIFS(PREDICTIONS!$T$4:$T$75,PREDICTIONS!$N$4:$N$75,$BX24,PREDICTIONS!$O$4:$O$75,DZ$3)</f>
        <v>0</v>
      </c>
      <c r="EA24" s="83">
        <f>SUMIFS(PREDICTIONS!$U$4:$U$75,PREDICTIONS!$O$4:$O$75,$BX24,PREDICTIONS!$N$4:$N$75,EA$3)+SUMIFS(PREDICTIONS!$T$4:$T$75,PREDICTIONS!$N$4:$N$75,$BX24,PREDICTIONS!$O$4:$O$75,EA$3)</f>
        <v>0</v>
      </c>
      <c r="EB24" s="83">
        <f>SUMIFS(PREDICTIONS!$U$4:$U$75,PREDICTIONS!$O$4:$O$75,$BX24,PREDICTIONS!$N$4:$N$75,EB$3)+SUMIFS(PREDICTIONS!$T$4:$T$75,PREDICTIONS!$N$4:$N$75,$BX24,PREDICTIONS!$O$4:$O$75,EB$3)</f>
        <v>0</v>
      </c>
      <c r="EC24" s="83">
        <f>SUMIFS(PREDICTIONS!$U$4:$U$75,PREDICTIONS!$O$4:$O$75,$BX24,PREDICTIONS!$N$4:$N$75,EC$3)+SUMIFS(PREDICTIONS!$T$4:$T$75,PREDICTIONS!$N$4:$N$75,$BX24,PREDICTIONS!$O$4:$O$75,EC$3)</f>
        <v>0</v>
      </c>
      <c r="ED24" s="83">
        <f>SUMIFS(PREDICTIONS!$U$4:$U$75,PREDICTIONS!$O$4:$O$75,$BX24,PREDICTIONS!$N$4:$N$75,ED$3)+SUMIFS(PREDICTIONS!$T$4:$T$75,PREDICTIONS!$N$4:$N$75,$BX24,PREDICTIONS!$O$4:$O$75,ED$3)</f>
        <v>0</v>
      </c>
      <c r="EE24" s="83">
        <f>SUMIFS(PREDICTIONS!$U$4:$U$75,PREDICTIONS!$O$4:$O$75,$BX24,PREDICTIONS!$N$4:$N$75,EE$3)+SUMIFS(PREDICTIONS!$T$4:$T$75,PREDICTIONS!$N$4:$N$75,$BX24,PREDICTIONS!$O$4:$O$75,EE$3)</f>
        <v>0</v>
      </c>
      <c r="EF24" s="83">
        <f>SUMIFS(PREDICTIONS!$V$4:$V$75,PREDICTIONS!$P$4:$P$75,$BX24,PREDICTIONS!$O$4:$O$75,EF$3)+SUMIFS(PREDICTIONS!$U$4:$U$75,PREDICTIONS!$O$4:$O$75,$BX24,PREDICTIONS!$P$4:$P$75,EF$3)</f>
        <v>0</v>
      </c>
      <c r="EG24" s="83">
        <f>SUMIFS(PREDICTIONS!$W$4:$W$75,PREDICTIONS!$Q$4:$Q$75,$BX24,PREDICTIONS!$P$4:$P$75,EG$3)+SUMIFS(PREDICTIONS!$V$4:$V$75,PREDICTIONS!$P$4:$P$75,$BX24,PREDICTIONS!$Q$4:$Q$75,EG$3)</f>
        <v>0</v>
      </c>
      <c r="EH24" s="83">
        <f>SUMIFS(PREDICTIONS!$B$4:$B$75,PREDICTIONS!$R$4:$R$75,$BX24,PREDICTIONS!$Q$4:$Q$75,EH$3)+SUMIFS(PREDICTIONS!$W$4:$W$75,PREDICTIONS!$Q$4:$Q$75,$BX24,PREDICTIONS!$R$4:$R$75,EH$3)</f>
        <v>0</v>
      </c>
      <c r="EI24" s="83">
        <f>SUMIFS(PREDICTIONS!$C$4:$C$75,PREDICTIONS!$S$4:$S$75,$BX24,PREDICTIONS!$R$4:$R$75,EI$3)+SUMIFS(PREDICTIONS!$B$4:$B$75,PREDICTIONS!$R$4:$R$75,$BX24,PREDICTIONS!$S$4:$S$75,EI$3)</f>
        <v>0</v>
      </c>
      <c r="EJ24" s="83">
        <f>SUMIFS(PREDICTIONS!$D$4:$D$75,PREDICTIONS!$T$4:$T$75,$BX24,PREDICTIONS!$S$4:$S$75,EJ$3)+SUMIFS(PREDICTIONS!$C$4:$C$75,PREDICTIONS!$S$4:$S$75,$BX24,PREDICTIONS!$T$4:$T$75,EJ$3)</f>
        <v>0</v>
      </c>
      <c r="EK24" s="83">
        <f>SUMIFS(PREDICTIONS!$E$4:$E$75,PREDICTIONS!$U$4:$U$75,$BX24,PREDICTIONS!$T$4:$T$75,EK$3)+SUMIFS(PREDICTIONS!$D$4:$D$75,PREDICTIONS!$T$4:$T$75,$BX24,PREDICTIONS!$U$4:$U$75,EK$3)</f>
        <v>0</v>
      </c>
      <c r="EL24" s="83">
        <f>SUMIFS(PREDICTIONS!$F$4:$F$75,PREDICTIONS!$V$4:$V$75,$BX24,PREDICTIONS!$U$4:$U$75,EL$3)+SUMIFS(PREDICTIONS!$E$4:$E$75,PREDICTIONS!$U$4:$U$75,$BX24,PREDICTIONS!$V$4:$V$75,EL$3)</f>
        <v>0</v>
      </c>
      <c r="EM24" s="83">
        <f>SUMIFS(PREDICTIONS!$G$4:$G$75,PREDICTIONS!$W$4:$W$75,$BX24,PREDICTIONS!$V$4:$V$75,EM$3)+SUMIFS(PREDICTIONS!$F$4:$F$75,PREDICTIONS!$V$4:$V$75,$BX24,PREDICTIONS!$W$4:$W$75,EM$3)</f>
        <v>0</v>
      </c>
      <c r="EN24" s="83">
        <f>SUMIFS(PREDICTIONS!$J$4:$J$75,PREDICTIONS!$B$4:$B$75,$BX24,PREDICTIONS!$W$4:$W$75,EN$3)+SUMIFS(PREDICTIONS!$G$4:$G$75,PREDICTIONS!$W$4:$W$75,$BX24,PREDICTIONS!$B$4:$B$75,EN$3)</f>
        <v>0</v>
      </c>
      <c r="EO24" s="83">
        <f>SUMIFS(PREDICTIONS!$K$4:$K$75,PREDICTIONS!$C$4:$C$75,$BX24,PREDICTIONS!$B$4:$B$75,EO$3)+SUMIFS(PREDICTIONS!$J$4:$J$75,PREDICTIONS!$B$4:$B$75,$BX24,PREDICTIONS!$C$4:$C$75,EO$3)</f>
        <v>0</v>
      </c>
      <c r="EP24" s="83">
        <f>SUMIFS(PREDICTIONS!$L$4:$L$75,PREDICTIONS!$D$4:$D$75,$BX24,PREDICTIONS!$C$4:$C$75,EP$3)+SUMIFS(PREDICTIONS!$K$4:$K$75,PREDICTIONS!$C$4:$C$75,$BX24,PREDICTIONS!$D$4:$D$75,EP$3)</f>
        <v>0</v>
      </c>
      <c r="EQ24" s="83">
        <f>SUMIFS(PREDICTIONS!$N$4:$N$75,PREDICTIONS!$E$4:$E$75,$BX24,PREDICTIONS!$D$4:$D$75,EQ$3)+SUMIFS(PREDICTIONS!$L$4:$L$75,PREDICTIONS!$D$4:$D$75,$BX24,PREDICTIONS!$E$4:$E$75,EQ$3)</f>
        <v>0</v>
      </c>
      <c r="ER24" s="83">
        <f>SUMIFS(PREDICTIONS!$O$4:$O$75,PREDICTIONS!$F$4:$F$75,$BX24,PREDICTIONS!$E$4:$E$75,ER$3)+SUMIFS(PREDICTIONS!$N$4:$N$75,PREDICTIONS!$E$4:$E$75,$BX24,PREDICTIONS!$F$4:$F$75,ER$3)</f>
        <v>0</v>
      </c>
      <c r="ES24" s="83">
        <f>SUMIFS(PREDICTIONS!$P$4:$P$75,PREDICTIONS!$G$4:$G$75,$BX24,PREDICTIONS!$F$4:$F$75,ES$3)+SUMIFS(PREDICTIONS!$O$4:$O$75,PREDICTIONS!$F$4:$F$75,$BX24,PREDICTIONS!$G$4:$G$75,ES$3)</f>
        <v>0</v>
      </c>
      <c r="ET24" s="83">
        <f>SUMIFS(PREDICTIONS!$Q$4:$Q$75,PREDICTIONS!$J$4:$J$75,$BX24,PREDICTIONS!$G$4:$G$75,ET$3)+SUMIFS(PREDICTIONS!$P$4:$P$75,PREDICTIONS!$G$4:$G$75,$BX24,PREDICTIONS!$J$4:$J$75,ET$3)</f>
        <v>0</v>
      </c>
      <c r="EU24" s="83">
        <f>SUMIFS(PREDICTIONS!$R$4:$R$75,PREDICTIONS!$K$4:$K$75,$BX24,PREDICTIONS!$J$4:$J$75,EU$3)+SUMIFS(PREDICTIONS!$Q$4:$Q$75,PREDICTIONS!$J$4:$J$75,$BX24,PREDICTIONS!$K$4:$K$75,EU$3)</f>
        <v>0</v>
      </c>
      <c r="EV24" s="83">
        <f>SUMIFS(PREDICTIONS!$S$4:$S$75,PREDICTIONS!$L$4:$L$75,$BX24,PREDICTIONS!$K$4:$K$75,EV$3)+SUMIFS(PREDICTIONS!$R$4:$R$75,PREDICTIONS!$K$4:$K$75,$BX24,PREDICTIONS!$L$4:$L$75,EV$3)</f>
        <v>0</v>
      </c>
      <c r="EW24" s="83">
        <f>SUMIFS(PREDICTIONS!$T$4:$T$75,PREDICTIONS!$N$4:$N$75,$BX24,PREDICTIONS!$L$4:$L$75,EW$3)+SUMIFS(PREDICTIONS!$S$4:$S$75,PREDICTIONS!$L$4:$L$75,$BX24,PREDICTIONS!$N$4:$N$75,EW$3)</f>
        <v>0</v>
      </c>
      <c r="EX24" s="83">
        <f>SUMIFS(PREDICTIONS!$U$4:$U$75,PREDICTIONS!$O$4:$O$75,$BX24,PREDICTIONS!$N$4:$N$75,EX$3)+SUMIFS(PREDICTIONS!$T$4:$T$75,PREDICTIONS!$N$4:$N$75,$BX24,PREDICTIONS!$O$4:$O$75,EX$3)</f>
        <v>0</v>
      </c>
      <c r="EY24" s="83">
        <f>SUMIFS(PREDICTIONS!$V$4:$V$75,PREDICTIONS!$P$4:$P$75,$BX24,PREDICTIONS!$O$4:$O$75,EY$3)+SUMIFS(PREDICTIONS!$U$4:$U$75,PREDICTIONS!$O$4:$O$75,$BX24,PREDICTIONS!$P$4:$P$75,EY$3)</f>
        <v>0</v>
      </c>
      <c r="EZ24" s="83">
        <f>SUMIFS(PREDICTIONS!$W$4:$W$75,PREDICTIONS!$Q$4:$Q$75,$BX24,PREDICTIONS!$P$4:$P$75,EZ$3)+SUMIFS(PREDICTIONS!$V$4:$V$75,PREDICTIONS!$P$4:$P$75,$BX24,PREDICTIONS!$Q$4:$Q$75,EZ$3)</f>
        <v>0</v>
      </c>
      <c r="FA24" s="83">
        <f>SUMIFS(PREDICTIONS!$B$4:$B$75,PREDICTIONS!$R$4:$R$75,$BX24,PREDICTIONS!$Q$4:$Q$75,FA$3)+SUMIFS(PREDICTIONS!$W$4:$W$75,PREDICTIONS!$Q$4:$Q$75,$BX24,PREDICTIONS!$R$4:$R$75,FA$3)</f>
        <v>0</v>
      </c>
      <c r="FB24" s="83">
        <f>SUMIFS(PREDICTIONS!$C$4:$C$75,PREDICTIONS!$S$4:$S$75,$BX24,PREDICTIONS!$R$4:$R$75,FB$3)+SUMIFS(PREDICTIONS!$B$4:$B$75,PREDICTIONS!$R$4:$R$75,$BX24,PREDICTIONS!$S$4:$S$75,FB$3)</f>
        <v>0</v>
      </c>
      <c r="FC24" s="83">
        <f>SUMIFS(PREDICTIONS!$D$4:$D$75,PREDICTIONS!$T$4:$T$75,$BX24,PREDICTIONS!$S$4:$S$75,FC$3)+SUMIFS(PREDICTIONS!$C$4:$C$75,PREDICTIONS!$S$4:$S$75,$BX24,PREDICTIONS!$T$4:$T$75,FC$3)</f>
        <v>0</v>
      </c>
      <c r="FD24" s="83">
        <f>SUMIFS(PREDICTIONS!$E$4:$E$75,PREDICTIONS!$U$4:$U$75,$BX24,PREDICTIONS!$T$4:$T$75,FD$3)+SUMIFS(PREDICTIONS!$D$4:$D$75,PREDICTIONS!$T$4:$T$75,$BX24,PREDICTIONS!$U$4:$U$75,FD$3)</f>
        <v>0</v>
      </c>
      <c r="FE24" s="83">
        <f>SUMIFS(PREDICTIONS!$F$4:$F$75,PREDICTIONS!$V$4:$V$75,$BX24,PREDICTIONS!$U$4:$U$75,FE$3)+SUMIFS(PREDICTIONS!$E$4:$E$75,PREDICTIONS!$U$4:$U$75,$BX24,PREDICTIONS!$V$4:$V$75,FE$3)</f>
        <v>0</v>
      </c>
      <c r="FF24" s="83">
        <f>SUMIFS(PREDICTIONS!$G$4:$G$75,PREDICTIONS!$W$4:$W$75,$BX24,PREDICTIONS!$V$4:$V$75,FF$3)+SUMIFS(PREDICTIONS!$F$4:$F$75,PREDICTIONS!$V$4:$V$75,$BX24,PREDICTIONS!$W$4:$W$75,FF$3)</f>
        <v>0</v>
      </c>
      <c r="FG24" s="83">
        <f>SUMIFS(PREDICTIONS!$U$4:$U$75,PREDICTIONS!$O$4:$O$75,$BX24,PREDICTIONS!$N$4:$N$75,FG$3)+SUMIFS(PREDICTIONS!$T$4:$T$75,PREDICTIONS!$N$4:$N$75,$BX24,PREDICTIONS!$O$4:$O$75,FG$3)</f>
        <v>0</v>
      </c>
      <c r="FH24" s="83">
        <f>SUMIFS(PREDICTIONS!$U$4:$U$75,PREDICTIONS!$O$4:$O$75,$BX24,PREDICTIONS!$N$4:$N$75,FH$3)+SUMIFS(PREDICTIONS!$T$4:$T$75,PREDICTIONS!$N$4:$N$75,$BX24,PREDICTIONS!$O$4:$O$75,FH$3)</f>
        <v>0</v>
      </c>
      <c r="FI24" s="83">
        <f>SUMIFS(PREDICTIONS!$U$4:$U$75,PREDICTIONS!$O$4:$O$75,$BX24,PREDICTIONS!$N$4:$N$75,FI$3)+SUMIFS(PREDICTIONS!$T$4:$T$75,PREDICTIONS!$N$4:$N$75,$BX24,PREDICTIONS!$O$4:$O$75,FI$3)</f>
        <v>0</v>
      </c>
      <c r="FJ24" s="83">
        <f>SUMIFS(PREDICTIONS!$U$4:$U$75,PREDICTIONS!$O$4:$O$75,$BX24,PREDICTIONS!$N$4:$N$75,FJ$3)+SUMIFS(PREDICTIONS!$T$4:$T$75,PREDICTIONS!$N$4:$N$75,$BX24,PREDICTIONS!$O$4:$O$75,FJ$3)</f>
        <v>0</v>
      </c>
      <c r="FK24" s="83">
        <f>SUMIFS(PREDICTIONS!$U$4:$U$75,PREDICTIONS!$O$4:$O$75,$BX24,PREDICTIONS!$N$4:$N$75,FK$3)+SUMIFS(PREDICTIONS!$T$4:$T$75,PREDICTIONS!$N$4:$N$75,$BX24,PREDICTIONS!$O$4:$O$75,FK$3)</f>
        <v>0</v>
      </c>
      <c r="FL24" s="83">
        <f>SUMIFS(PREDICTIONS!$U$4:$U$75,PREDICTIONS!$O$4:$O$75,$BX24,PREDICTIONS!$N$4:$N$75,FL$3)+SUMIFS(PREDICTIONS!$T$4:$T$75,PREDICTIONS!$N$4:$N$75,$BX24,PREDICTIONS!$O$4:$O$75,FL$3)</f>
        <v>0</v>
      </c>
      <c r="FM24" s="83">
        <f>SUMIFS(PREDICTIONS!$U$4:$U$75,PREDICTIONS!$O$4:$O$75,$BX24,PREDICTIONS!$N$4:$N$75,FM$3)+SUMIFS(PREDICTIONS!$T$4:$T$75,PREDICTIONS!$N$4:$N$75,$BX24,PREDICTIONS!$O$4:$O$75,FM$3)</f>
        <v>0</v>
      </c>
      <c r="FN24" s="83">
        <f>SUMIFS(PREDICTIONS!$U$4:$U$75,PREDICTIONS!$O$4:$O$75,$BX24,PREDICTIONS!$N$4:$N$75,FN$3)+SUMIFS(PREDICTIONS!$T$4:$T$75,PREDICTIONS!$N$4:$N$75,$BX24,PREDICTIONS!$O$4:$O$75,FN$3)</f>
        <v>0</v>
      </c>
      <c r="FO24" s="83">
        <f>SUMIFS(PREDICTIONS!$U$4:$U$75,PREDICTIONS!$O$4:$O$75,$BX24,PREDICTIONS!$N$4:$N$75,FO$3)+SUMIFS(PREDICTIONS!$T$4:$T$75,PREDICTIONS!$N$4:$N$75,$BX24,PREDICTIONS!$O$4:$O$75,FO$3)</f>
        <v>0</v>
      </c>
      <c r="FP24" s="83">
        <f>SUMIFS(PREDICTIONS!$U$4:$U$75,PREDICTIONS!$O$4:$O$75,$BX24,PREDICTIONS!$N$4:$N$75,FP$3)+SUMIFS(PREDICTIONS!$T$4:$T$75,PREDICTIONS!$N$4:$N$75,$BX24,PREDICTIONS!$O$4:$O$75,FP$3)</f>
        <v>0</v>
      </c>
      <c r="FQ24" s="83">
        <f>SUMIFS(PREDICTIONS!$U$4:$U$75,PREDICTIONS!$O$4:$O$75,$BX24,PREDICTIONS!$N$4:$N$75,FQ$3)+SUMIFS(PREDICTIONS!$T$4:$T$75,PREDICTIONS!$N$4:$N$75,$BX24,PREDICTIONS!$O$4:$O$75,FQ$3)</f>
        <v>0</v>
      </c>
      <c r="FR24" s="83">
        <f>SUMIFS(PREDICTIONS!$U$4:$U$75,PREDICTIONS!$O$4:$O$75,$BX24,PREDICTIONS!$N$4:$N$75,FR$3)+SUMIFS(PREDICTIONS!$T$4:$T$75,PREDICTIONS!$N$4:$N$75,$BX24,PREDICTIONS!$O$4:$O$75,FR$3)</f>
        <v>0</v>
      </c>
      <c r="FS24" s="51"/>
      <c r="FT24" s="51" t="s">
        <v>45</v>
      </c>
      <c r="FU24" s="83">
        <f>SUMIFS(PREDICTIONS!$S$4:$S$75,PREDICTIONS!$O$4:$O$75,$BX24,PREDICTIONS!$N$4:$N$75,FU$3)+SUMIFS(PREDICTIONS!$R$4:$R$75,PREDICTIONS!$N$4:$N$75,$BX24,PREDICTIONS!$O$4:$O$75,FU$3)</f>
        <v>0</v>
      </c>
      <c r="FV24" s="83">
        <f>SUMIFS(PREDICTIONS!$S$4:$S$75,PREDICTIONS!$O$4:$O$75,$BX24,PREDICTIONS!$N$4:$N$75,FV$3)+SUMIFS(PREDICTIONS!$R$4:$R$75,PREDICTIONS!$N$4:$N$75,$BX24,PREDICTIONS!$O$4:$O$75,FV$3)</f>
        <v>0</v>
      </c>
      <c r="FW24" s="83">
        <f>SUMIFS(PREDICTIONS!$S$4:$S$75,PREDICTIONS!$O$4:$O$75,$BX24,PREDICTIONS!$N$4:$N$75,FW$3)+SUMIFS(PREDICTIONS!$R$4:$R$75,PREDICTIONS!$N$4:$N$75,$BX24,PREDICTIONS!$O$4:$O$75,FW$3)</f>
        <v>0</v>
      </c>
      <c r="FX24" s="83">
        <f>SUMIFS(PREDICTIONS!$S$4:$S$75,PREDICTIONS!$O$4:$O$75,$BX24,PREDICTIONS!$N$4:$N$75,FX$3)+SUMIFS(PREDICTIONS!$R$4:$R$75,PREDICTIONS!$N$4:$N$75,$BX24,PREDICTIONS!$O$4:$O$75,FX$3)</f>
        <v>0</v>
      </c>
      <c r="FY24" s="83">
        <f>SUMIFS(PREDICTIONS!$S$4:$S$75,PREDICTIONS!$O$4:$O$75,$BX24,PREDICTIONS!$N$4:$N$75,FY$3)+SUMIFS(PREDICTIONS!$R$4:$R$75,PREDICTIONS!$N$4:$N$75,$BX24,PREDICTIONS!$O$4:$O$75,FY$3)</f>
        <v>0</v>
      </c>
      <c r="FZ24" s="83">
        <f>SUMIFS(PREDICTIONS!$S$4:$S$75,PREDICTIONS!$O$4:$O$75,$BX24,PREDICTIONS!$N$4:$N$75,FZ$3)+SUMIFS(PREDICTIONS!$R$4:$R$75,PREDICTIONS!$N$4:$N$75,$BX24,PREDICTIONS!$O$4:$O$75,FZ$3)</f>
        <v>0</v>
      </c>
      <c r="GA24" s="83">
        <f>SUMIFS(PREDICTIONS!$T$4:$T$75,PREDICTIONS!$P$4:$P$75,$BX24,PREDICTIONS!$O$4:$O$75,GA$3)+SUMIFS(PREDICTIONS!$S$4:$S$75,PREDICTIONS!$O$4:$O$75,$BX24,PREDICTIONS!$P$4:$P$75,GA$3)</f>
        <v>0</v>
      </c>
      <c r="GB24" s="83">
        <f>SUMIFS(PREDICTIONS!$U$4:$U$75,PREDICTIONS!$Q$4:$Q$75,$BX24,PREDICTIONS!$P$4:$P$75,GB$3)+SUMIFS(PREDICTIONS!$T$4:$T$75,PREDICTIONS!$P$4:$P$75,$BX24,PREDICTIONS!$Q$4:$Q$75,GB$3)</f>
        <v>0</v>
      </c>
      <c r="GC24" s="83">
        <f>SUMIFS(PREDICTIONS!$V$4:$V$75,PREDICTIONS!$R$4:$R$75,$BX24,PREDICTIONS!$Q$4:$Q$75,GC$3)+SUMIFS(PREDICTIONS!$U$4:$U$75,PREDICTIONS!$Q$4:$Q$75,$BX24,PREDICTIONS!$R$4:$R$75,GC$3)</f>
        <v>0</v>
      </c>
      <c r="GD24" s="83">
        <f>SUMIFS(PREDICTIONS!$W$4:$W$75,PREDICTIONS!$S$4:$S$75,$BX24,PREDICTIONS!$R$4:$R$75,GD$3)+SUMIFS(PREDICTIONS!$V$4:$V$75,PREDICTIONS!$R$4:$R$75,$BX24,PREDICTIONS!$S$4:$S$75,GD$3)</f>
        <v>0</v>
      </c>
      <c r="GE24" s="83">
        <f>SUMIFS(PREDICTIONS!$B$4:$B$75,PREDICTIONS!$T$4:$T$75,$BX24,PREDICTIONS!$S$4:$S$75,GE$3)+SUMIFS(PREDICTIONS!$W$4:$W$75,PREDICTIONS!$S$4:$S$75,$BX24,PREDICTIONS!$T$4:$T$75,GE$3)</f>
        <v>0</v>
      </c>
      <c r="GF24" s="83">
        <f>SUMIFS(PREDICTIONS!$C$4:$C$75,PREDICTIONS!$U$4:$U$75,$BX24,PREDICTIONS!$T$4:$T$75,GF$3)+SUMIFS(PREDICTIONS!$B$4:$B$75,PREDICTIONS!$T$4:$T$75,$BX24,PREDICTIONS!$U$4:$U$75,GF$3)</f>
        <v>0</v>
      </c>
      <c r="GG24" s="83">
        <f>SUMIFS(PREDICTIONS!$D$4:$D$75,PREDICTIONS!$V$4:$V$75,$BX24,PREDICTIONS!$U$4:$U$75,GG$3)+SUMIFS(PREDICTIONS!$C$4:$C$75,PREDICTIONS!$U$4:$U$75,$BX24,PREDICTIONS!$V$4:$V$75,GG$3)</f>
        <v>0</v>
      </c>
      <c r="GH24" s="83">
        <f>SUMIFS(PREDICTIONS!$E$4:$E$75,PREDICTIONS!$W$4:$W$75,$BX24,PREDICTIONS!$V$4:$V$75,GH$3)+SUMIFS(PREDICTIONS!$D$4:$D$75,PREDICTIONS!$V$4:$V$75,$BX24,PREDICTIONS!$W$4:$W$75,GH$3)</f>
        <v>0</v>
      </c>
      <c r="GI24" s="83">
        <f>SUMIFS(PREDICTIONS!$F$4:$F$75,PREDICTIONS!$B$4:$B$75,$BX24,PREDICTIONS!$W$4:$W$75,GI$3)+SUMIFS(PREDICTIONS!$E$4:$E$75,PREDICTIONS!$W$4:$W$75,$BX24,PREDICTIONS!$B$4:$B$75,GI$3)</f>
        <v>0</v>
      </c>
      <c r="GJ24" s="83">
        <f>SUMIFS(PREDICTIONS!$G$4:$G$75,PREDICTIONS!$C$4:$C$75,$BX24,PREDICTIONS!$B$4:$B$75,GJ$3)+SUMIFS(PREDICTIONS!$F$4:$F$75,PREDICTIONS!$B$4:$B$75,$BX24,PREDICTIONS!$C$4:$C$75,GJ$3)</f>
        <v>0</v>
      </c>
      <c r="GK24" s="83">
        <f>SUMIFS(PREDICTIONS!$J$4:$J$75,PREDICTIONS!$D$4:$D$75,$BX24,PREDICTIONS!$C$4:$C$75,GK$3)+SUMIFS(PREDICTIONS!$G$4:$G$75,PREDICTIONS!$C$4:$C$75,$BX24,PREDICTIONS!$D$4:$D$75,GK$3)</f>
        <v>0</v>
      </c>
      <c r="GL24" s="83">
        <f>SUMIFS(PREDICTIONS!$K$4:$K$75,PREDICTIONS!$E$4:$E$75,$BX24,PREDICTIONS!$D$4:$D$75,GL$3)+SUMIFS(PREDICTIONS!$J$4:$J$75,PREDICTIONS!$D$4:$D$75,$BX24,PREDICTIONS!$E$4:$E$75,GL$3)</f>
        <v>0</v>
      </c>
      <c r="GM24" s="83">
        <f>SUMIFS(PREDICTIONS!$L$4:$L$75,PREDICTIONS!$F$4:$F$75,$BX24,PREDICTIONS!$E$4:$E$75,GM$3)+SUMIFS(PREDICTIONS!$K$4:$K$75,PREDICTIONS!$E$4:$E$75,$BX24,PREDICTIONS!$F$4:$F$75,GM$3)</f>
        <v>0</v>
      </c>
      <c r="GN24" s="83">
        <f>SUMIFS(PREDICTIONS!$N$4:$N$75,PREDICTIONS!$G$4:$G$75,$BX24,PREDICTIONS!$F$4:$F$75,GN$3)+SUMIFS(PREDICTIONS!$L$4:$L$75,PREDICTIONS!$F$4:$F$75,$BX24,PREDICTIONS!$G$4:$G$75,GN$3)</f>
        <v>0</v>
      </c>
      <c r="GO24" s="83">
        <f>SUMIFS(PREDICTIONS!$O$4:$O$75,PREDICTIONS!$J$4:$J$75,$BX24,PREDICTIONS!$G$4:$G$75,GO$3)+SUMIFS(PREDICTIONS!$N$4:$N$75,PREDICTIONS!$G$4:$G$75,$BX24,PREDICTIONS!$J$4:$J$75,GO$3)</f>
        <v>0</v>
      </c>
      <c r="GP24" s="83">
        <f>SUMIFS(PREDICTIONS!$P$4:$P$75,PREDICTIONS!$K$4:$K$75,$BX24,PREDICTIONS!$J$4:$J$75,GP$3)+SUMIFS(PREDICTIONS!$O$4:$O$75,PREDICTIONS!$J$4:$J$75,$BX24,PREDICTIONS!$K$4:$K$75,GP$3)</f>
        <v>0</v>
      </c>
      <c r="GQ24" s="83">
        <f>SUMIFS(PREDICTIONS!$Q$4:$Q$75,PREDICTIONS!$L$4:$L$75,$BX24,PREDICTIONS!$K$4:$K$75,GQ$3)+SUMIFS(PREDICTIONS!$P$4:$P$75,PREDICTIONS!$K$4:$K$75,$BX24,PREDICTIONS!$L$4:$L$75,GQ$3)</f>
        <v>0</v>
      </c>
      <c r="GR24" s="83">
        <f>SUMIFS(PREDICTIONS!$R$4:$R$75,PREDICTIONS!$N$4:$N$75,$BX24,PREDICTIONS!$L$4:$L$75,GR$3)+SUMIFS(PREDICTIONS!$Q$4:$Q$75,PREDICTIONS!$L$4:$L$75,$BX24,PREDICTIONS!$N$4:$N$75,GR$3)</f>
        <v>0</v>
      </c>
      <c r="GS24" s="83">
        <f>SUMIFS(PREDICTIONS!$S$4:$S$75,PREDICTIONS!$O$4:$O$75,$BX24,PREDICTIONS!$N$4:$N$75,GS$3)+SUMIFS(PREDICTIONS!$R$4:$R$75,PREDICTIONS!$N$4:$N$75,$BX24,PREDICTIONS!$O$4:$O$75,GS$3)</f>
        <v>0</v>
      </c>
      <c r="GT24" s="83">
        <f>SUMIFS(PREDICTIONS!$T$4:$T$75,PREDICTIONS!$P$4:$P$75,$BX24,PREDICTIONS!$O$4:$O$75,GT$3)+SUMIFS(PREDICTIONS!$S$4:$S$75,PREDICTIONS!$O$4:$O$75,$BX24,PREDICTIONS!$P$4:$P$75,GT$3)</f>
        <v>0</v>
      </c>
      <c r="GU24" s="83">
        <f>SUMIFS(PREDICTIONS!$U$4:$U$75,PREDICTIONS!$Q$4:$Q$75,$BX24,PREDICTIONS!$P$4:$P$75,GU$3)+SUMIFS(PREDICTIONS!$T$4:$T$75,PREDICTIONS!$P$4:$P$75,$BX24,PREDICTIONS!$Q$4:$Q$75,GU$3)</f>
        <v>0</v>
      </c>
      <c r="GV24" s="83">
        <f>SUMIFS(PREDICTIONS!$V$4:$V$75,PREDICTIONS!$R$4:$R$75,$BX24,PREDICTIONS!$Q$4:$Q$75,GV$3)+SUMIFS(PREDICTIONS!$U$4:$U$75,PREDICTIONS!$Q$4:$Q$75,$BX24,PREDICTIONS!$R$4:$R$75,GV$3)</f>
        <v>0</v>
      </c>
      <c r="GW24" s="83">
        <f>SUMIFS(PREDICTIONS!$W$4:$W$75,PREDICTIONS!$S$4:$S$75,$BX24,PREDICTIONS!$R$4:$R$75,GW$3)+SUMIFS(PREDICTIONS!$V$4:$V$75,PREDICTIONS!$R$4:$R$75,$BX24,PREDICTIONS!$S$4:$S$75,GW$3)</f>
        <v>0</v>
      </c>
      <c r="GX24" s="83">
        <f>SUMIFS(PREDICTIONS!$B$4:$B$75,PREDICTIONS!$T$4:$T$75,$BX24,PREDICTIONS!$S$4:$S$75,GX$3)+SUMIFS(PREDICTIONS!$W$4:$W$75,PREDICTIONS!$S$4:$S$75,$BX24,PREDICTIONS!$T$4:$T$75,GX$3)</f>
        <v>0</v>
      </c>
      <c r="GY24" s="83">
        <f>SUMIFS(PREDICTIONS!$C$4:$C$75,PREDICTIONS!$U$4:$U$75,$BX24,PREDICTIONS!$T$4:$T$75,GY$3)+SUMIFS(PREDICTIONS!$B$4:$B$75,PREDICTIONS!$T$4:$T$75,$BX24,PREDICTIONS!$U$4:$U$75,GY$3)</f>
        <v>0</v>
      </c>
      <c r="GZ24" s="83">
        <f>SUMIFS(PREDICTIONS!$S$4:$S$75,PREDICTIONS!$O$4:$O$75,$BX24,PREDICTIONS!$N$4:$N$75,GZ$3)+SUMIFS(PREDICTIONS!$R$4:$R$75,PREDICTIONS!$N$4:$N$75,$BX24,PREDICTIONS!$O$4:$O$75,GZ$3)</f>
        <v>0</v>
      </c>
      <c r="HA24" s="83">
        <f>SUMIFS(PREDICTIONS!$S$4:$S$75,PREDICTIONS!$O$4:$O$75,$BX24,PREDICTIONS!$N$4:$N$75,HA$3)+SUMIFS(PREDICTIONS!$R$4:$R$75,PREDICTIONS!$N$4:$N$75,$BX24,PREDICTIONS!$O$4:$O$75,HA$3)</f>
        <v>0</v>
      </c>
      <c r="HB24" s="83">
        <f>SUMIFS(PREDICTIONS!$S$4:$S$75,PREDICTIONS!$O$4:$O$75,$BX24,PREDICTIONS!$N$4:$N$75,HB$3)+SUMIFS(PREDICTIONS!$R$4:$R$75,PREDICTIONS!$N$4:$N$75,$BX24,PREDICTIONS!$O$4:$O$75,HB$3)</f>
        <v>0</v>
      </c>
      <c r="HC24" s="83">
        <f>SUMIFS(PREDICTIONS!$S$4:$S$75,PREDICTIONS!$O$4:$O$75,$BX24,PREDICTIONS!$N$4:$N$75,HC$3)+SUMIFS(PREDICTIONS!$R$4:$R$75,PREDICTIONS!$N$4:$N$75,$BX24,PREDICTIONS!$O$4:$O$75,HC$3)</f>
        <v>0</v>
      </c>
      <c r="HD24" s="83">
        <f>SUMIFS(PREDICTIONS!$S$4:$S$75,PREDICTIONS!$O$4:$O$75,$BX24,PREDICTIONS!$N$4:$N$75,HD$3)+SUMIFS(PREDICTIONS!$R$4:$R$75,PREDICTIONS!$N$4:$N$75,$BX24,PREDICTIONS!$O$4:$O$75,HD$3)</f>
        <v>0</v>
      </c>
      <c r="HE24" s="83">
        <f>SUMIFS(PREDICTIONS!$S$4:$S$75,PREDICTIONS!$O$4:$O$75,$BX24,PREDICTIONS!$N$4:$N$75,HE$3)+SUMIFS(PREDICTIONS!$R$4:$R$75,PREDICTIONS!$N$4:$N$75,$BX24,PREDICTIONS!$O$4:$O$75,HE$3)</f>
        <v>0</v>
      </c>
      <c r="HF24" s="83">
        <f>SUMIFS(PREDICTIONS!$S$4:$S$75,PREDICTIONS!$O$4:$O$75,$BX24,PREDICTIONS!$N$4:$N$75,HF$3)+SUMIFS(PREDICTIONS!$R$4:$R$75,PREDICTIONS!$N$4:$N$75,$BX24,PREDICTIONS!$O$4:$O$75,HF$3)</f>
        <v>0</v>
      </c>
      <c r="HG24" s="83">
        <f>SUMIFS(PREDICTIONS!$S$4:$S$75,PREDICTIONS!$O$4:$O$75,$BX24,PREDICTIONS!$N$4:$N$75,HG$3)+SUMIFS(PREDICTIONS!$R$4:$R$75,PREDICTIONS!$N$4:$N$75,$BX24,PREDICTIONS!$O$4:$O$75,HG$3)</f>
        <v>0</v>
      </c>
      <c r="HH24" s="83">
        <f>SUMIFS(PREDICTIONS!$S$4:$S$75,PREDICTIONS!$O$4:$O$75,$BX24,PREDICTIONS!$N$4:$N$75,HH$3)+SUMIFS(PREDICTIONS!$R$4:$R$75,PREDICTIONS!$N$4:$N$75,$BX24,PREDICTIONS!$O$4:$O$75,HH$3)</f>
        <v>0</v>
      </c>
      <c r="HI24" s="83">
        <f>SUMIFS(PREDICTIONS!$S$4:$S$75,PREDICTIONS!$O$4:$O$75,$BX24,PREDICTIONS!$N$4:$N$75,HI$3)+SUMIFS(PREDICTIONS!$R$4:$R$75,PREDICTIONS!$N$4:$N$75,$BX24,PREDICTIONS!$O$4:$O$75,HI$3)</f>
        <v>0</v>
      </c>
      <c r="HJ24" s="83">
        <f>SUMIFS(PREDICTIONS!$S$4:$S$75,PREDICTIONS!$O$4:$O$75,$BX24,PREDICTIONS!$N$4:$N$75,HJ$3)+SUMIFS(PREDICTIONS!$R$4:$R$75,PREDICTIONS!$N$4:$N$75,$BX24,PREDICTIONS!$O$4:$O$75,HJ$3)</f>
        <v>0</v>
      </c>
      <c r="HK24" s="83">
        <f>SUMIFS(PREDICTIONS!$S$4:$S$75,PREDICTIONS!$O$4:$O$75,$BX24,PREDICTIONS!$N$4:$N$75,HK$3)+SUMIFS(PREDICTIONS!$R$4:$R$75,PREDICTIONS!$N$4:$N$75,$BX24,PREDICTIONS!$O$4:$O$75,HK$3)</f>
        <v>0</v>
      </c>
      <c r="HL24" s="83">
        <f>SUMIFS(PREDICTIONS!$S$4:$S$75,PREDICTIONS!$O$4:$O$75,$BX24,PREDICTIONS!$N$4:$N$75,HL$3)+SUMIFS(PREDICTIONS!$R$4:$R$75,PREDICTIONS!$N$4:$N$75,$BX24,PREDICTIONS!$O$4:$O$75,HL$3)</f>
        <v>0</v>
      </c>
      <c r="HM24" s="83">
        <f>SUMIFS(PREDICTIONS!$S$4:$S$75,PREDICTIONS!$O$4:$O$75,$BX24,PREDICTIONS!$N$4:$N$75,HM$3)+SUMIFS(PREDICTIONS!$R$4:$R$75,PREDICTIONS!$N$4:$N$75,$BX24,PREDICTIONS!$O$4:$O$75,HM$3)</f>
        <v>0</v>
      </c>
      <c r="HN24" s="83">
        <f>SUMIFS(PREDICTIONS!$S$4:$S$75,PREDICTIONS!$O$4:$O$75,$BX24,PREDICTIONS!$N$4:$N$75,HN$3)+SUMIFS(PREDICTIONS!$R$4:$R$75,PREDICTIONS!$N$4:$N$75,$BX24,PREDICTIONS!$O$4:$O$75,HN$3)</f>
        <v>0</v>
      </c>
      <c r="HO24" s="83">
        <f>SUMIFS(PREDICTIONS!$S$4:$S$75,PREDICTIONS!$O$4:$O$75,$BX24,PREDICTIONS!$N$4:$N$75,HO$3)+SUMIFS(PREDICTIONS!$R$4:$R$75,PREDICTIONS!$N$4:$N$75,$BX24,PREDICTIONS!$O$4:$O$75,HO$3)</f>
        <v>0</v>
      </c>
      <c r="HP24" s="83">
        <f>SUMIFS(PREDICTIONS!$S$4:$S$75,PREDICTIONS!$O$4:$O$75,$BX24,PREDICTIONS!$N$4:$N$75,HP$3)+SUMIFS(PREDICTIONS!$R$4:$R$75,PREDICTIONS!$N$4:$N$75,$BX24,PREDICTIONS!$O$4:$O$75,HP$3)</f>
        <v>0</v>
      </c>
      <c r="HQ24" s="51"/>
      <c r="HR24" s="71"/>
      <c r="HS24" s="71"/>
      <c r="HT24" s="71"/>
      <c r="HU24" s="71"/>
      <c r="HV24" s="71"/>
      <c r="HW24" s="71"/>
      <c r="HX24" s="71"/>
      <c r="HY24" s="71"/>
      <c r="HZ24" s="71"/>
      <c r="IA24" s="71"/>
      <c r="IB24" s="71"/>
      <c r="IC24" s="71"/>
      <c r="ID24" s="71"/>
      <c r="IE24" s="71"/>
      <c r="IF24" s="71"/>
      <c r="IG24" s="71"/>
      <c r="IH24" s="71"/>
      <c r="II24" s="71"/>
      <c r="IJ24" s="71"/>
      <c r="IK24" s="71"/>
      <c r="IL24" s="71"/>
      <c r="IM24" s="71"/>
      <c r="IN24" s="71"/>
      <c r="IP24" s="71"/>
      <c r="IQ24" s="71"/>
      <c r="IR24" s="71"/>
      <c r="IS24" s="71"/>
      <c r="IT24" s="71"/>
      <c r="IU24" s="71"/>
      <c r="IV24" s="71"/>
      <c r="IW24" s="71"/>
      <c r="IX24" s="71"/>
      <c r="IY24" s="71"/>
      <c r="IZ24" s="71"/>
      <c r="JA24" s="71"/>
      <c r="JB24" s="71"/>
      <c r="JC24" s="71"/>
      <c r="JD24" s="71"/>
      <c r="JE24" s="71"/>
      <c r="JF24" s="71"/>
      <c r="JG24" s="71"/>
      <c r="JH24" s="71"/>
      <c r="JI24" s="71"/>
      <c r="JJ24" s="71"/>
      <c r="JK24" s="71"/>
      <c r="JL24" s="71"/>
      <c r="JM24" s="71"/>
      <c r="JN24" s="71"/>
      <c r="JO24" s="71"/>
      <c r="JP24" s="71"/>
      <c r="JQ24" s="71"/>
      <c r="JR24" s="71"/>
      <c r="JS24" s="71"/>
      <c r="JT24" s="71"/>
      <c r="JU24" s="71"/>
      <c r="JV24" s="71"/>
      <c r="JW24" s="71"/>
      <c r="JX24" s="71"/>
      <c r="JY24" s="71"/>
      <c r="JZ24" s="71"/>
      <c r="KA24" s="71"/>
      <c r="KB24" s="71"/>
      <c r="KC24" s="71"/>
      <c r="KD24" s="71"/>
      <c r="KE24" s="71"/>
      <c r="KF24" s="71"/>
      <c r="KG24" s="71"/>
      <c r="KH24" s="71"/>
      <c r="KI24" s="71"/>
      <c r="KJ24" s="71"/>
      <c r="KK24" s="71"/>
      <c r="KL24" s="71"/>
      <c r="KM24" s="71"/>
      <c r="KN24" s="71"/>
      <c r="KO24" s="71"/>
    </row>
    <row r="25" spans="1:301" s="78" customFormat="1" ht="30" customHeight="1" x14ac:dyDescent="0.25">
      <c r="A25" s="191"/>
      <c r="B25" s="72">
        <f>ACTUALS!B25</f>
        <v>22</v>
      </c>
      <c r="C25" s="73" t="str">
        <f>ACTUALS!C25</f>
        <v>L</v>
      </c>
      <c r="D25" s="74">
        <f>ACTUALS!D25</f>
        <v>46190</v>
      </c>
      <c r="E25" s="73" t="str">
        <f>ACTUALS!E25</f>
        <v>AT&amp;T Stadium (Arlington)</v>
      </c>
      <c r="F25" s="180">
        <f>ACTUALS!F25</f>
        <v>0.66666666666666663</v>
      </c>
      <c r="G25" s="75">
        <f t="shared" si="2"/>
        <v>46190.666666666664</v>
      </c>
      <c r="H25" s="254" t="str">
        <f>ACTUALS!H25</f>
        <v>England - Croatia</v>
      </c>
      <c r="I25" s="149"/>
      <c r="J25" s="150"/>
      <c r="K25" s="151"/>
      <c r="L25" s="73" t="str">
        <f t="shared" si="3"/>
        <v/>
      </c>
      <c r="M25" s="76" t="s">
        <v>717</v>
      </c>
      <c r="N25" s="77" t="str">
        <f t="shared" si="0"/>
        <v>England</v>
      </c>
      <c r="O25" s="78" t="str">
        <f t="shared" si="1"/>
        <v>Croatia</v>
      </c>
      <c r="P25" s="78" t="str">
        <f>IF(L25="","",IF(PREDICTIONS!$R25&gt;PREDICTIONS!$S25,PREDICTIONS!$N25,IF(PREDICTIONS!$S25&gt;PREDICTIONS!$R25,PREDICTIONS!$O25,"")))</f>
        <v/>
      </c>
      <c r="Q25" s="78" t="str">
        <f>IF(PREDICTIONS!$P25=PREDICTIONS!$N25,PREDICTIONS!$O25,IF(PREDICTIONS!$P25=PREDICTIONS!$O25,PREDICTIONS!$N25,""))</f>
        <v/>
      </c>
      <c r="R25" s="79">
        <f t="shared" si="4"/>
        <v>0</v>
      </c>
      <c r="S25" s="78">
        <f t="shared" si="5"/>
        <v>0</v>
      </c>
      <c r="T25" s="78">
        <f>IF(OR(PREDICTIONS!$R25="",PREDICTIONS!$S25=""),"",PREDICTIONS!$R25-PREDICTIONS!$S25)</f>
        <v>0</v>
      </c>
      <c r="U25" s="78">
        <f>IF(OR(PREDICTIONS!$R25="",PREDICTIONS!$S25=""),"",PREDICTIONS!$S25-PREDICTIONS!$R25)</f>
        <v>0</v>
      </c>
      <c r="V25" s="78" t="str">
        <f>IF(PREDICTIONS!$K25="","",IF(PREDICTIONS!$L25="Draw",1,IF(PREDICTIONS!$L25=PREDICTIONS!$N25,3,0)))</f>
        <v/>
      </c>
      <c r="W25" s="78" t="str">
        <f>IF(PREDICTIONS!$K25="","",IF(PREDICTIONS!$L25="Draw",1,IF(PREDICTIONS!$L25=PREDICTIONS!$O25,3,0)))</f>
        <v/>
      </c>
      <c r="AB25" s="209" t="str">
        <f>IF(OR(ACTUALS!L25="",L25=""),"",IF((R25+S25)=(ACTUALS!R25+ACTUALS!S25),pointtotalgoals,0))</f>
        <v/>
      </c>
      <c r="AC25" s="78" t="str">
        <f>IF(L25="","",IF(L25=ACTUALS!L25,pointcorrectresult,0))</f>
        <v/>
      </c>
      <c r="AD25" s="78" t="str">
        <f>IF(L25="","",IF(I25=ACTUALS!I25,pointcorrectscore,0))</f>
        <v/>
      </c>
      <c r="AE25" s="210">
        <f t="shared" si="6"/>
        <v>0</v>
      </c>
      <c r="AK25" s="78" t="s">
        <v>7</v>
      </c>
      <c r="AL25" s="93">
        <v>2</v>
      </c>
      <c r="AM25" s="93" t="str">
        <f ca="1">IFERROR(INDEX(BE:BE,MATCH("2"&amp;AK25,BO:BO,0),1),"")</f>
        <v>Australia</v>
      </c>
      <c r="AN25" s="93" t="str">
        <f ca="1">IF(AM25="","",VLOOKUP(AM25,BE:BJ,2,FALSE)&amp;"-"&amp;VLOOKUP(AM25,BE:BJ,3,FALSE)&amp;"-"&amp;VLOOKUP(AM25,BE:BJ,4,FALSE))</f>
        <v>0-0-0</v>
      </c>
      <c r="AO25" s="93">
        <f ca="1">IF(AM25="","",VLOOKUP(AM25,BE:BL,8,FALSE))</f>
        <v>0</v>
      </c>
      <c r="AP25" s="93">
        <f ca="1">IF(AM25="","",VLOOKUP(AM25,BE:BO,5,FALSE))</f>
        <v>0</v>
      </c>
      <c r="AQ25" s="282" t="str">
        <f>IF(L75="","",IF(AM25=ACTUALS!AJ25,$AQ$2,0))</f>
        <v/>
      </c>
      <c r="AR25" s="283"/>
      <c r="AS25" s="51"/>
      <c r="AT25" s="51"/>
      <c r="AU25" s="94"/>
      <c r="AV25" s="94"/>
      <c r="AW25" s="51"/>
      <c r="AX25" s="51"/>
      <c r="AY25" s="51"/>
      <c r="AZ25" s="51"/>
      <c r="BA25" s="51"/>
      <c r="BB25" s="51"/>
      <c r="BC25" s="51"/>
      <c r="BD25" s="51" t="s">
        <v>16</v>
      </c>
      <c r="BE25" s="51" t="s">
        <v>99</v>
      </c>
      <c r="BF25" s="51">
        <f>COUNTIF(PREDICTIONS!$P$4:$P$75,BE25)</f>
        <v>0</v>
      </c>
      <c r="BG25" s="51">
        <f>COUNTIFS(PREDICTIONS!$O$4:$O$75,BE25,PREDICTIONS!$L$4:$L$75,"Draw")+COUNTIFS(PREDICTIONS!$N$4:$N$75,BE25,PREDICTIONS!$L$4:$L$75,"Draw")</f>
        <v>0</v>
      </c>
      <c r="BH25" s="51">
        <f>COUNTIF(PREDICTIONS!$Q$4:$Q$75,BE25)</f>
        <v>0</v>
      </c>
      <c r="BI25" s="51">
        <f>BG25+(3*BF25)</f>
        <v>0</v>
      </c>
      <c r="BJ25" s="51">
        <f>SUMIFS(PREDICTIONS!$R$4:$R$75,PREDICTIONS!$N$4:$N$75,BE25)+SUMIFS(PREDICTIONS!$S$4:$S$75,PREDICTIONS!$O$4:$O$75,BE25)</f>
        <v>0</v>
      </c>
      <c r="BK25" s="51">
        <f>SUMIFS(PREDICTIONS!$S$4:$S$75,PREDICTIONS!$N$4:$N$75,BE25)+SUMIFS(PREDICTIONS!$R$4:$R$75,PREDICTIONS!$O$4:$O$75,BE25)</f>
        <v>0</v>
      </c>
      <c r="BL25" s="51">
        <f>BJ25-BK25</f>
        <v>0</v>
      </c>
      <c r="BM25" s="51">
        <f ca="1">RANK(BV25,BV24:BV27,1)</f>
        <v>3</v>
      </c>
      <c r="BN25" s="51" t="str">
        <f>IFERROR(VLOOKUP(BE25,AU:AV,2,FALSE),"")</f>
        <v/>
      </c>
      <c r="BO25" s="51" t="str">
        <f ca="1">IF(BN25="",BM25&amp;BD25,BN25&amp;BD25)</f>
        <v>3E</v>
      </c>
      <c r="BP25" s="51">
        <f>RANK(BI25,BI24:BI27)+(RANK(BL25,BL24:BL27)/10)+(RANK(BJ25,BJ24:BJ27)/100)</f>
        <v>1.1100000000000001</v>
      </c>
      <c r="BQ25" s="51">
        <f>RANK(BP25,BP24:BP27,1)</f>
        <v>1</v>
      </c>
      <c r="BR25" s="51" cm="1">
        <f t="array" aca="1" ref="BR25" ca="1">SUMPRODUCT((OFFSET($BY$3:$DT$3,MATCH($BE25,$BX$4:$BX$51,0),0))*((IF($BQ27=$BQ25,$BY$3:$DT$3=$BE27,0))+(IF($BQ24=$BQ25,$BY$3:$DT$3=$BE24,0))+(IF($BQ26=$BQ25,$BY$3:$DT$3=$BE26,0))))</f>
        <v>0</v>
      </c>
      <c r="BS25" s="51" cm="1">
        <f t="array" aca="1" ref="BS25" ca="1">SUMPRODUCT((OFFSET($DW$3:$FR$3,MATCH($BE25,$DV$4:$DV$51,0),0))*((IF($BQ27=$BQ25,$DW$3:$FR$3=$BE27,0))+(IF($BQ24=$BQ25,$DW$3:$FR$3=$BE24,0))+(IF($BQ26=$BQ25,$DW$3:$FR$3=$BE26,0))))</f>
        <v>0</v>
      </c>
      <c r="BT25" s="51" cm="1">
        <f t="array" aca="1" ref="BT25" ca="1">SUMPRODUCT((OFFSET($FU$3:$HP$3,MATCH($BE25,$FT$4:$FT$51,0),0))*((IF($BQ27=$BQ25,$FU$3:$HP$3=$BE27,0))+(IF($BQ24=$BQ25,$FU$3:$HP$3=$BE24,0))+(IF($BQ26=$BQ25,$FU$3:$HP$3=$BE26,0))))</f>
        <v>0</v>
      </c>
      <c r="BU25" s="51">
        <f ca="1">(BR25/1000)+(BS25/10000)+(BT25/100000)+(ROW(BT28)/10000000)</f>
        <v>2.7999999999999999E-6</v>
      </c>
      <c r="BV25" s="51">
        <f ca="1">+BP25-BU25</f>
        <v>1.1099972</v>
      </c>
      <c r="BW25" s="51"/>
      <c r="BX25" s="51" t="s">
        <v>108</v>
      </c>
      <c r="BY25" s="83">
        <f>SUMIFS(PREDICTIONS!$W$4:$W$75,PREDICTIONS!$O$4:$O$75,$BX25,PREDICTIONS!$N$4:$N$75,BY$3)+SUMIFS(PREDICTIONS!$V$4:$V$75,PREDICTIONS!$N$4:$N$75,$BX25,PREDICTIONS!$O$4:$O$75,BY$3)</f>
        <v>0</v>
      </c>
      <c r="BZ25" s="83">
        <f>SUMIFS(PREDICTIONS!$W$4:$W$75,PREDICTIONS!$O$4:$O$75,$BX25,PREDICTIONS!$N$4:$N$75,BZ$3)+SUMIFS(PREDICTIONS!$V$4:$V$75,PREDICTIONS!$N$4:$N$75,$BX25,PREDICTIONS!$O$4:$O$75,BZ$3)</f>
        <v>0</v>
      </c>
      <c r="CA25" s="83">
        <f>SUMIFS(PREDICTIONS!$W$4:$W$75,PREDICTIONS!$O$4:$O$75,$BX25,PREDICTIONS!$N$4:$N$75,CA$3)+SUMIFS(PREDICTIONS!$V$4:$V$75,PREDICTIONS!$N$4:$N$75,$BX25,PREDICTIONS!$O$4:$O$75,CA$3)</f>
        <v>0</v>
      </c>
      <c r="CB25" s="83">
        <f>SUMIFS(PREDICTIONS!$W$4:$W$75,PREDICTIONS!$O$4:$O$75,$BX25,PREDICTIONS!$N$4:$N$75,CB$3)+SUMIFS(PREDICTIONS!$V$4:$V$75,PREDICTIONS!$N$4:$N$75,$BX25,PREDICTIONS!$O$4:$O$75,CB$3)</f>
        <v>0</v>
      </c>
      <c r="CC25" s="83">
        <f>SUMIFS(PREDICTIONS!$W$4:$W$75,PREDICTIONS!$O$4:$O$75,$BX25,PREDICTIONS!$N$4:$N$75,CC$3)+SUMIFS(PREDICTIONS!$V$4:$V$75,PREDICTIONS!$N$4:$N$75,$BX25,PREDICTIONS!$O$4:$O$75,CC$3)</f>
        <v>0</v>
      </c>
      <c r="CD25" s="83">
        <f>SUMIFS(PREDICTIONS!$W$4:$W$75,PREDICTIONS!$O$4:$O$75,$BX25,PREDICTIONS!$N$4:$N$75,CD$3)+SUMIFS(PREDICTIONS!$V$4:$V$75,PREDICTIONS!$N$4:$N$75,$BX25,PREDICTIONS!$O$4:$O$75,CD$3)</f>
        <v>0</v>
      </c>
      <c r="CE25" s="83">
        <f>SUMIFS(PREDICTIONS!$W$4:$W$75,PREDICTIONS!$O$4:$O$75,$BX25,PREDICTIONS!$N$4:$N$75,CE$3)+SUMIFS(PREDICTIONS!$V$4:$V$75,PREDICTIONS!$N$4:$N$75,$BX25,PREDICTIONS!$O$4:$O$75,CE$3)</f>
        <v>0</v>
      </c>
      <c r="CF25" s="83">
        <f>SUMIFS(PREDICTIONS!$W$4:$W$75,PREDICTIONS!$O$4:$O$75,$BX25,PREDICTIONS!$N$4:$N$75,CF$3)+SUMIFS(PREDICTIONS!$V$4:$V$75,PREDICTIONS!$N$4:$N$75,$BX25,PREDICTIONS!$O$4:$O$75,CF$3)</f>
        <v>0</v>
      </c>
      <c r="CG25" s="83">
        <f>SUMIFS(PREDICTIONS!$W$4:$W$75,PREDICTIONS!$O$4:$O$75,$BX25,PREDICTIONS!$N$4:$N$75,CG$3)+SUMIFS(PREDICTIONS!$V$4:$V$75,PREDICTIONS!$N$4:$N$75,$BX25,PREDICTIONS!$O$4:$O$75,CG$3)</f>
        <v>0</v>
      </c>
      <c r="CH25" s="83">
        <f>SUMIFS(PREDICTIONS!$W$4:$W$75,PREDICTIONS!$O$4:$O$75,$BX25,PREDICTIONS!$N$4:$N$75,CH$3)+SUMIFS(PREDICTIONS!$V$4:$V$75,PREDICTIONS!$N$4:$N$75,$BX25,PREDICTIONS!$O$4:$O$75,CH$3)</f>
        <v>0</v>
      </c>
      <c r="CI25" s="83">
        <f>SUMIFS(PREDICTIONS!$W$4:$W$75,PREDICTIONS!$O$4:$O$75,$BX25,PREDICTIONS!$N$4:$N$75,CI$3)+SUMIFS(PREDICTIONS!$V$4:$V$75,PREDICTIONS!$N$4:$N$75,$BX25,PREDICTIONS!$O$4:$O$75,CI$3)</f>
        <v>0</v>
      </c>
      <c r="CJ25" s="83">
        <f>SUMIFS(PREDICTIONS!$W$4:$W$75,PREDICTIONS!$O$4:$O$75,$BX25,PREDICTIONS!$N$4:$N$75,CJ$3)+SUMIFS(PREDICTIONS!$V$4:$V$75,PREDICTIONS!$N$4:$N$75,$BX25,PREDICTIONS!$O$4:$O$75,CJ$3)</f>
        <v>0</v>
      </c>
      <c r="CK25" s="83">
        <f>SUMIFS(PREDICTIONS!$W$4:$W$75,PREDICTIONS!$O$4:$O$75,$BX25,PREDICTIONS!$N$4:$N$75,CK$3)+SUMIFS(PREDICTIONS!$V$4:$V$75,PREDICTIONS!$N$4:$N$75,$BX25,PREDICTIONS!$O$4:$O$75,CK$3)</f>
        <v>0</v>
      </c>
      <c r="CL25" s="83">
        <f>SUMIFS(PREDICTIONS!$W$4:$W$75,PREDICTIONS!$O$4:$O$75,$BX25,PREDICTIONS!$N$4:$N$75,CL$3)+SUMIFS(PREDICTIONS!$V$4:$V$75,PREDICTIONS!$N$4:$N$75,$BX25,PREDICTIONS!$O$4:$O$75,CL$3)</f>
        <v>0</v>
      </c>
      <c r="CM25" s="83">
        <f>SUMIFS(PREDICTIONS!$W$4:$W$75,PREDICTIONS!$O$4:$O$75,$BX25,PREDICTIONS!$N$4:$N$75,CM$3)+SUMIFS(PREDICTIONS!$V$4:$V$75,PREDICTIONS!$N$4:$N$75,$BX25,PREDICTIONS!$O$4:$O$75,CM$3)</f>
        <v>0</v>
      </c>
      <c r="CN25" s="83">
        <f>SUMIFS(PREDICTIONS!$W$4:$W$75,PREDICTIONS!$O$4:$O$75,$BX25,PREDICTIONS!$N$4:$N$75,CN$3)+SUMIFS(PREDICTIONS!$V$4:$V$75,PREDICTIONS!$N$4:$N$75,$BX25,PREDICTIONS!$O$4:$O$75,CN$3)</f>
        <v>0</v>
      </c>
      <c r="CO25" s="83">
        <f>SUMIFS(PREDICTIONS!$W$4:$W$75,PREDICTIONS!$O$4:$O$75,$BX25,PREDICTIONS!$N$4:$N$75,CO$3)+SUMIFS(PREDICTIONS!$V$4:$V$75,PREDICTIONS!$N$4:$N$75,$BX25,PREDICTIONS!$O$4:$O$75,CO$3)</f>
        <v>0</v>
      </c>
      <c r="CP25" s="83">
        <f>SUMIFS(PREDICTIONS!$W$4:$W$75,PREDICTIONS!$O$4:$O$75,$BX25,PREDICTIONS!$N$4:$N$75,CP$3)+SUMIFS(PREDICTIONS!$V$4:$V$75,PREDICTIONS!$N$4:$N$75,$BX25,PREDICTIONS!$O$4:$O$75,CP$3)</f>
        <v>0</v>
      </c>
      <c r="CQ25" s="83">
        <f>SUMIFS(PREDICTIONS!$W$4:$W$75,PREDICTIONS!$O$4:$O$75,$BX25,PREDICTIONS!$N$4:$N$75,CQ$3)+SUMIFS(PREDICTIONS!$V$4:$V$75,PREDICTIONS!$N$4:$N$75,$BX25,PREDICTIONS!$O$4:$O$75,CQ$3)</f>
        <v>0</v>
      </c>
      <c r="CR25" s="83">
        <f>SUMIFS(PREDICTIONS!$W$4:$W$75,PREDICTIONS!$O$4:$O$75,$BX25,PREDICTIONS!$N$4:$N$75,CR$3)+SUMIFS(PREDICTIONS!$V$4:$V$75,PREDICTIONS!$N$4:$N$75,$BX25,PREDICTIONS!$O$4:$O$75,CR$3)</f>
        <v>0</v>
      </c>
      <c r="CS25" s="83">
        <f>SUMIFS(PREDICTIONS!$W$4:$W$75,PREDICTIONS!$O$4:$O$75,$BX25,PREDICTIONS!$N$4:$N$75,CS$3)+SUMIFS(PREDICTIONS!$V$4:$V$75,PREDICTIONS!$N$4:$N$75,$BX25,PREDICTIONS!$O$4:$O$75,CS$3)</f>
        <v>0</v>
      </c>
      <c r="CT25" s="83">
        <f>SUMIFS(PREDICTIONS!$W$4:$W$75,PREDICTIONS!$O$4:$O$75,$BX25,PREDICTIONS!$N$4:$N$75,CT$3)+SUMIFS(PREDICTIONS!$V$4:$V$75,PREDICTIONS!$N$4:$N$75,$BX25,PREDICTIONS!$O$4:$O$75,CT$3)</f>
        <v>0</v>
      </c>
      <c r="CU25" s="83">
        <f>SUMIFS(PREDICTIONS!$B$4:$B$75,PREDICTIONS!$P$4:$P$75,$BX25,PREDICTIONS!$O$4:$O$75,CU$3)+SUMIFS(PREDICTIONS!$W$4:$W$75,PREDICTIONS!$O$4:$O$75,$BX25,PREDICTIONS!$P$4:$P$75,CU$3)</f>
        <v>0</v>
      </c>
      <c r="CV25" s="83">
        <f>SUMIFS(PREDICTIONS!$C$4:$C$75,PREDICTIONS!$Q$4:$Q$75,$BX25,PREDICTIONS!$P$4:$P$75,CV$3)+SUMIFS(PREDICTIONS!$B$4:$B$75,PREDICTIONS!$P$4:$P$75,$BX25,PREDICTIONS!$Q$4:$Q$75,CV$3)</f>
        <v>0</v>
      </c>
      <c r="CW25" s="83">
        <f>SUMIFS(PREDICTIONS!$D$4:$D$75,PREDICTIONS!$R$4:$R$75,$BX25,PREDICTIONS!$Q$4:$Q$75,CW$3)+SUMIFS(PREDICTIONS!$C$4:$C$75,PREDICTIONS!$Q$4:$Q$75,$BX25,PREDICTIONS!$R$4:$R$75,CW$3)</f>
        <v>0</v>
      </c>
      <c r="CX25" s="83">
        <f>SUMIFS(PREDICTIONS!$E$4:$E$75,PREDICTIONS!$S$4:$S$75,$BX25,PREDICTIONS!$R$4:$R$75,CX$3)+SUMIFS(PREDICTIONS!$D$4:$D$75,PREDICTIONS!$R$4:$R$75,$BX25,PREDICTIONS!$S$4:$S$75,CX$3)</f>
        <v>0</v>
      </c>
      <c r="CY25" s="83">
        <f>SUMIFS(PREDICTIONS!$F$4:$F$75,PREDICTIONS!$T$4:$T$75,$BX25,PREDICTIONS!$S$4:$S$75,CY$3)+SUMIFS(PREDICTIONS!$E$4:$E$75,PREDICTIONS!$S$4:$S$75,$BX25,PREDICTIONS!$T$4:$T$75,CY$3)</f>
        <v>0</v>
      </c>
      <c r="CZ25" s="83">
        <f>SUMIFS(PREDICTIONS!$G$4:$G$75,PREDICTIONS!$U$4:$U$75,$BX25,PREDICTIONS!$T$4:$T$75,CZ$3)+SUMIFS(PREDICTIONS!$F$4:$F$75,PREDICTIONS!$T$4:$T$75,$BX25,PREDICTIONS!$U$4:$U$75,CZ$3)</f>
        <v>0</v>
      </c>
      <c r="DA25" s="83">
        <f>SUMIFS(PREDICTIONS!$J$4:$J$75,PREDICTIONS!$V$4:$V$75,$BX25,PREDICTIONS!$U$4:$U$75,DA$3)+SUMIFS(PREDICTIONS!$G$4:$G$75,PREDICTIONS!$U$4:$U$75,$BX25,PREDICTIONS!$V$4:$V$75,DA$3)</f>
        <v>0</v>
      </c>
      <c r="DB25" s="83">
        <f>SUMIFS(PREDICTIONS!$K$4:$K$75,PREDICTIONS!$W$4:$W$75,$BX25,PREDICTIONS!$V$4:$V$75,DB$3)+SUMIFS(PREDICTIONS!$J$4:$J$75,PREDICTIONS!$V$4:$V$75,$BX25,PREDICTIONS!$W$4:$W$75,DB$3)</f>
        <v>0</v>
      </c>
      <c r="DC25" s="83">
        <f>SUMIFS(PREDICTIONS!$L$4:$L$75,PREDICTIONS!$B$4:$B$75,$BX25,PREDICTIONS!$W$4:$W$75,DC$3)+SUMIFS(PREDICTIONS!$K$4:$K$75,PREDICTIONS!$W$4:$W$75,$BX25,PREDICTIONS!$B$4:$B$75,DC$3)</f>
        <v>0</v>
      </c>
      <c r="DD25" s="83">
        <f>SUMIFS(PREDICTIONS!$N$4:$N$75,PREDICTIONS!$C$4:$C$75,$BX25,PREDICTIONS!$B$4:$B$75,DD$3)+SUMIFS(PREDICTIONS!$L$4:$L$75,PREDICTIONS!$B$4:$B$75,$BX25,PREDICTIONS!$C$4:$C$75,DD$3)</f>
        <v>0</v>
      </c>
      <c r="DE25" s="83">
        <f>SUMIFS(PREDICTIONS!$O$4:$O$75,PREDICTIONS!$D$4:$D$75,$BX25,PREDICTIONS!$C$4:$C$75,DE$3)+SUMIFS(PREDICTIONS!$N$4:$N$75,PREDICTIONS!$C$4:$C$75,$BX25,PREDICTIONS!$D$4:$D$75,DE$3)</f>
        <v>0</v>
      </c>
      <c r="DF25" s="83">
        <f>SUMIFS(PREDICTIONS!$P$4:$P$75,PREDICTIONS!$E$4:$E$75,$BX25,PREDICTIONS!$D$4:$D$75,DF$3)+SUMIFS(PREDICTIONS!$O$4:$O$75,PREDICTIONS!$D$4:$D$75,$BX25,PREDICTIONS!$E$4:$E$75,DF$3)</f>
        <v>0</v>
      </c>
      <c r="DG25" s="83">
        <f>SUMIFS(PREDICTIONS!$Q$4:$Q$75,PREDICTIONS!$F$4:$F$75,$BX25,PREDICTIONS!$E$4:$E$75,DG$3)+SUMIFS(PREDICTIONS!$P$4:$P$75,PREDICTIONS!$E$4:$E$75,$BX25,PREDICTIONS!$F$4:$F$75,DG$3)</f>
        <v>0</v>
      </c>
      <c r="DH25" s="83">
        <f>SUMIFS(PREDICTIONS!$R$4:$R$75,PREDICTIONS!$G$4:$G$75,$BX25,PREDICTIONS!$F$4:$F$75,DH$3)+SUMIFS(PREDICTIONS!$Q$4:$Q$75,PREDICTIONS!$F$4:$F$75,$BX25,PREDICTIONS!$G$4:$G$75,DH$3)</f>
        <v>0</v>
      </c>
      <c r="DI25" s="83">
        <f>SUMIFS(PREDICTIONS!$S$4:$S$75,PREDICTIONS!$J$4:$J$75,$BX25,PREDICTIONS!$G$4:$G$75,DI$3)+SUMIFS(PREDICTIONS!$R$4:$R$75,PREDICTIONS!$G$4:$G$75,$BX25,PREDICTIONS!$J$4:$J$75,DI$3)</f>
        <v>0</v>
      </c>
      <c r="DJ25" s="83">
        <f>SUMIFS(PREDICTIONS!$T$4:$T$75,PREDICTIONS!$K$4:$K$75,$BX25,PREDICTIONS!$J$4:$J$75,DJ$3)+SUMIFS(PREDICTIONS!$S$4:$S$75,PREDICTIONS!$J$4:$J$75,$BX25,PREDICTIONS!$K$4:$K$75,DJ$3)</f>
        <v>0</v>
      </c>
      <c r="DK25" s="83">
        <f>SUMIFS(PREDICTIONS!$U$4:$U$75,PREDICTIONS!$L$4:$L$75,$BX25,PREDICTIONS!$K$4:$K$75,DK$3)+SUMIFS(PREDICTIONS!$T$4:$T$75,PREDICTIONS!$K$4:$K$75,$BX25,PREDICTIONS!$L$4:$L$75,DK$3)</f>
        <v>0</v>
      </c>
      <c r="DL25" s="83">
        <f>SUMIFS(PREDICTIONS!$V$4:$V$75,PREDICTIONS!$N$4:$N$75,$BX25,PREDICTIONS!$L$4:$L$75,DL$3)+SUMIFS(PREDICTIONS!$U$4:$U$75,PREDICTIONS!$L$4:$L$75,$BX25,PREDICTIONS!$N$4:$N$75,DL$3)</f>
        <v>0</v>
      </c>
      <c r="DM25" s="83">
        <f>SUMIFS(PREDICTIONS!$W$4:$W$75,PREDICTIONS!$O$4:$O$75,$BX25,PREDICTIONS!$N$4:$N$75,DM$3)+SUMIFS(PREDICTIONS!$V$4:$V$75,PREDICTIONS!$N$4:$N$75,$BX25,PREDICTIONS!$O$4:$O$75,DM$3)</f>
        <v>0</v>
      </c>
      <c r="DN25" s="83">
        <f>SUMIFS(PREDICTIONS!$B$4:$B$75,PREDICTIONS!$P$4:$P$75,$BX25,PREDICTIONS!$O$4:$O$75,DN$3)+SUMIFS(PREDICTIONS!$W$4:$W$75,PREDICTIONS!$O$4:$O$75,$BX25,PREDICTIONS!$P$4:$P$75,DN$3)</f>
        <v>0</v>
      </c>
      <c r="DO25" s="83">
        <f>SUMIFS(PREDICTIONS!$C$4:$C$75,PREDICTIONS!$Q$4:$Q$75,$BX25,PREDICTIONS!$P$4:$P$75,DO$3)+SUMIFS(PREDICTIONS!$B$4:$B$75,PREDICTIONS!$P$4:$P$75,$BX25,PREDICTIONS!$Q$4:$Q$75,DO$3)</f>
        <v>0</v>
      </c>
      <c r="DP25" s="83">
        <f>SUMIFS(PREDICTIONS!$D$4:$D$75,PREDICTIONS!$R$4:$R$75,$BX25,PREDICTIONS!$Q$4:$Q$75,DP$3)+SUMIFS(PREDICTIONS!$C$4:$C$75,PREDICTIONS!$Q$4:$Q$75,$BX25,PREDICTIONS!$R$4:$R$75,DP$3)</f>
        <v>0</v>
      </c>
      <c r="DQ25" s="83">
        <f>SUMIFS(PREDICTIONS!$E$4:$E$75,PREDICTIONS!$S$4:$S$75,$BX25,PREDICTIONS!$R$4:$R$75,DQ$3)+SUMIFS(PREDICTIONS!$D$4:$D$75,PREDICTIONS!$R$4:$R$75,$BX25,PREDICTIONS!$S$4:$S$75,DQ$3)</f>
        <v>0</v>
      </c>
      <c r="DR25" s="83">
        <f>SUMIFS(PREDICTIONS!$W$4:$W$75,PREDICTIONS!$O$4:$O$75,$BX25,PREDICTIONS!$N$4:$N$75,DR$3)+SUMIFS(PREDICTIONS!$V$4:$V$75,PREDICTIONS!$N$4:$N$75,$BX25,PREDICTIONS!$O$4:$O$75,DR$3)</f>
        <v>0</v>
      </c>
      <c r="DS25" s="83">
        <f>SUMIFS(PREDICTIONS!$W$4:$W$75,PREDICTIONS!$O$4:$O$75,$BX25,PREDICTIONS!$N$4:$N$75,DS$3)+SUMIFS(PREDICTIONS!$V$4:$V$75,PREDICTIONS!$N$4:$N$75,$BX25,PREDICTIONS!$O$4:$O$75,DS$3)</f>
        <v>0</v>
      </c>
      <c r="DT25" s="83">
        <f>SUMIFS(PREDICTIONS!$W$4:$W$75,PREDICTIONS!$O$4:$O$75,$BX25,PREDICTIONS!$N$4:$N$75,DT$3)+SUMIFS(PREDICTIONS!$V$4:$V$75,PREDICTIONS!$N$4:$N$75,$BX25,PREDICTIONS!$O$4:$O$75,DT$3)</f>
        <v>0</v>
      </c>
      <c r="DU25" s="51"/>
      <c r="DV25" s="51" t="s">
        <v>108</v>
      </c>
      <c r="DW25" s="83">
        <f>SUMIFS(PREDICTIONS!$U$4:$U$75,PREDICTIONS!$O$4:$O$75,$BX25,PREDICTIONS!$N$4:$N$75,DW$3)+SUMIFS(PREDICTIONS!$T$4:$T$75,PREDICTIONS!$N$4:$N$75,$BX25,PREDICTIONS!$O$4:$O$75,DW$3)</f>
        <v>0</v>
      </c>
      <c r="DX25" s="83">
        <f>SUMIFS(PREDICTIONS!$U$4:$U$75,PREDICTIONS!$O$4:$O$75,$BX25,PREDICTIONS!$N$4:$N$75,DX$3)+SUMIFS(PREDICTIONS!$T$4:$T$75,PREDICTIONS!$N$4:$N$75,$BX25,PREDICTIONS!$O$4:$O$75,DX$3)</f>
        <v>0</v>
      </c>
      <c r="DY25" s="83">
        <f>SUMIFS(PREDICTIONS!$U$4:$U$75,PREDICTIONS!$O$4:$O$75,$BX25,PREDICTIONS!$N$4:$N$75,DY$3)+SUMIFS(PREDICTIONS!$T$4:$T$75,PREDICTIONS!$N$4:$N$75,$BX25,PREDICTIONS!$O$4:$O$75,DY$3)</f>
        <v>0</v>
      </c>
      <c r="DZ25" s="83">
        <f>SUMIFS(PREDICTIONS!$U$4:$U$75,PREDICTIONS!$O$4:$O$75,$BX25,PREDICTIONS!$N$4:$N$75,DZ$3)+SUMIFS(PREDICTIONS!$T$4:$T$75,PREDICTIONS!$N$4:$N$75,$BX25,PREDICTIONS!$O$4:$O$75,DZ$3)</f>
        <v>0</v>
      </c>
      <c r="EA25" s="83">
        <f>SUMIFS(PREDICTIONS!$U$4:$U$75,PREDICTIONS!$O$4:$O$75,$BX25,PREDICTIONS!$N$4:$N$75,EA$3)+SUMIFS(PREDICTIONS!$T$4:$T$75,PREDICTIONS!$N$4:$N$75,$BX25,PREDICTIONS!$O$4:$O$75,EA$3)</f>
        <v>0</v>
      </c>
      <c r="EB25" s="83">
        <f>SUMIFS(PREDICTIONS!$U$4:$U$75,PREDICTIONS!$O$4:$O$75,$BX25,PREDICTIONS!$N$4:$N$75,EB$3)+SUMIFS(PREDICTIONS!$T$4:$T$75,PREDICTIONS!$N$4:$N$75,$BX25,PREDICTIONS!$O$4:$O$75,EB$3)</f>
        <v>0</v>
      </c>
      <c r="EC25" s="83">
        <f>SUMIFS(PREDICTIONS!$U$4:$U$75,PREDICTIONS!$O$4:$O$75,$BX25,PREDICTIONS!$N$4:$N$75,EC$3)+SUMIFS(PREDICTIONS!$T$4:$T$75,PREDICTIONS!$N$4:$N$75,$BX25,PREDICTIONS!$O$4:$O$75,EC$3)</f>
        <v>0</v>
      </c>
      <c r="ED25" s="83">
        <f>SUMIFS(PREDICTIONS!$U$4:$U$75,PREDICTIONS!$O$4:$O$75,$BX25,PREDICTIONS!$N$4:$N$75,ED$3)+SUMIFS(PREDICTIONS!$T$4:$T$75,PREDICTIONS!$N$4:$N$75,$BX25,PREDICTIONS!$O$4:$O$75,ED$3)</f>
        <v>0</v>
      </c>
      <c r="EE25" s="83">
        <f>SUMIFS(PREDICTIONS!$U$4:$U$75,PREDICTIONS!$O$4:$O$75,$BX25,PREDICTIONS!$N$4:$N$75,EE$3)+SUMIFS(PREDICTIONS!$T$4:$T$75,PREDICTIONS!$N$4:$N$75,$BX25,PREDICTIONS!$O$4:$O$75,EE$3)</f>
        <v>0</v>
      </c>
      <c r="EF25" s="83">
        <f>SUMIFS(PREDICTIONS!$V$4:$V$75,PREDICTIONS!$P$4:$P$75,$BX25,PREDICTIONS!$O$4:$O$75,EF$3)+SUMIFS(PREDICTIONS!$U$4:$U$75,PREDICTIONS!$O$4:$O$75,$BX25,PREDICTIONS!$P$4:$P$75,EF$3)</f>
        <v>0</v>
      </c>
      <c r="EG25" s="83">
        <f>SUMIFS(PREDICTIONS!$W$4:$W$75,PREDICTIONS!$Q$4:$Q$75,$BX25,PREDICTIONS!$P$4:$P$75,EG$3)+SUMIFS(PREDICTIONS!$V$4:$V$75,PREDICTIONS!$P$4:$P$75,$BX25,PREDICTIONS!$Q$4:$Q$75,EG$3)</f>
        <v>0</v>
      </c>
      <c r="EH25" s="83">
        <f>SUMIFS(PREDICTIONS!$B$4:$B$75,PREDICTIONS!$R$4:$R$75,$BX25,PREDICTIONS!$Q$4:$Q$75,EH$3)+SUMIFS(PREDICTIONS!$W$4:$W$75,PREDICTIONS!$Q$4:$Q$75,$BX25,PREDICTIONS!$R$4:$R$75,EH$3)</f>
        <v>0</v>
      </c>
      <c r="EI25" s="83">
        <f>SUMIFS(PREDICTIONS!$C$4:$C$75,PREDICTIONS!$S$4:$S$75,$BX25,PREDICTIONS!$R$4:$R$75,EI$3)+SUMIFS(PREDICTIONS!$B$4:$B$75,PREDICTIONS!$R$4:$R$75,$BX25,PREDICTIONS!$S$4:$S$75,EI$3)</f>
        <v>0</v>
      </c>
      <c r="EJ25" s="83">
        <f>SUMIFS(PREDICTIONS!$D$4:$D$75,PREDICTIONS!$T$4:$T$75,$BX25,PREDICTIONS!$S$4:$S$75,EJ$3)+SUMIFS(PREDICTIONS!$C$4:$C$75,PREDICTIONS!$S$4:$S$75,$BX25,PREDICTIONS!$T$4:$T$75,EJ$3)</f>
        <v>0</v>
      </c>
      <c r="EK25" s="83">
        <f>SUMIFS(PREDICTIONS!$E$4:$E$75,PREDICTIONS!$U$4:$U$75,$BX25,PREDICTIONS!$T$4:$T$75,EK$3)+SUMIFS(PREDICTIONS!$D$4:$D$75,PREDICTIONS!$T$4:$T$75,$BX25,PREDICTIONS!$U$4:$U$75,EK$3)</f>
        <v>0</v>
      </c>
      <c r="EL25" s="83">
        <f>SUMIFS(PREDICTIONS!$F$4:$F$75,PREDICTIONS!$V$4:$V$75,$BX25,PREDICTIONS!$U$4:$U$75,EL$3)+SUMIFS(PREDICTIONS!$E$4:$E$75,PREDICTIONS!$U$4:$U$75,$BX25,PREDICTIONS!$V$4:$V$75,EL$3)</f>
        <v>0</v>
      </c>
      <c r="EM25" s="83">
        <f>SUMIFS(PREDICTIONS!$G$4:$G$75,PREDICTIONS!$W$4:$W$75,$BX25,PREDICTIONS!$V$4:$V$75,EM$3)+SUMIFS(PREDICTIONS!$F$4:$F$75,PREDICTIONS!$V$4:$V$75,$BX25,PREDICTIONS!$W$4:$W$75,EM$3)</f>
        <v>0</v>
      </c>
      <c r="EN25" s="83">
        <f>SUMIFS(PREDICTIONS!$J$4:$J$75,PREDICTIONS!$B$4:$B$75,$BX25,PREDICTIONS!$W$4:$W$75,EN$3)+SUMIFS(PREDICTIONS!$G$4:$G$75,PREDICTIONS!$W$4:$W$75,$BX25,PREDICTIONS!$B$4:$B$75,EN$3)</f>
        <v>0</v>
      </c>
      <c r="EO25" s="83">
        <f>SUMIFS(PREDICTIONS!$K$4:$K$75,PREDICTIONS!$C$4:$C$75,$BX25,PREDICTIONS!$B$4:$B$75,EO$3)+SUMIFS(PREDICTIONS!$J$4:$J$75,PREDICTIONS!$B$4:$B$75,$BX25,PREDICTIONS!$C$4:$C$75,EO$3)</f>
        <v>0</v>
      </c>
      <c r="EP25" s="83">
        <f>SUMIFS(PREDICTIONS!$L$4:$L$75,PREDICTIONS!$D$4:$D$75,$BX25,PREDICTIONS!$C$4:$C$75,EP$3)+SUMIFS(PREDICTIONS!$K$4:$K$75,PREDICTIONS!$C$4:$C$75,$BX25,PREDICTIONS!$D$4:$D$75,EP$3)</f>
        <v>0</v>
      </c>
      <c r="EQ25" s="83">
        <f>SUMIFS(PREDICTIONS!$N$4:$N$75,PREDICTIONS!$E$4:$E$75,$BX25,PREDICTIONS!$D$4:$D$75,EQ$3)+SUMIFS(PREDICTIONS!$L$4:$L$75,PREDICTIONS!$D$4:$D$75,$BX25,PREDICTIONS!$E$4:$E$75,EQ$3)</f>
        <v>0</v>
      </c>
      <c r="ER25" s="83">
        <f>SUMIFS(PREDICTIONS!$O$4:$O$75,PREDICTIONS!$F$4:$F$75,$BX25,PREDICTIONS!$E$4:$E$75,ER$3)+SUMIFS(PREDICTIONS!$N$4:$N$75,PREDICTIONS!$E$4:$E$75,$BX25,PREDICTIONS!$F$4:$F$75,ER$3)</f>
        <v>0</v>
      </c>
      <c r="ES25" s="83">
        <f>SUMIFS(PREDICTIONS!$P$4:$P$75,PREDICTIONS!$G$4:$G$75,$BX25,PREDICTIONS!$F$4:$F$75,ES$3)+SUMIFS(PREDICTIONS!$O$4:$O$75,PREDICTIONS!$F$4:$F$75,$BX25,PREDICTIONS!$G$4:$G$75,ES$3)</f>
        <v>0</v>
      </c>
      <c r="ET25" s="83">
        <f>SUMIFS(PREDICTIONS!$Q$4:$Q$75,PREDICTIONS!$J$4:$J$75,$BX25,PREDICTIONS!$G$4:$G$75,ET$3)+SUMIFS(PREDICTIONS!$P$4:$P$75,PREDICTIONS!$G$4:$G$75,$BX25,PREDICTIONS!$J$4:$J$75,ET$3)</f>
        <v>0</v>
      </c>
      <c r="EU25" s="83">
        <f>SUMIFS(PREDICTIONS!$R$4:$R$75,PREDICTIONS!$K$4:$K$75,$BX25,PREDICTIONS!$J$4:$J$75,EU$3)+SUMIFS(PREDICTIONS!$Q$4:$Q$75,PREDICTIONS!$J$4:$J$75,$BX25,PREDICTIONS!$K$4:$K$75,EU$3)</f>
        <v>0</v>
      </c>
      <c r="EV25" s="83">
        <f>SUMIFS(PREDICTIONS!$S$4:$S$75,PREDICTIONS!$L$4:$L$75,$BX25,PREDICTIONS!$K$4:$K$75,EV$3)+SUMIFS(PREDICTIONS!$R$4:$R$75,PREDICTIONS!$K$4:$K$75,$BX25,PREDICTIONS!$L$4:$L$75,EV$3)</f>
        <v>0</v>
      </c>
      <c r="EW25" s="83">
        <f>SUMIFS(PREDICTIONS!$T$4:$T$75,PREDICTIONS!$N$4:$N$75,$BX25,PREDICTIONS!$L$4:$L$75,EW$3)+SUMIFS(PREDICTIONS!$S$4:$S$75,PREDICTIONS!$L$4:$L$75,$BX25,PREDICTIONS!$N$4:$N$75,EW$3)</f>
        <v>0</v>
      </c>
      <c r="EX25" s="83">
        <f>SUMIFS(PREDICTIONS!$U$4:$U$75,PREDICTIONS!$O$4:$O$75,$BX25,PREDICTIONS!$N$4:$N$75,EX$3)+SUMIFS(PREDICTIONS!$T$4:$T$75,PREDICTIONS!$N$4:$N$75,$BX25,PREDICTIONS!$O$4:$O$75,EX$3)</f>
        <v>0</v>
      </c>
      <c r="EY25" s="83">
        <f>SUMIFS(PREDICTIONS!$V$4:$V$75,PREDICTIONS!$P$4:$P$75,$BX25,PREDICTIONS!$O$4:$O$75,EY$3)+SUMIFS(PREDICTIONS!$U$4:$U$75,PREDICTIONS!$O$4:$O$75,$BX25,PREDICTIONS!$P$4:$P$75,EY$3)</f>
        <v>0</v>
      </c>
      <c r="EZ25" s="83">
        <f>SUMIFS(PREDICTIONS!$W$4:$W$75,PREDICTIONS!$Q$4:$Q$75,$BX25,PREDICTIONS!$P$4:$P$75,EZ$3)+SUMIFS(PREDICTIONS!$V$4:$V$75,PREDICTIONS!$P$4:$P$75,$BX25,PREDICTIONS!$Q$4:$Q$75,EZ$3)</f>
        <v>0</v>
      </c>
      <c r="FA25" s="83">
        <f>SUMIFS(PREDICTIONS!$B$4:$B$75,PREDICTIONS!$R$4:$R$75,$BX25,PREDICTIONS!$Q$4:$Q$75,FA$3)+SUMIFS(PREDICTIONS!$W$4:$W$75,PREDICTIONS!$Q$4:$Q$75,$BX25,PREDICTIONS!$R$4:$R$75,FA$3)</f>
        <v>0</v>
      </c>
      <c r="FB25" s="83">
        <f>SUMIFS(PREDICTIONS!$C$4:$C$75,PREDICTIONS!$S$4:$S$75,$BX25,PREDICTIONS!$R$4:$R$75,FB$3)+SUMIFS(PREDICTIONS!$B$4:$B$75,PREDICTIONS!$R$4:$R$75,$BX25,PREDICTIONS!$S$4:$S$75,FB$3)</f>
        <v>0</v>
      </c>
      <c r="FC25" s="83">
        <f>SUMIFS(PREDICTIONS!$D$4:$D$75,PREDICTIONS!$T$4:$T$75,$BX25,PREDICTIONS!$S$4:$S$75,FC$3)+SUMIFS(PREDICTIONS!$C$4:$C$75,PREDICTIONS!$S$4:$S$75,$BX25,PREDICTIONS!$T$4:$T$75,FC$3)</f>
        <v>0</v>
      </c>
      <c r="FD25" s="83">
        <f>SUMIFS(PREDICTIONS!$E$4:$E$75,PREDICTIONS!$U$4:$U$75,$BX25,PREDICTIONS!$T$4:$T$75,FD$3)+SUMIFS(PREDICTIONS!$D$4:$D$75,PREDICTIONS!$T$4:$T$75,$BX25,PREDICTIONS!$U$4:$U$75,FD$3)</f>
        <v>0</v>
      </c>
      <c r="FE25" s="83">
        <f>SUMIFS(PREDICTIONS!$F$4:$F$75,PREDICTIONS!$V$4:$V$75,$BX25,PREDICTIONS!$U$4:$U$75,FE$3)+SUMIFS(PREDICTIONS!$E$4:$E$75,PREDICTIONS!$U$4:$U$75,$BX25,PREDICTIONS!$V$4:$V$75,FE$3)</f>
        <v>0</v>
      </c>
      <c r="FF25" s="83">
        <f>SUMIFS(PREDICTIONS!$G$4:$G$75,PREDICTIONS!$W$4:$W$75,$BX25,PREDICTIONS!$V$4:$V$75,FF$3)+SUMIFS(PREDICTIONS!$F$4:$F$75,PREDICTIONS!$V$4:$V$75,$BX25,PREDICTIONS!$W$4:$W$75,FF$3)</f>
        <v>0</v>
      </c>
      <c r="FG25" s="83">
        <f>SUMIFS(PREDICTIONS!$U$4:$U$75,PREDICTIONS!$O$4:$O$75,$BX25,PREDICTIONS!$N$4:$N$75,FG$3)+SUMIFS(PREDICTIONS!$T$4:$T$75,PREDICTIONS!$N$4:$N$75,$BX25,PREDICTIONS!$O$4:$O$75,FG$3)</f>
        <v>0</v>
      </c>
      <c r="FH25" s="83">
        <f>SUMIFS(PREDICTIONS!$U$4:$U$75,PREDICTIONS!$O$4:$O$75,$BX25,PREDICTIONS!$N$4:$N$75,FH$3)+SUMIFS(PREDICTIONS!$T$4:$T$75,PREDICTIONS!$N$4:$N$75,$BX25,PREDICTIONS!$O$4:$O$75,FH$3)</f>
        <v>0</v>
      </c>
      <c r="FI25" s="83">
        <f>SUMIFS(PREDICTIONS!$U$4:$U$75,PREDICTIONS!$O$4:$O$75,$BX25,PREDICTIONS!$N$4:$N$75,FI$3)+SUMIFS(PREDICTIONS!$T$4:$T$75,PREDICTIONS!$N$4:$N$75,$BX25,PREDICTIONS!$O$4:$O$75,FI$3)</f>
        <v>0</v>
      </c>
      <c r="FJ25" s="83">
        <f>SUMIFS(PREDICTIONS!$U$4:$U$75,PREDICTIONS!$O$4:$O$75,$BX25,PREDICTIONS!$N$4:$N$75,FJ$3)+SUMIFS(PREDICTIONS!$T$4:$T$75,PREDICTIONS!$N$4:$N$75,$BX25,PREDICTIONS!$O$4:$O$75,FJ$3)</f>
        <v>0</v>
      </c>
      <c r="FK25" s="83">
        <f>SUMIFS(PREDICTIONS!$U$4:$U$75,PREDICTIONS!$O$4:$O$75,$BX25,PREDICTIONS!$N$4:$N$75,FK$3)+SUMIFS(PREDICTIONS!$T$4:$T$75,PREDICTIONS!$N$4:$N$75,$BX25,PREDICTIONS!$O$4:$O$75,FK$3)</f>
        <v>0</v>
      </c>
      <c r="FL25" s="83">
        <f>SUMIFS(PREDICTIONS!$U$4:$U$75,PREDICTIONS!$O$4:$O$75,$BX25,PREDICTIONS!$N$4:$N$75,FL$3)+SUMIFS(PREDICTIONS!$T$4:$T$75,PREDICTIONS!$N$4:$N$75,$BX25,PREDICTIONS!$O$4:$O$75,FL$3)</f>
        <v>0</v>
      </c>
      <c r="FM25" s="83">
        <f>SUMIFS(PREDICTIONS!$U$4:$U$75,PREDICTIONS!$O$4:$O$75,$BX25,PREDICTIONS!$N$4:$N$75,FM$3)+SUMIFS(PREDICTIONS!$T$4:$T$75,PREDICTIONS!$N$4:$N$75,$BX25,PREDICTIONS!$O$4:$O$75,FM$3)</f>
        <v>0</v>
      </c>
      <c r="FN25" s="83">
        <f>SUMIFS(PREDICTIONS!$U$4:$U$75,PREDICTIONS!$O$4:$O$75,$BX25,PREDICTIONS!$N$4:$N$75,FN$3)+SUMIFS(PREDICTIONS!$T$4:$T$75,PREDICTIONS!$N$4:$N$75,$BX25,PREDICTIONS!$O$4:$O$75,FN$3)</f>
        <v>0</v>
      </c>
      <c r="FO25" s="83">
        <f>SUMIFS(PREDICTIONS!$U$4:$U$75,PREDICTIONS!$O$4:$O$75,$BX25,PREDICTIONS!$N$4:$N$75,FO$3)+SUMIFS(PREDICTIONS!$T$4:$T$75,PREDICTIONS!$N$4:$N$75,$BX25,PREDICTIONS!$O$4:$O$75,FO$3)</f>
        <v>0</v>
      </c>
      <c r="FP25" s="83">
        <f>SUMIFS(PREDICTIONS!$U$4:$U$75,PREDICTIONS!$O$4:$O$75,$BX25,PREDICTIONS!$N$4:$N$75,FP$3)+SUMIFS(PREDICTIONS!$T$4:$T$75,PREDICTIONS!$N$4:$N$75,$BX25,PREDICTIONS!$O$4:$O$75,FP$3)</f>
        <v>0</v>
      </c>
      <c r="FQ25" s="83">
        <f>SUMIFS(PREDICTIONS!$U$4:$U$75,PREDICTIONS!$O$4:$O$75,$BX25,PREDICTIONS!$N$4:$N$75,FQ$3)+SUMIFS(PREDICTIONS!$T$4:$T$75,PREDICTIONS!$N$4:$N$75,$BX25,PREDICTIONS!$O$4:$O$75,FQ$3)</f>
        <v>0</v>
      </c>
      <c r="FR25" s="83">
        <f>SUMIFS(PREDICTIONS!$U$4:$U$75,PREDICTIONS!$O$4:$O$75,$BX25,PREDICTIONS!$N$4:$N$75,FR$3)+SUMIFS(PREDICTIONS!$T$4:$T$75,PREDICTIONS!$N$4:$N$75,$BX25,PREDICTIONS!$O$4:$O$75,FR$3)</f>
        <v>0</v>
      </c>
      <c r="FS25" s="51"/>
      <c r="FT25" s="51" t="s">
        <v>108</v>
      </c>
      <c r="FU25" s="83">
        <f>SUMIFS(PREDICTIONS!$S$4:$S$75,PREDICTIONS!$O$4:$O$75,$BX25,PREDICTIONS!$N$4:$N$75,FU$3)+SUMIFS(PREDICTIONS!$R$4:$R$75,PREDICTIONS!$N$4:$N$75,$BX25,PREDICTIONS!$O$4:$O$75,FU$3)</f>
        <v>0</v>
      </c>
      <c r="FV25" s="83">
        <f>SUMIFS(PREDICTIONS!$S$4:$S$75,PREDICTIONS!$O$4:$O$75,$BX25,PREDICTIONS!$N$4:$N$75,FV$3)+SUMIFS(PREDICTIONS!$R$4:$R$75,PREDICTIONS!$N$4:$N$75,$BX25,PREDICTIONS!$O$4:$O$75,FV$3)</f>
        <v>0</v>
      </c>
      <c r="FW25" s="83">
        <f>SUMIFS(PREDICTIONS!$S$4:$S$75,PREDICTIONS!$O$4:$O$75,$BX25,PREDICTIONS!$N$4:$N$75,FW$3)+SUMIFS(PREDICTIONS!$R$4:$R$75,PREDICTIONS!$N$4:$N$75,$BX25,PREDICTIONS!$O$4:$O$75,FW$3)</f>
        <v>0</v>
      </c>
      <c r="FX25" s="83">
        <f>SUMIFS(PREDICTIONS!$S$4:$S$75,PREDICTIONS!$O$4:$O$75,$BX25,PREDICTIONS!$N$4:$N$75,FX$3)+SUMIFS(PREDICTIONS!$R$4:$R$75,PREDICTIONS!$N$4:$N$75,$BX25,PREDICTIONS!$O$4:$O$75,FX$3)</f>
        <v>0</v>
      </c>
      <c r="FY25" s="83">
        <f>SUMIFS(PREDICTIONS!$S$4:$S$75,PREDICTIONS!$O$4:$O$75,$BX25,PREDICTIONS!$N$4:$N$75,FY$3)+SUMIFS(PREDICTIONS!$R$4:$R$75,PREDICTIONS!$N$4:$N$75,$BX25,PREDICTIONS!$O$4:$O$75,FY$3)</f>
        <v>0</v>
      </c>
      <c r="FZ25" s="83">
        <f>SUMIFS(PREDICTIONS!$S$4:$S$75,PREDICTIONS!$O$4:$O$75,$BX25,PREDICTIONS!$N$4:$N$75,FZ$3)+SUMIFS(PREDICTIONS!$R$4:$R$75,PREDICTIONS!$N$4:$N$75,$BX25,PREDICTIONS!$O$4:$O$75,FZ$3)</f>
        <v>0</v>
      </c>
      <c r="GA25" s="83">
        <f>SUMIFS(PREDICTIONS!$T$4:$T$75,PREDICTIONS!$P$4:$P$75,$BX25,PREDICTIONS!$O$4:$O$75,GA$3)+SUMIFS(PREDICTIONS!$S$4:$S$75,PREDICTIONS!$O$4:$O$75,$BX25,PREDICTIONS!$P$4:$P$75,GA$3)</f>
        <v>0</v>
      </c>
      <c r="GB25" s="83">
        <f>SUMIFS(PREDICTIONS!$U$4:$U$75,PREDICTIONS!$Q$4:$Q$75,$BX25,PREDICTIONS!$P$4:$P$75,GB$3)+SUMIFS(PREDICTIONS!$T$4:$T$75,PREDICTIONS!$P$4:$P$75,$BX25,PREDICTIONS!$Q$4:$Q$75,GB$3)</f>
        <v>0</v>
      </c>
      <c r="GC25" s="83">
        <f>SUMIFS(PREDICTIONS!$V$4:$V$75,PREDICTIONS!$R$4:$R$75,$BX25,PREDICTIONS!$Q$4:$Q$75,GC$3)+SUMIFS(PREDICTIONS!$U$4:$U$75,PREDICTIONS!$Q$4:$Q$75,$BX25,PREDICTIONS!$R$4:$R$75,GC$3)</f>
        <v>0</v>
      </c>
      <c r="GD25" s="83">
        <f>SUMIFS(PREDICTIONS!$W$4:$W$75,PREDICTIONS!$S$4:$S$75,$BX25,PREDICTIONS!$R$4:$R$75,GD$3)+SUMIFS(PREDICTIONS!$V$4:$V$75,PREDICTIONS!$R$4:$R$75,$BX25,PREDICTIONS!$S$4:$S$75,GD$3)</f>
        <v>0</v>
      </c>
      <c r="GE25" s="83">
        <f>SUMIFS(PREDICTIONS!$B$4:$B$75,PREDICTIONS!$T$4:$T$75,$BX25,PREDICTIONS!$S$4:$S$75,GE$3)+SUMIFS(PREDICTIONS!$W$4:$W$75,PREDICTIONS!$S$4:$S$75,$BX25,PREDICTIONS!$T$4:$T$75,GE$3)</f>
        <v>0</v>
      </c>
      <c r="GF25" s="83">
        <f>SUMIFS(PREDICTIONS!$C$4:$C$75,PREDICTIONS!$U$4:$U$75,$BX25,PREDICTIONS!$T$4:$T$75,GF$3)+SUMIFS(PREDICTIONS!$B$4:$B$75,PREDICTIONS!$T$4:$T$75,$BX25,PREDICTIONS!$U$4:$U$75,GF$3)</f>
        <v>0</v>
      </c>
      <c r="GG25" s="83">
        <f>SUMIFS(PREDICTIONS!$D$4:$D$75,PREDICTIONS!$V$4:$V$75,$BX25,PREDICTIONS!$U$4:$U$75,GG$3)+SUMIFS(PREDICTIONS!$C$4:$C$75,PREDICTIONS!$U$4:$U$75,$BX25,PREDICTIONS!$V$4:$V$75,GG$3)</f>
        <v>0</v>
      </c>
      <c r="GH25" s="83">
        <f>SUMIFS(PREDICTIONS!$E$4:$E$75,PREDICTIONS!$W$4:$W$75,$BX25,PREDICTIONS!$V$4:$V$75,GH$3)+SUMIFS(PREDICTIONS!$D$4:$D$75,PREDICTIONS!$V$4:$V$75,$BX25,PREDICTIONS!$W$4:$W$75,GH$3)</f>
        <v>0</v>
      </c>
      <c r="GI25" s="83">
        <f>SUMIFS(PREDICTIONS!$F$4:$F$75,PREDICTIONS!$B$4:$B$75,$BX25,PREDICTIONS!$W$4:$W$75,GI$3)+SUMIFS(PREDICTIONS!$E$4:$E$75,PREDICTIONS!$W$4:$W$75,$BX25,PREDICTIONS!$B$4:$B$75,GI$3)</f>
        <v>0</v>
      </c>
      <c r="GJ25" s="83">
        <f>SUMIFS(PREDICTIONS!$G$4:$G$75,PREDICTIONS!$C$4:$C$75,$BX25,PREDICTIONS!$B$4:$B$75,GJ$3)+SUMIFS(PREDICTIONS!$F$4:$F$75,PREDICTIONS!$B$4:$B$75,$BX25,PREDICTIONS!$C$4:$C$75,GJ$3)</f>
        <v>0</v>
      </c>
      <c r="GK25" s="83">
        <f>SUMIFS(PREDICTIONS!$J$4:$J$75,PREDICTIONS!$D$4:$D$75,$BX25,PREDICTIONS!$C$4:$C$75,GK$3)+SUMIFS(PREDICTIONS!$G$4:$G$75,PREDICTIONS!$C$4:$C$75,$BX25,PREDICTIONS!$D$4:$D$75,GK$3)</f>
        <v>0</v>
      </c>
      <c r="GL25" s="83">
        <f>SUMIFS(PREDICTIONS!$K$4:$K$75,PREDICTIONS!$E$4:$E$75,$BX25,PREDICTIONS!$D$4:$D$75,GL$3)+SUMIFS(PREDICTIONS!$J$4:$J$75,PREDICTIONS!$D$4:$D$75,$BX25,PREDICTIONS!$E$4:$E$75,GL$3)</f>
        <v>0</v>
      </c>
      <c r="GM25" s="83">
        <f>SUMIFS(PREDICTIONS!$L$4:$L$75,PREDICTIONS!$F$4:$F$75,$BX25,PREDICTIONS!$E$4:$E$75,GM$3)+SUMIFS(PREDICTIONS!$K$4:$K$75,PREDICTIONS!$E$4:$E$75,$BX25,PREDICTIONS!$F$4:$F$75,GM$3)</f>
        <v>0</v>
      </c>
      <c r="GN25" s="83">
        <f>SUMIFS(PREDICTIONS!$N$4:$N$75,PREDICTIONS!$G$4:$G$75,$BX25,PREDICTIONS!$F$4:$F$75,GN$3)+SUMIFS(PREDICTIONS!$L$4:$L$75,PREDICTIONS!$F$4:$F$75,$BX25,PREDICTIONS!$G$4:$G$75,GN$3)</f>
        <v>0</v>
      </c>
      <c r="GO25" s="83">
        <f>SUMIFS(PREDICTIONS!$O$4:$O$75,PREDICTIONS!$J$4:$J$75,$BX25,PREDICTIONS!$G$4:$G$75,GO$3)+SUMIFS(PREDICTIONS!$N$4:$N$75,PREDICTIONS!$G$4:$G$75,$BX25,PREDICTIONS!$J$4:$J$75,GO$3)</f>
        <v>0</v>
      </c>
      <c r="GP25" s="83">
        <f>SUMIFS(PREDICTIONS!$P$4:$P$75,PREDICTIONS!$K$4:$K$75,$BX25,PREDICTIONS!$J$4:$J$75,GP$3)+SUMIFS(PREDICTIONS!$O$4:$O$75,PREDICTIONS!$J$4:$J$75,$BX25,PREDICTIONS!$K$4:$K$75,GP$3)</f>
        <v>0</v>
      </c>
      <c r="GQ25" s="83">
        <f>SUMIFS(PREDICTIONS!$Q$4:$Q$75,PREDICTIONS!$L$4:$L$75,$BX25,PREDICTIONS!$K$4:$K$75,GQ$3)+SUMIFS(PREDICTIONS!$P$4:$P$75,PREDICTIONS!$K$4:$K$75,$BX25,PREDICTIONS!$L$4:$L$75,GQ$3)</f>
        <v>0</v>
      </c>
      <c r="GR25" s="83">
        <f>SUMIFS(PREDICTIONS!$R$4:$R$75,PREDICTIONS!$N$4:$N$75,$BX25,PREDICTIONS!$L$4:$L$75,GR$3)+SUMIFS(PREDICTIONS!$Q$4:$Q$75,PREDICTIONS!$L$4:$L$75,$BX25,PREDICTIONS!$N$4:$N$75,GR$3)</f>
        <v>0</v>
      </c>
      <c r="GS25" s="83">
        <f>SUMIFS(PREDICTIONS!$S$4:$S$75,PREDICTIONS!$O$4:$O$75,$BX25,PREDICTIONS!$N$4:$N$75,GS$3)+SUMIFS(PREDICTIONS!$R$4:$R$75,PREDICTIONS!$N$4:$N$75,$BX25,PREDICTIONS!$O$4:$O$75,GS$3)</f>
        <v>0</v>
      </c>
      <c r="GT25" s="83">
        <f>SUMIFS(PREDICTIONS!$T$4:$T$75,PREDICTIONS!$P$4:$P$75,$BX25,PREDICTIONS!$O$4:$O$75,GT$3)+SUMIFS(PREDICTIONS!$S$4:$S$75,PREDICTIONS!$O$4:$O$75,$BX25,PREDICTIONS!$P$4:$P$75,GT$3)</f>
        <v>0</v>
      </c>
      <c r="GU25" s="83">
        <f>SUMIFS(PREDICTIONS!$U$4:$U$75,PREDICTIONS!$Q$4:$Q$75,$BX25,PREDICTIONS!$P$4:$P$75,GU$3)+SUMIFS(PREDICTIONS!$T$4:$T$75,PREDICTIONS!$P$4:$P$75,$BX25,PREDICTIONS!$Q$4:$Q$75,GU$3)</f>
        <v>0</v>
      </c>
      <c r="GV25" s="83">
        <f>SUMIFS(PREDICTIONS!$V$4:$V$75,PREDICTIONS!$R$4:$R$75,$BX25,PREDICTIONS!$Q$4:$Q$75,GV$3)+SUMIFS(PREDICTIONS!$U$4:$U$75,PREDICTIONS!$Q$4:$Q$75,$BX25,PREDICTIONS!$R$4:$R$75,GV$3)</f>
        <v>0</v>
      </c>
      <c r="GW25" s="83">
        <f>SUMIFS(PREDICTIONS!$W$4:$W$75,PREDICTIONS!$S$4:$S$75,$BX25,PREDICTIONS!$R$4:$R$75,GW$3)+SUMIFS(PREDICTIONS!$V$4:$V$75,PREDICTIONS!$R$4:$R$75,$BX25,PREDICTIONS!$S$4:$S$75,GW$3)</f>
        <v>0</v>
      </c>
      <c r="GX25" s="83">
        <f>SUMIFS(PREDICTIONS!$B$4:$B$75,PREDICTIONS!$T$4:$T$75,$BX25,PREDICTIONS!$S$4:$S$75,GX$3)+SUMIFS(PREDICTIONS!$W$4:$W$75,PREDICTIONS!$S$4:$S$75,$BX25,PREDICTIONS!$T$4:$T$75,GX$3)</f>
        <v>0</v>
      </c>
      <c r="GY25" s="83">
        <f>SUMIFS(PREDICTIONS!$C$4:$C$75,PREDICTIONS!$U$4:$U$75,$BX25,PREDICTIONS!$T$4:$T$75,GY$3)+SUMIFS(PREDICTIONS!$B$4:$B$75,PREDICTIONS!$T$4:$T$75,$BX25,PREDICTIONS!$U$4:$U$75,GY$3)</f>
        <v>0</v>
      </c>
      <c r="GZ25" s="83">
        <f>SUMIFS(PREDICTIONS!$S$4:$S$75,PREDICTIONS!$O$4:$O$75,$BX25,PREDICTIONS!$N$4:$N$75,GZ$3)+SUMIFS(PREDICTIONS!$R$4:$R$75,PREDICTIONS!$N$4:$N$75,$BX25,PREDICTIONS!$O$4:$O$75,GZ$3)</f>
        <v>0</v>
      </c>
      <c r="HA25" s="83">
        <f>SUMIFS(PREDICTIONS!$S$4:$S$75,PREDICTIONS!$O$4:$O$75,$BX25,PREDICTIONS!$N$4:$N$75,HA$3)+SUMIFS(PREDICTIONS!$R$4:$R$75,PREDICTIONS!$N$4:$N$75,$BX25,PREDICTIONS!$O$4:$O$75,HA$3)</f>
        <v>0</v>
      </c>
      <c r="HB25" s="83">
        <f>SUMIFS(PREDICTIONS!$S$4:$S$75,PREDICTIONS!$O$4:$O$75,$BX25,PREDICTIONS!$N$4:$N$75,HB$3)+SUMIFS(PREDICTIONS!$R$4:$R$75,PREDICTIONS!$N$4:$N$75,$BX25,PREDICTIONS!$O$4:$O$75,HB$3)</f>
        <v>0</v>
      </c>
      <c r="HC25" s="83">
        <f>SUMIFS(PREDICTIONS!$S$4:$S$75,PREDICTIONS!$O$4:$O$75,$BX25,PREDICTIONS!$N$4:$N$75,HC$3)+SUMIFS(PREDICTIONS!$R$4:$R$75,PREDICTIONS!$N$4:$N$75,$BX25,PREDICTIONS!$O$4:$O$75,HC$3)</f>
        <v>0</v>
      </c>
      <c r="HD25" s="83">
        <f>SUMIFS(PREDICTIONS!$S$4:$S$75,PREDICTIONS!$O$4:$O$75,$BX25,PREDICTIONS!$N$4:$N$75,HD$3)+SUMIFS(PREDICTIONS!$R$4:$R$75,PREDICTIONS!$N$4:$N$75,$BX25,PREDICTIONS!$O$4:$O$75,HD$3)</f>
        <v>0</v>
      </c>
      <c r="HE25" s="83">
        <f>SUMIFS(PREDICTIONS!$S$4:$S$75,PREDICTIONS!$O$4:$O$75,$BX25,PREDICTIONS!$N$4:$N$75,HE$3)+SUMIFS(PREDICTIONS!$R$4:$R$75,PREDICTIONS!$N$4:$N$75,$BX25,PREDICTIONS!$O$4:$O$75,HE$3)</f>
        <v>0</v>
      </c>
      <c r="HF25" s="83">
        <f>SUMIFS(PREDICTIONS!$S$4:$S$75,PREDICTIONS!$O$4:$O$75,$BX25,PREDICTIONS!$N$4:$N$75,HF$3)+SUMIFS(PREDICTIONS!$R$4:$R$75,PREDICTIONS!$N$4:$N$75,$BX25,PREDICTIONS!$O$4:$O$75,HF$3)</f>
        <v>0</v>
      </c>
      <c r="HG25" s="83">
        <f>SUMIFS(PREDICTIONS!$S$4:$S$75,PREDICTIONS!$O$4:$O$75,$BX25,PREDICTIONS!$N$4:$N$75,HG$3)+SUMIFS(PREDICTIONS!$R$4:$R$75,PREDICTIONS!$N$4:$N$75,$BX25,PREDICTIONS!$O$4:$O$75,HG$3)</f>
        <v>0</v>
      </c>
      <c r="HH25" s="83">
        <f>SUMIFS(PREDICTIONS!$S$4:$S$75,PREDICTIONS!$O$4:$O$75,$BX25,PREDICTIONS!$N$4:$N$75,HH$3)+SUMIFS(PREDICTIONS!$R$4:$R$75,PREDICTIONS!$N$4:$N$75,$BX25,PREDICTIONS!$O$4:$O$75,HH$3)</f>
        <v>0</v>
      </c>
      <c r="HI25" s="83">
        <f>SUMIFS(PREDICTIONS!$S$4:$S$75,PREDICTIONS!$O$4:$O$75,$BX25,PREDICTIONS!$N$4:$N$75,HI$3)+SUMIFS(PREDICTIONS!$R$4:$R$75,PREDICTIONS!$N$4:$N$75,$BX25,PREDICTIONS!$O$4:$O$75,HI$3)</f>
        <v>0</v>
      </c>
      <c r="HJ25" s="83">
        <f>SUMIFS(PREDICTIONS!$S$4:$S$75,PREDICTIONS!$O$4:$O$75,$BX25,PREDICTIONS!$N$4:$N$75,HJ$3)+SUMIFS(PREDICTIONS!$R$4:$R$75,PREDICTIONS!$N$4:$N$75,$BX25,PREDICTIONS!$O$4:$O$75,HJ$3)</f>
        <v>0</v>
      </c>
      <c r="HK25" s="83">
        <f>SUMIFS(PREDICTIONS!$S$4:$S$75,PREDICTIONS!$O$4:$O$75,$BX25,PREDICTIONS!$N$4:$N$75,HK$3)+SUMIFS(PREDICTIONS!$R$4:$R$75,PREDICTIONS!$N$4:$N$75,$BX25,PREDICTIONS!$O$4:$O$75,HK$3)</f>
        <v>0</v>
      </c>
      <c r="HL25" s="83">
        <f>SUMIFS(PREDICTIONS!$S$4:$S$75,PREDICTIONS!$O$4:$O$75,$BX25,PREDICTIONS!$N$4:$N$75,HL$3)+SUMIFS(PREDICTIONS!$R$4:$R$75,PREDICTIONS!$N$4:$N$75,$BX25,PREDICTIONS!$O$4:$O$75,HL$3)</f>
        <v>0</v>
      </c>
      <c r="HM25" s="83">
        <f>SUMIFS(PREDICTIONS!$S$4:$S$75,PREDICTIONS!$O$4:$O$75,$BX25,PREDICTIONS!$N$4:$N$75,HM$3)+SUMIFS(PREDICTIONS!$R$4:$R$75,PREDICTIONS!$N$4:$N$75,$BX25,PREDICTIONS!$O$4:$O$75,HM$3)</f>
        <v>0</v>
      </c>
      <c r="HN25" s="83">
        <f>SUMIFS(PREDICTIONS!$S$4:$S$75,PREDICTIONS!$O$4:$O$75,$BX25,PREDICTIONS!$N$4:$N$75,HN$3)+SUMIFS(PREDICTIONS!$R$4:$R$75,PREDICTIONS!$N$4:$N$75,$BX25,PREDICTIONS!$O$4:$O$75,HN$3)</f>
        <v>0</v>
      </c>
      <c r="HO25" s="83">
        <f>SUMIFS(PREDICTIONS!$S$4:$S$75,PREDICTIONS!$O$4:$O$75,$BX25,PREDICTIONS!$N$4:$N$75,HO$3)+SUMIFS(PREDICTIONS!$R$4:$R$75,PREDICTIONS!$N$4:$N$75,$BX25,PREDICTIONS!$O$4:$O$75,HO$3)</f>
        <v>0</v>
      </c>
      <c r="HP25" s="83">
        <f>SUMIFS(PREDICTIONS!$S$4:$S$75,PREDICTIONS!$O$4:$O$75,$BX25,PREDICTIONS!$N$4:$N$75,HP$3)+SUMIFS(PREDICTIONS!$R$4:$R$75,PREDICTIONS!$N$4:$N$75,$BX25,PREDICTIONS!$O$4:$O$75,HP$3)</f>
        <v>0</v>
      </c>
      <c r="HQ25" s="51"/>
      <c r="HR25" s="71"/>
      <c r="HS25" s="71"/>
      <c r="HT25" s="71"/>
      <c r="HU25" s="71"/>
      <c r="HV25" s="71"/>
      <c r="HW25" s="71"/>
      <c r="HX25" s="71"/>
      <c r="HY25" s="71"/>
      <c r="HZ25" s="71"/>
      <c r="IA25" s="71"/>
      <c r="IB25" s="71"/>
      <c r="IC25" s="71"/>
      <c r="ID25" s="71"/>
      <c r="IE25" s="71"/>
      <c r="IF25" s="71"/>
      <c r="IG25" s="71"/>
      <c r="IH25" s="71"/>
      <c r="II25" s="71"/>
      <c r="IJ25" s="71"/>
      <c r="IK25" s="71"/>
      <c r="IL25" s="71"/>
      <c r="IM25" s="71"/>
      <c r="IN25" s="71"/>
      <c r="IP25" s="71"/>
      <c r="IQ25" s="71"/>
      <c r="IR25" s="71"/>
      <c r="IS25" s="71"/>
      <c r="IT25" s="71"/>
      <c r="IU25" s="71"/>
      <c r="IV25" s="71"/>
      <c r="IW25" s="71"/>
      <c r="IX25" s="71"/>
      <c r="IY25" s="71"/>
      <c r="IZ25" s="71"/>
      <c r="JA25" s="71"/>
      <c r="JB25" s="71"/>
      <c r="JC25" s="71"/>
      <c r="JD25" s="71"/>
      <c r="JE25" s="71"/>
      <c r="JF25" s="71"/>
      <c r="JG25" s="71"/>
      <c r="JH25" s="71"/>
      <c r="JI25" s="71"/>
      <c r="JJ25" s="71"/>
      <c r="JK25" s="71"/>
      <c r="JL25" s="71"/>
      <c r="JM25" s="71"/>
      <c r="JN25" s="71"/>
      <c r="JO25" s="71"/>
      <c r="JP25" s="71"/>
      <c r="JQ25" s="71"/>
      <c r="JR25" s="71"/>
      <c r="JS25" s="71"/>
      <c r="JT25" s="71"/>
      <c r="JU25" s="71"/>
      <c r="JV25" s="71"/>
      <c r="JW25" s="71"/>
      <c r="JX25" s="71"/>
      <c r="JY25" s="71"/>
      <c r="JZ25" s="71"/>
      <c r="KA25" s="71"/>
      <c r="KB25" s="71"/>
      <c r="KC25" s="71"/>
      <c r="KD25" s="71"/>
      <c r="KE25" s="71"/>
      <c r="KF25" s="71"/>
      <c r="KG25" s="71"/>
      <c r="KH25" s="71"/>
      <c r="KI25" s="71"/>
      <c r="KJ25" s="71"/>
      <c r="KK25" s="71"/>
      <c r="KL25" s="71"/>
      <c r="KM25" s="71"/>
      <c r="KN25" s="71"/>
      <c r="KO25" s="71"/>
    </row>
    <row r="26" spans="1:301" s="78" customFormat="1" ht="30" customHeight="1" x14ac:dyDescent="0.25">
      <c r="A26" s="193"/>
      <c r="B26" s="72">
        <f>ACTUALS!B26</f>
        <v>23</v>
      </c>
      <c r="C26" s="73" t="str">
        <f>ACTUALS!C26</f>
        <v>L</v>
      </c>
      <c r="D26" s="74">
        <f>ACTUALS!D26</f>
        <v>46190</v>
      </c>
      <c r="E26" s="73" t="str">
        <f>ACTUALS!E26</f>
        <v>BMO Field (Toronto)</v>
      </c>
      <c r="F26" s="180">
        <f>ACTUALS!F26</f>
        <v>0.79166666666666663</v>
      </c>
      <c r="G26" s="75">
        <f t="shared" si="2"/>
        <v>46190.791666666664</v>
      </c>
      <c r="H26" s="254" t="str">
        <f>ACTUALS!H26</f>
        <v>Ghana - Panama</v>
      </c>
      <c r="I26" s="149"/>
      <c r="J26" s="150"/>
      <c r="K26" s="151"/>
      <c r="L26" s="73" t="str">
        <f t="shared" si="3"/>
        <v/>
      </c>
      <c r="M26" s="76" t="s">
        <v>731</v>
      </c>
      <c r="N26" s="77" t="str">
        <f t="shared" si="0"/>
        <v>Ghana</v>
      </c>
      <c r="O26" s="78" t="str">
        <f t="shared" si="1"/>
        <v>Panama</v>
      </c>
      <c r="P26" s="78" t="str">
        <f>IF(L26="","",IF(PREDICTIONS!$R26&gt;PREDICTIONS!$S26,PREDICTIONS!$N26,IF(PREDICTIONS!$S26&gt;PREDICTIONS!$R26,PREDICTIONS!$O26,"")))</f>
        <v/>
      </c>
      <c r="Q26" s="78" t="str">
        <f>IF(PREDICTIONS!$P26=PREDICTIONS!$N26,PREDICTIONS!$O26,IF(PREDICTIONS!$P26=PREDICTIONS!$O26,PREDICTIONS!$N26,""))</f>
        <v/>
      </c>
      <c r="R26" s="79">
        <f t="shared" si="4"/>
        <v>0</v>
      </c>
      <c r="S26" s="78">
        <f t="shared" si="5"/>
        <v>0</v>
      </c>
      <c r="T26" s="78">
        <f>IF(OR(PREDICTIONS!$R26="",PREDICTIONS!$S26=""),"",PREDICTIONS!$R26-PREDICTIONS!$S26)</f>
        <v>0</v>
      </c>
      <c r="U26" s="78">
        <f>IF(OR(PREDICTIONS!$R26="",PREDICTIONS!$S26=""),"",PREDICTIONS!$S26-PREDICTIONS!$R26)</f>
        <v>0</v>
      </c>
      <c r="V26" s="78" t="str">
        <f>IF(PREDICTIONS!$K26="","",IF(PREDICTIONS!$L26="Draw",1,IF(PREDICTIONS!$L26=PREDICTIONS!$N26,3,0)))</f>
        <v/>
      </c>
      <c r="W26" s="78" t="str">
        <f>IF(PREDICTIONS!$K26="","",IF(PREDICTIONS!$L26="Draw",1,IF(PREDICTIONS!$L26=PREDICTIONS!$O26,3,0)))</f>
        <v/>
      </c>
      <c r="AB26" s="209" t="str">
        <f>IF(OR(ACTUALS!L26="",L26=""),"",IF((R26+S26)=(ACTUALS!R26+ACTUALS!S26),pointtotalgoals,0))</f>
        <v/>
      </c>
      <c r="AC26" s="78" t="str">
        <f>IF(L26="","",IF(L26=ACTUALS!L26,pointcorrectresult,0))</f>
        <v/>
      </c>
      <c r="AD26" s="78" t="str">
        <f>IF(L26="","",IF(I26=ACTUALS!I26,pointcorrectscore,0))</f>
        <v/>
      </c>
      <c r="AE26" s="210">
        <f t="shared" si="6"/>
        <v>0</v>
      </c>
      <c r="AK26" s="78" t="s">
        <v>7</v>
      </c>
      <c r="AL26" s="90">
        <v>3</v>
      </c>
      <c r="AM26" s="90" t="str">
        <f ca="1">IFERROR(INDEX(BE:BE,MATCH("3"&amp;AK26,BO:BO,0),1),"")</f>
        <v>Paraguay</v>
      </c>
      <c r="AN26" s="90" t="str">
        <f ca="1">IF(AM26="","",VLOOKUP(AM26,BE:BJ,2,FALSE)&amp;"-"&amp;VLOOKUP(AM26,BE:BJ,3,FALSE)&amp;"-"&amp;VLOOKUP(AM26,BE:BJ,4,FALSE))</f>
        <v>0-0-0</v>
      </c>
      <c r="AO26" s="90">
        <f ca="1">IF(AM26="","",VLOOKUP(AM26,BE:BL,8,FALSE))</f>
        <v>0</v>
      </c>
      <c r="AP26" s="90">
        <f ca="1">IF(AM26="","",VLOOKUP(AM26,BE:BO,5,FALSE))</f>
        <v>0</v>
      </c>
      <c r="AQ26" s="282" t="str">
        <f>IF(L75="","",IF(AM26=ACTUALS!AJ26,$AQ$2,0))</f>
        <v/>
      </c>
      <c r="AR26" s="283"/>
      <c r="AS26" s="51"/>
      <c r="AT26" s="51"/>
      <c r="AU26" s="94"/>
      <c r="AV26" s="94"/>
      <c r="AW26" s="51"/>
      <c r="AX26" s="51"/>
      <c r="AY26" s="51"/>
      <c r="AZ26" s="51"/>
      <c r="BA26" s="51"/>
      <c r="BB26" s="51"/>
      <c r="BC26" s="51"/>
      <c r="BD26" s="51" t="s">
        <v>16</v>
      </c>
      <c r="BE26" s="51" t="s">
        <v>100</v>
      </c>
      <c r="BF26" s="51">
        <f>COUNTIF(PREDICTIONS!$P$4:$P$75,BE26)</f>
        <v>0</v>
      </c>
      <c r="BG26" s="51">
        <f>COUNTIFS(PREDICTIONS!$O$4:$O$75,BE26,PREDICTIONS!$L$4:$L$75,"Draw")+COUNTIFS(PREDICTIONS!$N$4:$N$75,BE26,PREDICTIONS!$L$4:$L$75,"Draw")</f>
        <v>0</v>
      </c>
      <c r="BH26" s="51">
        <f>COUNTIF(PREDICTIONS!$Q$4:$Q$75,BE26)</f>
        <v>0</v>
      </c>
      <c r="BI26" s="51">
        <f>BG26+(3*BF26)</f>
        <v>0</v>
      </c>
      <c r="BJ26" s="51">
        <f>SUMIFS(PREDICTIONS!$R$4:$R$75,PREDICTIONS!$N$4:$N$75,BE26)+SUMIFS(PREDICTIONS!$S$4:$S$75,PREDICTIONS!$O$4:$O$75,BE26)</f>
        <v>0</v>
      </c>
      <c r="BK26" s="51">
        <f>SUMIFS(PREDICTIONS!$S$4:$S$75,PREDICTIONS!$N$4:$N$75,BE26)+SUMIFS(PREDICTIONS!$R$4:$R$75,PREDICTIONS!$O$4:$O$75,BE26)</f>
        <v>0</v>
      </c>
      <c r="BL26" s="51">
        <f>BJ26-BK26</f>
        <v>0</v>
      </c>
      <c r="BM26" s="51">
        <f ca="1">RANK(BV26,BV24:BV27,1)</f>
        <v>2</v>
      </c>
      <c r="BN26" s="51" t="str">
        <f>IFERROR(VLOOKUP(BE26,AU:AV,2,FALSE),"")</f>
        <v/>
      </c>
      <c r="BO26" s="51" t="str">
        <f ca="1">IF(BN26="",BM26&amp;BD26,BN26&amp;BD26)</f>
        <v>2E</v>
      </c>
      <c r="BP26" s="51">
        <f>RANK(BI26,BI24:BI27)+(RANK(BL26,BL24:BL27)/10)+(RANK(BJ26,BJ24:BJ27)/100)</f>
        <v>1.1100000000000001</v>
      </c>
      <c r="BQ26" s="51">
        <f>RANK(BP26,BP24:BP27,1)</f>
        <v>1</v>
      </c>
      <c r="BR26" s="51" cm="1">
        <f t="array" aca="1" ref="BR26" ca="1">SUMPRODUCT((OFFSET($BY$3:$DT$3,MATCH($BE26,$BX$4:$BX$51,0),0))*((IF($BQ25=$BQ26,$BY$3:$DT$3=$BE25,0))+(IF($BQ24=$BQ26,$BY$3:$DT$3=$BE24,0))+(IF($BQ27=$BQ26,$BY$3:$DT$3=$BE27,0))))</f>
        <v>0</v>
      </c>
      <c r="BS26" s="51" cm="1">
        <f t="array" aca="1" ref="BS26" ca="1">SUMPRODUCT((OFFSET($DW$3:$FR$3,MATCH($BE26,$DV$4:$DV$51,0),0))*((IF($BQ25=$BQ26,$DW$3:$FR$3=$BE25,0))+(IF($BQ24=$BQ26,$DW$3:$FR$3=$BE24,0))+(IF($BQ27=$BQ26,$DW$3:$FR$3=$BE27,0))))</f>
        <v>0</v>
      </c>
      <c r="BT26" s="51" cm="1">
        <f t="array" aca="1" ref="BT26" ca="1">SUMPRODUCT((OFFSET($FU$3:$HP$3,MATCH($BE26,$FT$4:$FT$51,0),0))*((IF($BQ25=$BQ26,$FU$3:$HP$3=$BE25,0))+(IF($BQ24=$BQ26,$FU$3:$HP$3=$BE24,0))+(IF($BQ27=$BQ26,$FU$3:$HP$3=$BE27,0))))</f>
        <v>0</v>
      </c>
      <c r="BU26" s="51">
        <f ca="1">(BR26/1000)+(BS26/10000)+(BT26/100000)+(ROW(BT29)/10000000)</f>
        <v>2.9000000000000002E-6</v>
      </c>
      <c r="BV26" s="51">
        <f ca="1">+BP26-BU26</f>
        <v>1.1099971000000002</v>
      </c>
      <c r="BW26" s="51"/>
      <c r="BX26" s="51" t="s">
        <v>769</v>
      </c>
      <c r="BY26" s="83">
        <f>SUMIFS(PREDICTIONS!$W$4:$W$75,PREDICTIONS!$O$4:$O$75,$BX26,PREDICTIONS!$N$4:$N$75,BY$3)+SUMIFS(PREDICTIONS!$V$4:$V$75,PREDICTIONS!$N$4:$N$75,$BX26,PREDICTIONS!$O$4:$O$75,BY$3)</f>
        <v>0</v>
      </c>
      <c r="BZ26" s="83">
        <f>SUMIFS(PREDICTIONS!$W$4:$W$75,PREDICTIONS!$O$4:$O$75,$BX26,PREDICTIONS!$N$4:$N$75,BZ$3)+SUMIFS(PREDICTIONS!$V$4:$V$75,PREDICTIONS!$N$4:$N$75,$BX26,PREDICTIONS!$O$4:$O$75,BZ$3)</f>
        <v>0</v>
      </c>
      <c r="CA26" s="83">
        <f>SUMIFS(PREDICTIONS!$W$4:$W$75,PREDICTIONS!$O$4:$O$75,$BX26,PREDICTIONS!$N$4:$N$75,CA$3)+SUMIFS(PREDICTIONS!$V$4:$V$75,PREDICTIONS!$N$4:$N$75,$BX26,PREDICTIONS!$O$4:$O$75,CA$3)</f>
        <v>0</v>
      </c>
      <c r="CB26" s="83">
        <f>SUMIFS(PREDICTIONS!$W$4:$W$75,PREDICTIONS!$O$4:$O$75,$BX26,PREDICTIONS!$N$4:$N$75,CB$3)+SUMIFS(PREDICTIONS!$V$4:$V$75,PREDICTIONS!$N$4:$N$75,$BX26,PREDICTIONS!$O$4:$O$75,CB$3)</f>
        <v>0</v>
      </c>
      <c r="CC26" s="83">
        <f>SUMIFS(PREDICTIONS!$W$4:$W$75,PREDICTIONS!$O$4:$O$75,$BX26,PREDICTIONS!$N$4:$N$75,CC$3)+SUMIFS(PREDICTIONS!$V$4:$V$75,PREDICTIONS!$N$4:$N$75,$BX26,PREDICTIONS!$O$4:$O$75,CC$3)</f>
        <v>0</v>
      </c>
      <c r="CD26" s="83">
        <f>SUMIFS(PREDICTIONS!$W$4:$W$75,PREDICTIONS!$O$4:$O$75,$BX26,PREDICTIONS!$N$4:$N$75,CD$3)+SUMIFS(PREDICTIONS!$V$4:$V$75,PREDICTIONS!$N$4:$N$75,$BX26,PREDICTIONS!$O$4:$O$75,CD$3)</f>
        <v>0</v>
      </c>
      <c r="CE26" s="83">
        <f>SUMIFS(PREDICTIONS!$W$4:$W$75,PREDICTIONS!$O$4:$O$75,$BX26,PREDICTIONS!$N$4:$N$75,CE$3)+SUMIFS(PREDICTIONS!$V$4:$V$75,PREDICTIONS!$N$4:$N$75,$BX26,PREDICTIONS!$O$4:$O$75,CE$3)</f>
        <v>0</v>
      </c>
      <c r="CF26" s="83">
        <f>SUMIFS(PREDICTIONS!$W$4:$W$75,PREDICTIONS!$O$4:$O$75,$BX26,PREDICTIONS!$N$4:$N$75,CF$3)+SUMIFS(PREDICTIONS!$V$4:$V$75,PREDICTIONS!$N$4:$N$75,$BX26,PREDICTIONS!$O$4:$O$75,CF$3)</f>
        <v>0</v>
      </c>
      <c r="CG26" s="83">
        <f>SUMIFS(PREDICTIONS!$W$4:$W$75,PREDICTIONS!$O$4:$O$75,$BX26,PREDICTIONS!$N$4:$N$75,CG$3)+SUMIFS(PREDICTIONS!$V$4:$V$75,PREDICTIONS!$N$4:$N$75,$BX26,PREDICTIONS!$O$4:$O$75,CG$3)</f>
        <v>0</v>
      </c>
      <c r="CH26" s="83">
        <f>SUMIFS(PREDICTIONS!$W$4:$W$75,PREDICTIONS!$O$4:$O$75,$BX26,PREDICTIONS!$N$4:$N$75,CH$3)+SUMIFS(PREDICTIONS!$V$4:$V$75,PREDICTIONS!$N$4:$N$75,$BX26,PREDICTIONS!$O$4:$O$75,CH$3)</f>
        <v>0</v>
      </c>
      <c r="CI26" s="83">
        <f>SUMIFS(PREDICTIONS!$W$4:$W$75,PREDICTIONS!$O$4:$O$75,$BX26,PREDICTIONS!$N$4:$N$75,CI$3)+SUMIFS(PREDICTIONS!$V$4:$V$75,PREDICTIONS!$N$4:$N$75,$BX26,PREDICTIONS!$O$4:$O$75,CI$3)</f>
        <v>0</v>
      </c>
      <c r="CJ26" s="83">
        <f>SUMIFS(PREDICTIONS!$W$4:$W$75,PREDICTIONS!$O$4:$O$75,$BX26,PREDICTIONS!$N$4:$N$75,CJ$3)+SUMIFS(PREDICTIONS!$V$4:$V$75,PREDICTIONS!$N$4:$N$75,$BX26,PREDICTIONS!$O$4:$O$75,CJ$3)</f>
        <v>0</v>
      </c>
      <c r="CK26" s="83">
        <f>SUMIFS(PREDICTIONS!$W$4:$W$75,PREDICTIONS!$O$4:$O$75,$BX26,PREDICTIONS!$N$4:$N$75,CK$3)+SUMIFS(PREDICTIONS!$V$4:$V$75,PREDICTIONS!$N$4:$N$75,$BX26,PREDICTIONS!$O$4:$O$75,CK$3)</f>
        <v>0</v>
      </c>
      <c r="CL26" s="83">
        <f>SUMIFS(PREDICTIONS!$W$4:$W$75,PREDICTIONS!$O$4:$O$75,$BX26,PREDICTIONS!$N$4:$N$75,CL$3)+SUMIFS(PREDICTIONS!$V$4:$V$75,PREDICTIONS!$N$4:$N$75,$BX26,PREDICTIONS!$O$4:$O$75,CL$3)</f>
        <v>0</v>
      </c>
      <c r="CM26" s="83">
        <f>SUMIFS(PREDICTIONS!$W$4:$W$75,PREDICTIONS!$O$4:$O$75,$BX26,PREDICTIONS!$N$4:$N$75,CM$3)+SUMIFS(PREDICTIONS!$V$4:$V$75,PREDICTIONS!$N$4:$N$75,$BX26,PREDICTIONS!$O$4:$O$75,CM$3)</f>
        <v>0</v>
      </c>
      <c r="CN26" s="83">
        <f>SUMIFS(PREDICTIONS!$W$4:$W$75,PREDICTIONS!$O$4:$O$75,$BX26,PREDICTIONS!$N$4:$N$75,CN$3)+SUMIFS(PREDICTIONS!$V$4:$V$75,PREDICTIONS!$N$4:$N$75,$BX26,PREDICTIONS!$O$4:$O$75,CN$3)</f>
        <v>0</v>
      </c>
      <c r="CO26" s="83">
        <f>SUMIFS(PREDICTIONS!$W$4:$W$75,PREDICTIONS!$O$4:$O$75,$BX26,PREDICTIONS!$N$4:$N$75,CO$3)+SUMIFS(PREDICTIONS!$V$4:$V$75,PREDICTIONS!$N$4:$N$75,$BX26,PREDICTIONS!$O$4:$O$75,CO$3)</f>
        <v>0</v>
      </c>
      <c r="CP26" s="83">
        <f>SUMIFS(PREDICTIONS!$W$4:$W$75,PREDICTIONS!$O$4:$O$75,$BX26,PREDICTIONS!$N$4:$N$75,CP$3)+SUMIFS(PREDICTIONS!$V$4:$V$75,PREDICTIONS!$N$4:$N$75,$BX26,PREDICTIONS!$O$4:$O$75,CP$3)</f>
        <v>0</v>
      </c>
      <c r="CQ26" s="83">
        <f>SUMIFS(PREDICTIONS!$W$4:$W$75,PREDICTIONS!$O$4:$O$75,$BX26,PREDICTIONS!$N$4:$N$75,CQ$3)+SUMIFS(PREDICTIONS!$V$4:$V$75,PREDICTIONS!$N$4:$N$75,$BX26,PREDICTIONS!$O$4:$O$75,CQ$3)</f>
        <v>0</v>
      </c>
      <c r="CR26" s="83">
        <f>SUMIFS(PREDICTIONS!$W$4:$W$75,PREDICTIONS!$O$4:$O$75,$BX26,PREDICTIONS!$N$4:$N$75,CR$3)+SUMIFS(PREDICTIONS!$V$4:$V$75,PREDICTIONS!$N$4:$N$75,$BX26,PREDICTIONS!$O$4:$O$75,CR$3)</f>
        <v>0</v>
      </c>
      <c r="CS26" s="83">
        <f>SUMIFS(PREDICTIONS!$W$4:$W$75,PREDICTIONS!$O$4:$O$75,$BX26,PREDICTIONS!$N$4:$N$75,CS$3)+SUMIFS(PREDICTIONS!$V$4:$V$75,PREDICTIONS!$N$4:$N$75,$BX26,PREDICTIONS!$O$4:$O$75,CS$3)</f>
        <v>0</v>
      </c>
      <c r="CT26" s="83">
        <f>SUMIFS(PREDICTIONS!$W$4:$W$75,PREDICTIONS!$O$4:$O$75,$BX26,PREDICTIONS!$N$4:$N$75,CT$3)+SUMIFS(PREDICTIONS!$V$4:$V$75,PREDICTIONS!$N$4:$N$75,$BX26,PREDICTIONS!$O$4:$O$75,CT$3)</f>
        <v>0</v>
      </c>
      <c r="CU26" s="83">
        <f>SUMIFS(PREDICTIONS!$B$4:$B$75,PREDICTIONS!$P$4:$P$75,$BX26,PREDICTIONS!$O$4:$O$75,CU$3)+SUMIFS(PREDICTIONS!$W$4:$W$75,PREDICTIONS!$O$4:$O$75,$BX26,PREDICTIONS!$P$4:$P$75,CU$3)</f>
        <v>0</v>
      </c>
      <c r="CV26" s="83">
        <f>SUMIFS(PREDICTIONS!$C$4:$C$75,PREDICTIONS!$Q$4:$Q$75,$BX26,PREDICTIONS!$P$4:$P$75,CV$3)+SUMIFS(PREDICTIONS!$B$4:$B$75,PREDICTIONS!$P$4:$P$75,$BX26,PREDICTIONS!$Q$4:$Q$75,CV$3)</f>
        <v>0</v>
      </c>
      <c r="CW26" s="83">
        <f>SUMIFS(PREDICTIONS!$D$4:$D$75,PREDICTIONS!$R$4:$R$75,$BX26,PREDICTIONS!$Q$4:$Q$75,CW$3)+SUMIFS(PREDICTIONS!$C$4:$C$75,PREDICTIONS!$Q$4:$Q$75,$BX26,PREDICTIONS!$R$4:$R$75,CW$3)</f>
        <v>0</v>
      </c>
      <c r="CX26" s="83">
        <f>SUMIFS(PREDICTIONS!$E$4:$E$75,PREDICTIONS!$S$4:$S$75,$BX26,PREDICTIONS!$R$4:$R$75,CX$3)+SUMIFS(PREDICTIONS!$D$4:$D$75,PREDICTIONS!$R$4:$R$75,$BX26,PREDICTIONS!$S$4:$S$75,CX$3)</f>
        <v>0</v>
      </c>
      <c r="CY26" s="83">
        <f>SUMIFS(PREDICTIONS!$F$4:$F$75,PREDICTIONS!$T$4:$T$75,$BX26,PREDICTIONS!$S$4:$S$75,CY$3)+SUMIFS(PREDICTIONS!$E$4:$E$75,PREDICTIONS!$S$4:$S$75,$BX26,PREDICTIONS!$T$4:$T$75,CY$3)</f>
        <v>0</v>
      </c>
      <c r="CZ26" s="83">
        <f>SUMIFS(PREDICTIONS!$G$4:$G$75,PREDICTIONS!$U$4:$U$75,$BX26,PREDICTIONS!$T$4:$T$75,CZ$3)+SUMIFS(PREDICTIONS!$F$4:$F$75,PREDICTIONS!$T$4:$T$75,$BX26,PREDICTIONS!$U$4:$U$75,CZ$3)</f>
        <v>0</v>
      </c>
      <c r="DA26" s="83">
        <f>SUMIFS(PREDICTIONS!$J$4:$J$75,PREDICTIONS!$V$4:$V$75,$BX26,PREDICTIONS!$U$4:$U$75,DA$3)+SUMIFS(PREDICTIONS!$G$4:$G$75,PREDICTIONS!$U$4:$U$75,$BX26,PREDICTIONS!$V$4:$V$75,DA$3)</f>
        <v>0</v>
      </c>
      <c r="DB26" s="83">
        <f>SUMIFS(PREDICTIONS!$K$4:$K$75,PREDICTIONS!$W$4:$W$75,$BX26,PREDICTIONS!$V$4:$V$75,DB$3)+SUMIFS(PREDICTIONS!$J$4:$J$75,PREDICTIONS!$V$4:$V$75,$BX26,PREDICTIONS!$W$4:$W$75,DB$3)</f>
        <v>0</v>
      </c>
      <c r="DC26" s="83">
        <f>SUMIFS(PREDICTIONS!$L$4:$L$75,PREDICTIONS!$B$4:$B$75,$BX26,PREDICTIONS!$W$4:$W$75,DC$3)+SUMIFS(PREDICTIONS!$K$4:$K$75,PREDICTIONS!$W$4:$W$75,$BX26,PREDICTIONS!$B$4:$B$75,DC$3)</f>
        <v>0</v>
      </c>
      <c r="DD26" s="83">
        <f>SUMIFS(PREDICTIONS!$N$4:$N$75,PREDICTIONS!$C$4:$C$75,$BX26,PREDICTIONS!$B$4:$B$75,DD$3)+SUMIFS(PREDICTIONS!$L$4:$L$75,PREDICTIONS!$B$4:$B$75,$BX26,PREDICTIONS!$C$4:$C$75,DD$3)</f>
        <v>0</v>
      </c>
      <c r="DE26" s="83">
        <f>SUMIFS(PREDICTIONS!$O$4:$O$75,PREDICTIONS!$D$4:$D$75,$BX26,PREDICTIONS!$C$4:$C$75,DE$3)+SUMIFS(PREDICTIONS!$N$4:$N$75,PREDICTIONS!$C$4:$C$75,$BX26,PREDICTIONS!$D$4:$D$75,DE$3)</f>
        <v>0</v>
      </c>
      <c r="DF26" s="83">
        <f>SUMIFS(PREDICTIONS!$P$4:$P$75,PREDICTIONS!$E$4:$E$75,$BX26,PREDICTIONS!$D$4:$D$75,DF$3)+SUMIFS(PREDICTIONS!$O$4:$O$75,PREDICTIONS!$D$4:$D$75,$BX26,PREDICTIONS!$E$4:$E$75,DF$3)</f>
        <v>0</v>
      </c>
      <c r="DG26" s="83">
        <f>SUMIFS(PREDICTIONS!$Q$4:$Q$75,PREDICTIONS!$F$4:$F$75,$BX26,PREDICTIONS!$E$4:$E$75,DG$3)+SUMIFS(PREDICTIONS!$P$4:$P$75,PREDICTIONS!$E$4:$E$75,$BX26,PREDICTIONS!$F$4:$F$75,DG$3)</f>
        <v>0</v>
      </c>
      <c r="DH26" s="83">
        <f>SUMIFS(PREDICTIONS!$R$4:$R$75,PREDICTIONS!$G$4:$G$75,$BX26,PREDICTIONS!$F$4:$F$75,DH$3)+SUMIFS(PREDICTIONS!$Q$4:$Q$75,PREDICTIONS!$F$4:$F$75,$BX26,PREDICTIONS!$G$4:$G$75,DH$3)</f>
        <v>0</v>
      </c>
      <c r="DI26" s="83">
        <f>SUMIFS(PREDICTIONS!$S$4:$S$75,PREDICTIONS!$J$4:$J$75,$BX26,PREDICTIONS!$G$4:$G$75,DI$3)+SUMIFS(PREDICTIONS!$R$4:$R$75,PREDICTIONS!$G$4:$G$75,$BX26,PREDICTIONS!$J$4:$J$75,DI$3)</f>
        <v>0</v>
      </c>
      <c r="DJ26" s="83">
        <f>SUMIFS(PREDICTIONS!$T$4:$T$75,PREDICTIONS!$K$4:$K$75,$BX26,PREDICTIONS!$J$4:$J$75,DJ$3)+SUMIFS(PREDICTIONS!$S$4:$S$75,PREDICTIONS!$J$4:$J$75,$BX26,PREDICTIONS!$K$4:$K$75,DJ$3)</f>
        <v>0</v>
      </c>
      <c r="DK26" s="83">
        <f>SUMIFS(PREDICTIONS!$U$4:$U$75,PREDICTIONS!$L$4:$L$75,$BX26,PREDICTIONS!$K$4:$K$75,DK$3)+SUMIFS(PREDICTIONS!$T$4:$T$75,PREDICTIONS!$K$4:$K$75,$BX26,PREDICTIONS!$L$4:$L$75,DK$3)</f>
        <v>0</v>
      </c>
      <c r="DL26" s="83">
        <f>SUMIFS(PREDICTIONS!$V$4:$V$75,PREDICTIONS!$N$4:$N$75,$BX26,PREDICTIONS!$L$4:$L$75,DL$3)+SUMIFS(PREDICTIONS!$U$4:$U$75,PREDICTIONS!$L$4:$L$75,$BX26,PREDICTIONS!$N$4:$N$75,DL$3)</f>
        <v>0</v>
      </c>
      <c r="DM26" s="83">
        <f>SUMIFS(PREDICTIONS!$W$4:$W$75,PREDICTIONS!$O$4:$O$75,$BX26,PREDICTIONS!$N$4:$N$75,DM$3)+SUMIFS(PREDICTIONS!$V$4:$V$75,PREDICTIONS!$N$4:$N$75,$BX26,PREDICTIONS!$O$4:$O$75,DM$3)</f>
        <v>0</v>
      </c>
      <c r="DN26" s="83">
        <f>SUMIFS(PREDICTIONS!$B$4:$B$75,PREDICTIONS!$P$4:$P$75,$BX26,PREDICTIONS!$O$4:$O$75,DN$3)+SUMIFS(PREDICTIONS!$W$4:$W$75,PREDICTIONS!$O$4:$O$75,$BX26,PREDICTIONS!$P$4:$P$75,DN$3)</f>
        <v>0</v>
      </c>
      <c r="DO26" s="83">
        <f>SUMIFS(PREDICTIONS!$C$4:$C$75,PREDICTIONS!$Q$4:$Q$75,$BX26,PREDICTIONS!$P$4:$P$75,DO$3)+SUMIFS(PREDICTIONS!$B$4:$B$75,PREDICTIONS!$P$4:$P$75,$BX26,PREDICTIONS!$Q$4:$Q$75,DO$3)</f>
        <v>0</v>
      </c>
      <c r="DP26" s="83">
        <f>SUMIFS(PREDICTIONS!$D$4:$D$75,PREDICTIONS!$R$4:$R$75,$BX26,PREDICTIONS!$Q$4:$Q$75,DP$3)+SUMIFS(PREDICTIONS!$C$4:$C$75,PREDICTIONS!$Q$4:$Q$75,$BX26,PREDICTIONS!$R$4:$R$75,DP$3)</f>
        <v>0</v>
      </c>
      <c r="DQ26" s="83">
        <f>SUMIFS(PREDICTIONS!$E$4:$E$75,PREDICTIONS!$S$4:$S$75,$BX26,PREDICTIONS!$R$4:$R$75,DQ$3)+SUMIFS(PREDICTIONS!$D$4:$D$75,PREDICTIONS!$R$4:$R$75,$BX26,PREDICTIONS!$S$4:$S$75,DQ$3)</f>
        <v>0</v>
      </c>
      <c r="DR26" s="83">
        <f>SUMIFS(PREDICTIONS!$W$4:$W$75,PREDICTIONS!$O$4:$O$75,$BX26,PREDICTIONS!$N$4:$N$75,DR$3)+SUMIFS(PREDICTIONS!$V$4:$V$75,PREDICTIONS!$N$4:$N$75,$BX26,PREDICTIONS!$O$4:$O$75,DR$3)</f>
        <v>0</v>
      </c>
      <c r="DS26" s="83">
        <f>SUMIFS(PREDICTIONS!$W$4:$W$75,PREDICTIONS!$O$4:$O$75,$BX26,PREDICTIONS!$N$4:$N$75,DS$3)+SUMIFS(PREDICTIONS!$V$4:$V$75,PREDICTIONS!$N$4:$N$75,$BX26,PREDICTIONS!$O$4:$O$75,DS$3)</f>
        <v>0</v>
      </c>
      <c r="DT26" s="83">
        <f>SUMIFS(PREDICTIONS!$W$4:$W$75,PREDICTIONS!$O$4:$O$75,$BX26,PREDICTIONS!$N$4:$N$75,DT$3)+SUMIFS(PREDICTIONS!$V$4:$V$75,PREDICTIONS!$N$4:$N$75,$BX26,PREDICTIONS!$O$4:$O$75,DT$3)</f>
        <v>0</v>
      </c>
      <c r="DU26" s="51"/>
      <c r="DV26" s="51" t="s">
        <v>769</v>
      </c>
      <c r="DW26" s="83">
        <f>SUMIFS(PREDICTIONS!$U$4:$U$75,PREDICTIONS!$O$4:$O$75,$BX26,PREDICTIONS!$N$4:$N$75,DW$3)+SUMIFS(PREDICTIONS!$T$4:$T$75,PREDICTIONS!$N$4:$N$75,$BX26,PREDICTIONS!$O$4:$O$75,DW$3)</f>
        <v>0</v>
      </c>
      <c r="DX26" s="83">
        <f>SUMIFS(PREDICTIONS!$U$4:$U$75,PREDICTIONS!$O$4:$O$75,$BX26,PREDICTIONS!$N$4:$N$75,DX$3)+SUMIFS(PREDICTIONS!$T$4:$T$75,PREDICTIONS!$N$4:$N$75,$BX26,PREDICTIONS!$O$4:$O$75,DX$3)</f>
        <v>0</v>
      </c>
      <c r="DY26" s="83">
        <f>SUMIFS(PREDICTIONS!$U$4:$U$75,PREDICTIONS!$O$4:$O$75,$BX26,PREDICTIONS!$N$4:$N$75,DY$3)+SUMIFS(PREDICTIONS!$T$4:$T$75,PREDICTIONS!$N$4:$N$75,$BX26,PREDICTIONS!$O$4:$O$75,DY$3)</f>
        <v>0</v>
      </c>
      <c r="DZ26" s="83">
        <f>SUMIFS(PREDICTIONS!$U$4:$U$75,PREDICTIONS!$O$4:$O$75,$BX26,PREDICTIONS!$N$4:$N$75,DZ$3)+SUMIFS(PREDICTIONS!$T$4:$T$75,PREDICTIONS!$N$4:$N$75,$BX26,PREDICTIONS!$O$4:$O$75,DZ$3)</f>
        <v>0</v>
      </c>
      <c r="EA26" s="83">
        <f>SUMIFS(PREDICTIONS!$U$4:$U$75,PREDICTIONS!$O$4:$O$75,$BX26,PREDICTIONS!$N$4:$N$75,EA$3)+SUMIFS(PREDICTIONS!$T$4:$T$75,PREDICTIONS!$N$4:$N$75,$BX26,PREDICTIONS!$O$4:$O$75,EA$3)</f>
        <v>0</v>
      </c>
      <c r="EB26" s="83">
        <f>SUMIFS(PREDICTIONS!$U$4:$U$75,PREDICTIONS!$O$4:$O$75,$BX26,PREDICTIONS!$N$4:$N$75,EB$3)+SUMIFS(PREDICTIONS!$T$4:$T$75,PREDICTIONS!$N$4:$N$75,$BX26,PREDICTIONS!$O$4:$O$75,EB$3)</f>
        <v>0</v>
      </c>
      <c r="EC26" s="83">
        <f>SUMIFS(PREDICTIONS!$U$4:$U$75,PREDICTIONS!$O$4:$O$75,$BX26,PREDICTIONS!$N$4:$N$75,EC$3)+SUMIFS(PREDICTIONS!$T$4:$T$75,PREDICTIONS!$N$4:$N$75,$BX26,PREDICTIONS!$O$4:$O$75,EC$3)</f>
        <v>0</v>
      </c>
      <c r="ED26" s="83">
        <f>SUMIFS(PREDICTIONS!$U$4:$U$75,PREDICTIONS!$O$4:$O$75,$BX26,PREDICTIONS!$N$4:$N$75,ED$3)+SUMIFS(PREDICTIONS!$T$4:$T$75,PREDICTIONS!$N$4:$N$75,$BX26,PREDICTIONS!$O$4:$O$75,ED$3)</f>
        <v>0</v>
      </c>
      <c r="EE26" s="83">
        <f>SUMIFS(PREDICTIONS!$U$4:$U$75,PREDICTIONS!$O$4:$O$75,$BX26,PREDICTIONS!$N$4:$N$75,EE$3)+SUMIFS(PREDICTIONS!$T$4:$T$75,PREDICTIONS!$N$4:$N$75,$BX26,PREDICTIONS!$O$4:$O$75,EE$3)</f>
        <v>0</v>
      </c>
      <c r="EF26" s="83">
        <f>SUMIFS(PREDICTIONS!$V$4:$V$75,PREDICTIONS!$P$4:$P$75,$BX26,PREDICTIONS!$O$4:$O$75,EF$3)+SUMIFS(PREDICTIONS!$U$4:$U$75,PREDICTIONS!$O$4:$O$75,$BX26,PREDICTIONS!$P$4:$P$75,EF$3)</f>
        <v>0</v>
      </c>
      <c r="EG26" s="83">
        <f>SUMIFS(PREDICTIONS!$W$4:$W$75,PREDICTIONS!$Q$4:$Q$75,$BX26,PREDICTIONS!$P$4:$P$75,EG$3)+SUMIFS(PREDICTIONS!$V$4:$V$75,PREDICTIONS!$P$4:$P$75,$BX26,PREDICTIONS!$Q$4:$Q$75,EG$3)</f>
        <v>0</v>
      </c>
      <c r="EH26" s="83">
        <f>SUMIFS(PREDICTIONS!$B$4:$B$75,PREDICTIONS!$R$4:$R$75,$BX26,PREDICTIONS!$Q$4:$Q$75,EH$3)+SUMIFS(PREDICTIONS!$W$4:$W$75,PREDICTIONS!$Q$4:$Q$75,$BX26,PREDICTIONS!$R$4:$R$75,EH$3)</f>
        <v>0</v>
      </c>
      <c r="EI26" s="83">
        <f>SUMIFS(PREDICTIONS!$C$4:$C$75,PREDICTIONS!$S$4:$S$75,$BX26,PREDICTIONS!$R$4:$R$75,EI$3)+SUMIFS(PREDICTIONS!$B$4:$B$75,PREDICTIONS!$R$4:$R$75,$BX26,PREDICTIONS!$S$4:$S$75,EI$3)</f>
        <v>0</v>
      </c>
      <c r="EJ26" s="83">
        <f>SUMIFS(PREDICTIONS!$D$4:$D$75,PREDICTIONS!$T$4:$T$75,$BX26,PREDICTIONS!$S$4:$S$75,EJ$3)+SUMIFS(PREDICTIONS!$C$4:$C$75,PREDICTIONS!$S$4:$S$75,$BX26,PREDICTIONS!$T$4:$T$75,EJ$3)</f>
        <v>0</v>
      </c>
      <c r="EK26" s="83">
        <f>SUMIFS(PREDICTIONS!$E$4:$E$75,PREDICTIONS!$U$4:$U$75,$BX26,PREDICTIONS!$T$4:$T$75,EK$3)+SUMIFS(PREDICTIONS!$D$4:$D$75,PREDICTIONS!$T$4:$T$75,$BX26,PREDICTIONS!$U$4:$U$75,EK$3)</f>
        <v>0</v>
      </c>
      <c r="EL26" s="83">
        <f>SUMIFS(PREDICTIONS!$F$4:$F$75,PREDICTIONS!$V$4:$V$75,$BX26,PREDICTIONS!$U$4:$U$75,EL$3)+SUMIFS(PREDICTIONS!$E$4:$E$75,PREDICTIONS!$U$4:$U$75,$BX26,PREDICTIONS!$V$4:$V$75,EL$3)</f>
        <v>0</v>
      </c>
      <c r="EM26" s="83">
        <f>SUMIFS(PREDICTIONS!$G$4:$G$75,PREDICTIONS!$W$4:$W$75,$BX26,PREDICTIONS!$V$4:$V$75,EM$3)+SUMIFS(PREDICTIONS!$F$4:$F$75,PREDICTIONS!$V$4:$V$75,$BX26,PREDICTIONS!$W$4:$W$75,EM$3)</f>
        <v>0</v>
      </c>
      <c r="EN26" s="83">
        <f>SUMIFS(PREDICTIONS!$J$4:$J$75,PREDICTIONS!$B$4:$B$75,$BX26,PREDICTIONS!$W$4:$W$75,EN$3)+SUMIFS(PREDICTIONS!$G$4:$G$75,PREDICTIONS!$W$4:$W$75,$BX26,PREDICTIONS!$B$4:$B$75,EN$3)</f>
        <v>0</v>
      </c>
      <c r="EO26" s="83">
        <f>SUMIFS(PREDICTIONS!$K$4:$K$75,PREDICTIONS!$C$4:$C$75,$BX26,PREDICTIONS!$B$4:$B$75,EO$3)+SUMIFS(PREDICTIONS!$J$4:$J$75,PREDICTIONS!$B$4:$B$75,$BX26,PREDICTIONS!$C$4:$C$75,EO$3)</f>
        <v>0</v>
      </c>
      <c r="EP26" s="83">
        <f>SUMIFS(PREDICTIONS!$L$4:$L$75,PREDICTIONS!$D$4:$D$75,$BX26,PREDICTIONS!$C$4:$C$75,EP$3)+SUMIFS(PREDICTIONS!$K$4:$K$75,PREDICTIONS!$C$4:$C$75,$BX26,PREDICTIONS!$D$4:$D$75,EP$3)</f>
        <v>0</v>
      </c>
      <c r="EQ26" s="83">
        <f>SUMIFS(PREDICTIONS!$N$4:$N$75,PREDICTIONS!$E$4:$E$75,$BX26,PREDICTIONS!$D$4:$D$75,EQ$3)+SUMIFS(PREDICTIONS!$L$4:$L$75,PREDICTIONS!$D$4:$D$75,$BX26,PREDICTIONS!$E$4:$E$75,EQ$3)</f>
        <v>0</v>
      </c>
      <c r="ER26" s="83">
        <f>SUMIFS(PREDICTIONS!$O$4:$O$75,PREDICTIONS!$F$4:$F$75,$BX26,PREDICTIONS!$E$4:$E$75,ER$3)+SUMIFS(PREDICTIONS!$N$4:$N$75,PREDICTIONS!$E$4:$E$75,$BX26,PREDICTIONS!$F$4:$F$75,ER$3)</f>
        <v>0</v>
      </c>
      <c r="ES26" s="83">
        <f>SUMIFS(PREDICTIONS!$P$4:$P$75,PREDICTIONS!$G$4:$G$75,$BX26,PREDICTIONS!$F$4:$F$75,ES$3)+SUMIFS(PREDICTIONS!$O$4:$O$75,PREDICTIONS!$F$4:$F$75,$BX26,PREDICTIONS!$G$4:$G$75,ES$3)</f>
        <v>0</v>
      </c>
      <c r="ET26" s="83">
        <f>SUMIFS(PREDICTIONS!$Q$4:$Q$75,PREDICTIONS!$J$4:$J$75,$BX26,PREDICTIONS!$G$4:$G$75,ET$3)+SUMIFS(PREDICTIONS!$P$4:$P$75,PREDICTIONS!$G$4:$G$75,$BX26,PREDICTIONS!$J$4:$J$75,ET$3)</f>
        <v>0</v>
      </c>
      <c r="EU26" s="83">
        <f>SUMIFS(PREDICTIONS!$R$4:$R$75,PREDICTIONS!$K$4:$K$75,$BX26,PREDICTIONS!$J$4:$J$75,EU$3)+SUMIFS(PREDICTIONS!$Q$4:$Q$75,PREDICTIONS!$J$4:$J$75,$BX26,PREDICTIONS!$K$4:$K$75,EU$3)</f>
        <v>0</v>
      </c>
      <c r="EV26" s="83">
        <f>SUMIFS(PREDICTIONS!$S$4:$S$75,PREDICTIONS!$L$4:$L$75,$BX26,PREDICTIONS!$K$4:$K$75,EV$3)+SUMIFS(PREDICTIONS!$R$4:$R$75,PREDICTIONS!$K$4:$K$75,$BX26,PREDICTIONS!$L$4:$L$75,EV$3)</f>
        <v>0</v>
      </c>
      <c r="EW26" s="83">
        <f>SUMIFS(PREDICTIONS!$T$4:$T$75,PREDICTIONS!$N$4:$N$75,$BX26,PREDICTIONS!$L$4:$L$75,EW$3)+SUMIFS(PREDICTIONS!$S$4:$S$75,PREDICTIONS!$L$4:$L$75,$BX26,PREDICTIONS!$N$4:$N$75,EW$3)</f>
        <v>0</v>
      </c>
      <c r="EX26" s="83">
        <f>SUMIFS(PREDICTIONS!$U$4:$U$75,PREDICTIONS!$O$4:$O$75,$BX26,PREDICTIONS!$N$4:$N$75,EX$3)+SUMIFS(PREDICTIONS!$T$4:$T$75,PREDICTIONS!$N$4:$N$75,$BX26,PREDICTIONS!$O$4:$O$75,EX$3)</f>
        <v>0</v>
      </c>
      <c r="EY26" s="83">
        <f>SUMIFS(PREDICTIONS!$V$4:$V$75,PREDICTIONS!$P$4:$P$75,$BX26,PREDICTIONS!$O$4:$O$75,EY$3)+SUMIFS(PREDICTIONS!$U$4:$U$75,PREDICTIONS!$O$4:$O$75,$BX26,PREDICTIONS!$P$4:$P$75,EY$3)</f>
        <v>0</v>
      </c>
      <c r="EZ26" s="83">
        <f>SUMIFS(PREDICTIONS!$W$4:$W$75,PREDICTIONS!$Q$4:$Q$75,$BX26,PREDICTIONS!$P$4:$P$75,EZ$3)+SUMIFS(PREDICTIONS!$V$4:$V$75,PREDICTIONS!$P$4:$P$75,$BX26,PREDICTIONS!$Q$4:$Q$75,EZ$3)</f>
        <v>0</v>
      </c>
      <c r="FA26" s="83">
        <f>SUMIFS(PREDICTIONS!$B$4:$B$75,PREDICTIONS!$R$4:$R$75,$BX26,PREDICTIONS!$Q$4:$Q$75,FA$3)+SUMIFS(PREDICTIONS!$W$4:$W$75,PREDICTIONS!$Q$4:$Q$75,$BX26,PREDICTIONS!$R$4:$R$75,FA$3)</f>
        <v>0</v>
      </c>
      <c r="FB26" s="83">
        <f>SUMIFS(PREDICTIONS!$C$4:$C$75,PREDICTIONS!$S$4:$S$75,$BX26,PREDICTIONS!$R$4:$R$75,FB$3)+SUMIFS(PREDICTIONS!$B$4:$B$75,PREDICTIONS!$R$4:$R$75,$BX26,PREDICTIONS!$S$4:$S$75,FB$3)</f>
        <v>0</v>
      </c>
      <c r="FC26" s="83">
        <f>SUMIFS(PREDICTIONS!$D$4:$D$75,PREDICTIONS!$T$4:$T$75,$BX26,PREDICTIONS!$S$4:$S$75,FC$3)+SUMIFS(PREDICTIONS!$C$4:$C$75,PREDICTIONS!$S$4:$S$75,$BX26,PREDICTIONS!$T$4:$T$75,FC$3)</f>
        <v>0</v>
      </c>
      <c r="FD26" s="83">
        <f>SUMIFS(PREDICTIONS!$E$4:$E$75,PREDICTIONS!$U$4:$U$75,$BX26,PREDICTIONS!$T$4:$T$75,FD$3)+SUMIFS(PREDICTIONS!$D$4:$D$75,PREDICTIONS!$T$4:$T$75,$BX26,PREDICTIONS!$U$4:$U$75,FD$3)</f>
        <v>0</v>
      </c>
      <c r="FE26" s="83">
        <f>SUMIFS(PREDICTIONS!$F$4:$F$75,PREDICTIONS!$V$4:$V$75,$BX26,PREDICTIONS!$U$4:$U$75,FE$3)+SUMIFS(PREDICTIONS!$E$4:$E$75,PREDICTIONS!$U$4:$U$75,$BX26,PREDICTIONS!$V$4:$V$75,FE$3)</f>
        <v>0</v>
      </c>
      <c r="FF26" s="83">
        <f>SUMIFS(PREDICTIONS!$G$4:$G$75,PREDICTIONS!$W$4:$W$75,$BX26,PREDICTIONS!$V$4:$V$75,FF$3)+SUMIFS(PREDICTIONS!$F$4:$F$75,PREDICTIONS!$V$4:$V$75,$BX26,PREDICTIONS!$W$4:$W$75,FF$3)</f>
        <v>0</v>
      </c>
      <c r="FG26" s="83">
        <f>SUMIFS(PREDICTIONS!$U$4:$U$75,PREDICTIONS!$O$4:$O$75,$BX26,PREDICTIONS!$N$4:$N$75,FG$3)+SUMIFS(PREDICTIONS!$T$4:$T$75,PREDICTIONS!$N$4:$N$75,$BX26,PREDICTIONS!$O$4:$O$75,FG$3)</f>
        <v>0</v>
      </c>
      <c r="FH26" s="83">
        <f>SUMIFS(PREDICTIONS!$U$4:$U$75,PREDICTIONS!$O$4:$O$75,$BX26,PREDICTIONS!$N$4:$N$75,FH$3)+SUMIFS(PREDICTIONS!$T$4:$T$75,PREDICTIONS!$N$4:$N$75,$BX26,PREDICTIONS!$O$4:$O$75,FH$3)</f>
        <v>0</v>
      </c>
      <c r="FI26" s="83">
        <f>SUMIFS(PREDICTIONS!$U$4:$U$75,PREDICTIONS!$O$4:$O$75,$BX26,PREDICTIONS!$N$4:$N$75,FI$3)+SUMIFS(PREDICTIONS!$T$4:$T$75,PREDICTIONS!$N$4:$N$75,$BX26,PREDICTIONS!$O$4:$O$75,FI$3)</f>
        <v>0</v>
      </c>
      <c r="FJ26" s="83">
        <f>SUMIFS(PREDICTIONS!$U$4:$U$75,PREDICTIONS!$O$4:$O$75,$BX26,PREDICTIONS!$N$4:$N$75,FJ$3)+SUMIFS(PREDICTIONS!$T$4:$T$75,PREDICTIONS!$N$4:$N$75,$BX26,PREDICTIONS!$O$4:$O$75,FJ$3)</f>
        <v>0</v>
      </c>
      <c r="FK26" s="83">
        <f>SUMIFS(PREDICTIONS!$U$4:$U$75,PREDICTIONS!$O$4:$O$75,$BX26,PREDICTIONS!$N$4:$N$75,FK$3)+SUMIFS(PREDICTIONS!$T$4:$T$75,PREDICTIONS!$N$4:$N$75,$BX26,PREDICTIONS!$O$4:$O$75,FK$3)</f>
        <v>0</v>
      </c>
      <c r="FL26" s="83">
        <f>SUMIFS(PREDICTIONS!$U$4:$U$75,PREDICTIONS!$O$4:$O$75,$BX26,PREDICTIONS!$N$4:$N$75,FL$3)+SUMIFS(PREDICTIONS!$T$4:$T$75,PREDICTIONS!$N$4:$N$75,$BX26,PREDICTIONS!$O$4:$O$75,FL$3)</f>
        <v>0</v>
      </c>
      <c r="FM26" s="83">
        <f>SUMIFS(PREDICTIONS!$U$4:$U$75,PREDICTIONS!$O$4:$O$75,$BX26,PREDICTIONS!$N$4:$N$75,FM$3)+SUMIFS(PREDICTIONS!$T$4:$T$75,PREDICTIONS!$N$4:$N$75,$BX26,PREDICTIONS!$O$4:$O$75,FM$3)</f>
        <v>0</v>
      </c>
      <c r="FN26" s="83">
        <f>SUMIFS(PREDICTIONS!$U$4:$U$75,PREDICTIONS!$O$4:$O$75,$BX26,PREDICTIONS!$N$4:$N$75,FN$3)+SUMIFS(PREDICTIONS!$T$4:$T$75,PREDICTIONS!$N$4:$N$75,$BX26,PREDICTIONS!$O$4:$O$75,FN$3)</f>
        <v>0</v>
      </c>
      <c r="FO26" s="83">
        <f>SUMIFS(PREDICTIONS!$U$4:$U$75,PREDICTIONS!$O$4:$O$75,$BX26,PREDICTIONS!$N$4:$N$75,FO$3)+SUMIFS(PREDICTIONS!$T$4:$T$75,PREDICTIONS!$N$4:$N$75,$BX26,PREDICTIONS!$O$4:$O$75,FO$3)</f>
        <v>0</v>
      </c>
      <c r="FP26" s="83">
        <f>SUMIFS(PREDICTIONS!$U$4:$U$75,PREDICTIONS!$O$4:$O$75,$BX26,PREDICTIONS!$N$4:$N$75,FP$3)+SUMIFS(PREDICTIONS!$T$4:$T$75,PREDICTIONS!$N$4:$N$75,$BX26,PREDICTIONS!$O$4:$O$75,FP$3)</f>
        <v>0</v>
      </c>
      <c r="FQ26" s="83">
        <f>SUMIFS(PREDICTIONS!$U$4:$U$75,PREDICTIONS!$O$4:$O$75,$BX26,PREDICTIONS!$N$4:$N$75,FQ$3)+SUMIFS(PREDICTIONS!$T$4:$T$75,PREDICTIONS!$N$4:$N$75,$BX26,PREDICTIONS!$O$4:$O$75,FQ$3)</f>
        <v>0</v>
      </c>
      <c r="FR26" s="83">
        <f>SUMIFS(PREDICTIONS!$U$4:$U$75,PREDICTIONS!$O$4:$O$75,$BX26,PREDICTIONS!$N$4:$N$75,FR$3)+SUMIFS(PREDICTIONS!$T$4:$T$75,PREDICTIONS!$N$4:$N$75,$BX26,PREDICTIONS!$O$4:$O$75,FR$3)</f>
        <v>0</v>
      </c>
      <c r="FS26" s="51"/>
      <c r="FT26" s="51" t="s">
        <v>769</v>
      </c>
      <c r="FU26" s="83">
        <f>SUMIFS(PREDICTIONS!$S$4:$S$75,PREDICTIONS!$O$4:$O$75,$BX26,PREDICTIONS!$N$4:$N$75,FU$3)+SUMIFS(PREDICTIONS!$R$4:$R$75,PREDICTIONS!$N$4:$N$75,$BX26,PREDICTIONS!$O$4:$O$75,FU$3)</f>
        <v>0</v>
      </c>
      <c r="FV26" s="83">
        <f>SUMIFS(PREDICTIONS!$S$4:$S$75,PREDICTIONS!$O$4:$O$75,$BX26,PREDICTIONS!$N$4:$N$75,FV$3)+SUMIFS(PREDICTIONS!$R$4:$R$75,PREDICTIONS!$N$4:$N$75,$BX26,PREDICTIONS!$O$4:$O$75,FV$3)</f>
        <v>0</v>
      </c>
      <c r="FW26" s="83">
        <f>SUMIFS(PREDICTIONS!$S$4:$S$75,PREDICTIONS!$O$4:$O$75,$BX26,PREDICTIONS!$N$4:$N$75,FW$3)+SUMIFS(PREDICTIONS!$R$4:$R$75,PREDICTIONS!$N$4:$N$75,$BX26,PREDICTIONS!$O$4:$O$75,FW$3)</f>
        <v>0</v>
      </c>
      <c r="FX26" s="83">
        <f>SUMIFS(PREDICTIONS!$S$4:$S$75,PREDICTIONS!$O$4:$O$75,$BX26,PREDICTIONS!$N$4:$N$75,FX$3)+SUMIFS(PREDICTIONS!$R$4:$R$75,PREDICTIONS!$N$4:$N$75,$BX26,PREDICTIONS!$O$4:$O$75,FX$3)</f>
        <v>0</v>
      </c>
      <c r="FY26" s="83">
        <f>SUMIFS(PREDICTIONS!$S$4:$S$75,PREDICTIONS!$O$4:$O$75,$BX26,PREDICTIONS!$N$4:$N$75,FY$3)+SUMIFS(PREDICTIONS!$R$4:$R$75,PREDICTIONS!$N$4:$N$75,$BX26,PREDICTIONS!$O$4:$O$75,FY$3)</f>
        <v>0</v>
      </c>
      <c r="FZ26" s="83">
        <f>SUMIFS(PREDICTIONS!$S$4:$S$75,PREDICTIONS!$O$4:$O$75,$BX26,PREDICTIONS!$N$4:$N$75,FZ$3)+SUMIFS(PREDICTIONS!$R$4:$R$75,PREDICTIONS!$N$4:$N$75,$BX26,PREDICTIONS!$O$4:$O$75,FZ$3)</f>
        <v>0</v>
      </c>
      <c r="GA26" s="83">
        <f>SUMIFS(PREDICTIONS!$T$4:$T$75,PREDICTIONS!$P$4:$P$75,$BX26,PREDICTIONS!$O$4:$O$75,GA$3)+SUMIFS(PREDICTIONS!$S$4:$S$75,PREDICTIONS!$O$4:$O$75,$BX26,PREDICTIONS!$P$4:$P$75,GA$3)</f>
        <v>0</v>
      </c>
      <c r="GB26" s="83">
        <f>SUMIFS(PREDICTIONS!$U$4:$U$75,PREDICTIONS!$Q$4:$Q$75,$BX26,PREDICTIONS!$P$4:$P$75,GB$3)+SUMIFS(PREDICTIONS!$T$4:$T$75,PREDICTIONS!$P$4:$P$75,$BX26,PREDICTIONS!$Q$4:$Q$75,GB$3)</f>
        <v>0</v>
      </c>
      <c r="GC26" s="83">
        <f>SUMIFS(PREDICTIONS!$V$4:$V$75,PREDICTIONS!$R$4:$R$75,$BX26,PREDICTIONS!$Q$4:$Q$75,GC$3)+SUMIFS(PREDICTIONS!$U$4:$U$75,PREDICTIONS!$Q$4:$Q$75,$BX26,PREDICTIONS!$R$4:$R$75,GC$3)</f>
        <v>0</v>
      </c>
      <c r="GD26" s="83">
        <f>SUMIFS(PREDICTIONS!$W$4:$W$75,PREDICTIONS!$S$4:$S$75,$BX26,PREDICTIONS!$R$4:$R$75,GD$3)+SUMIFS(PREDICTIONS!$V$4:$V$75,PREDICTIONS!$R$4:$R$75,$BX26,PREDICTIONS!$S$4:$S$75,GD$3)</f>
        <v>0</v>
      </c>
      <c r="GE26" s="83">
        <f>SUMIFS(PREDICTIONS!$B$4:$B$75,PREDICTIONS!$T$4:$T$75,$BX26,PREDICTIONS!$S$4:$S$75,GE$3)+SUMIFS(PREDICTIONS!$W$4:$W$75,PREDICTIONS!$S$4:$S$75,$BX26,PREDICTIONS!$T$4:$T$75,GE$3)</f>
        <v>0</v>
      </c>
      <c r="GF26" s="83">
        <f>SUMIFS(PREDICTIONS!$C$4:$C$75,PREDICTIONS!$U$4:$U$75,$BX26,PREDICTIONS!$T$4:$T$75,GF$3)+SUMIFS(PREDICTIONS!$B$4:$B$75,PREDICTIONS!$T$4:$T$75,$BX26,PREDICTIONS!$U$4:$U$75,GF$3)</f>
        <v>0</v>
      </c>
      <c r="GG26" s="83">
        <f>SUMIFS(PREDICTIONS!$D$4:$D$75,PREDICTIONS!$V$4:$V$75,$BX26,PREDICTIONS!$U$4:$U$75,GG$3)+SUMIFS(PREDICTIONS!$C$4:$C$75,PREDICTIONS!$U$4:$U$75,$BX26,PREDICTIONS!$V$4:$V$75,GG$3)</f>
        <v>0</v>
      </c>
      <c r="GH26" s="83">
        <f>SUMIFS(PREDICTIONS!$E$4:$E$75,PREDICTIONS!$W$4:$W$75,$BX26,PREDICTIONS!$V$4:$V$75,GH$3)+SUMIFS(PREDICTIONS!$D$4:$D$75,PREDICTIONS!$V$4:$V$75,$BX26,PREDICTIONS!$W$4:$W$75,GH$3)</f>
        <v>0</v>
      </c>
      <c r="GI26" s="83">
        <f>SUMIFS(PREDICTIONS!$F$4:$F$75,PREDICTIONS!$B$4:$B$75,$BX26,PREDICTIONS!$W$4:$W$75,GI$3)+SUMIFS(PREDICTIONS!$E$4:$E$75,PREDICTIONS!$W$4:$W$75,$BX26,PREDICTIONS!$B$4:$B$75,GI$3)</f>
        <v>0</v>
      </c>
      <c r="GJ26" s="83">
        <f>SUMIFS(PREDICTIONS!$G$4:$G$75,PREDICTIONS!$C$4:$C$75,$BX26,PREDICTIONS!$B$4:$B$75,GJ$3)+SUMIFS(PREDICTIONS!$F$4:$F$75,PREDICTIONS!$B$4:$B$75,$BX26,PREDICTIONS!$C$4:$C$75,GJ$3)</f>
        <v>0</v>
      </c>
      <c r="GK26" s="83">
        <f>SUMIFS(PREDICTIONS!$J$4:$J$75,PREDICTIONS!$D$4:$D$75,$BX26,PREDICTIONS!$C$4:$C$75,GK$3)+SUMIFS(PREDICTIONS!$G$4:$G$75,PREDICTIONS!$C$4:$C$75,$BX26,PREDICTIONS!$D$4:$D$75,GK$3)</f>
        <v>0</v>
      </c>
      <c r="GL26" s="83">
        <f>SUMIFS(PREDICTIONS!$K$4:$K$75,PREDICTIONS!$E$4:$E$75,$BX26,PREDICTIONS!$D$4:$D$75,GL$3)+SUMIFS(PREDICTIONS!$J$4:$J$75,PREDICTIONS!$D$4:$D$75,$BX26,PREDICTIONS!$E$4:$E$75,GL$3)</f>
        <v>0</v>
      </c>
      <c r="GM26" s="83">
        <f>SUMIFS(PREDICTIONS!$L$4:$L$75,PREDICTIONS!$F$4:$F$75,$BX26,PREDICTIONS!$E$4:$E$75,GM$3)+SUMIFS(PREDICTIONS!$K$4:$K$75,PREDICTIONS!$E$4:$E$75,$BX26,PREDICTIONS!$F$4:$F$75,GM$3)</f>
        <v>0</v>
      </c>
      <c r="GN26" s="83">
        <f>SUMIFS(PREDICTIONS!$N$4:$N$75,PREDICTIONS!$G$4:$G$75,$BX26,PREDICTIONS!$F$4:$F$75,GN$3)+SUMIFS(PREDICTIONS!$L$4:$L$75,PREDICTIONS!$F$4:$F$75,$BX26,PREDICTIONS!$G$4:$G$75,GN$3)</f>
        <v>0</v>
      </c>
      <c r="GO26" s="83">
        <f>SUMIFS(PREDICTIONS!$O$4:$O$75,PREDICTIONS!$J$4:$J$75,$BX26,PREDICTIONS!$G$4:$G$75,GO$3)+SUMIFS(PREDICTIONS!$N$4:$N$75,PREDICTIONS!$G$4:$G$75,$BX26,PREDICTIONS!$J$4:$J$75,GO$3)</f>
        <v>0</v>
      </c>
      <c r="GP26" s="83">
        <f>SUMIFS(PREDICTIONS!$P$4:$P$75,PREDICTIONS!$K$4:$K$75,$BX26,PREDICTIONS!$J$4:$J$75,GP$3)+SUMIFS(PREDICTIONS!$O$4:$O$75,PREDICTIONS!$J$4:$J$75,$BX26,PREDICTIONS!$K$4:$K$75,GP$3)</f>
        <v>0</v>
      </c>
      <c r="GQ26" s="83">
        <f>SUMIFS(PREDICTIONS!$Q$4:$Q$75,PREDICTIONS!$L$4:$L$75,$BX26,PREDICTIONS!$K$4:$K$75,GQ$3)+SUMIFS(PREDICTIONS!$P$4:$P$75,PREDICTIONS!$K$4:$K$75,$BX26,PREDICTIONS!$L$4:$L$75,GQ$3)</f>
        <v>0</v>
      </c>
      <c r="GR26" s="83">
        <f>SUMIFS(PREDICTIONS!$R$4:$R$75,PREDICTIONS!$N$4:$N$75,$BX26,PREDICTIONS!$L$4:$L$75,GR$3)+SUMIFS(PREDICTIONS!$Q$4:$Q$75,PREDICTIONS!$L$4:$L$75,$BX26,PREDICTIONS!$N$4:$N$75,GR$3)</f>
        <v>0</v>
      </c>
      <c r="GS26" s="83">
        <f>SUMIFS(PREDICTIONS!$S$4:$S$75,PREDICTIONS!$O$4:$O$75,$BX26,PREDICTIONS!$N$4:$N$75,GS$3)+SUMIFS(PREDICTIONS!$R$4:$R$75,PREDICTIONS!$N$4:$N$75,$BX26,PREDICTIONS!$O$4:$O$75,GS$3)</f>
        <v>0</v>
      </c>
      <c r="GT26" s="83">
        <f>SUMIFS(PREDICTIONS!$T$4:$T$75,PREDICTIONS!$P$4:$P$75,$BX26,PREDICTIONS!$O$4:$O$75,GT$3)+SUMIFS(PREDICTIONS!$S$4:$S$75,PREDICTIONS!$O$4:$O$75,$BX26,PREDICTIONS!$P$4:$P$75,GT$3)</f>
        <v>0</v>
      </c>
      <c r="GU26" s="83">
        <f>SUMIFS(PREDICTIONS!$U$4:$U$75,PREDICTIONS!$Q$4:$Q$75,$BX26,PREDICTIONS!$P$4:$P$75,GU$3)+SUMIFS(PREDICTIONS!$T$4:$T$75,PREDICTIONS!$P$4:$P$75,$BX26,PREDICTIONS!$Q$4:$Q$75,GU$3)</f>
        <v>0</v>
      </c>
      <c r="GV26" s="83">
        <f>SUMIFS(PREDICTIONS!$V$4:$V$75,PREDICTIONS!$R$4:$R$75,$BX26,PREDICTIONS!$Q$4:$Q$75,GV$3)+SUMIFS(PREDICTIONS!$U$4:$U$75,PREDICTIONS!$Q$4:$Q$75,$BX26,PREDICTIONS!$R$4:$R$75,GV$3)</f>
        <v>0</v>
      </c>
      <c r="GW26" s="83">
        <f>SUMIFS(PREDICTIONS!$W$4:$W$75,PREDICTIONS!$S$4:$S$75,$BX26,PREDICTIONS!$R$4:$R$75,GW$3)+SUMIFS(PREDICTIONS!$V$4:$V$75,PREDICTIONS!$R$4:$R$75,$BX26,PREDICTIONS!$S$4:$S$75,GW$3)</f>
        <v>0</v>
      </c>
      <c r="GX26" s="83">
        <f>SUMIFS(PREDICTIONS!$B$4:$B$75,PREDICTIONS!$T$4:$T$75,$BX26,PREDICTIONS!$S$4:$S$75,GX$3)+SUMIFS(PREDICTIONS!$W$4:$W$75,PREDICTIONS!$S$4:$S$75,$BX26,PREDICTIONS!$T$4:$T$75,GX$3)</f>
        <v>0</v>
      </c>
      <c r="GY26" s="83">
        <f>SUMIFS(PREDICTIONS!$C$4:$C$75,PREDICTIONS!$U$4:$U$75,$BX26,PREDICTIONS!$T$4:$T$75,GY$3)+SUMIFS(PREDICTIONS!$B$4:$B$75,PREDICTIONS!$T$4:$T$75,$BX26,PREDICTIONS!$U$4:$U$75,GY$3)</f>
        <v>0</v>
      </c>
      <c r="GZ26" s="83">
        <f>SUMIFS(PREDICTIONS!$S$4:$S$75,PREDICTIONS!$O$4:$O$75,$BX26,PREDICTIONS!$N$4:$N$75,GZ$3)+SUMIFS(PREDICTIONS!$R$4:$R$75,PREDICTIONS!$N$4:$N$75,$BX26,PREDICTIONS!$O$4:$O$75,GZ$3)</f>
        <v>0</v>
      </c>
      <c r="HA26" s="83">
        <f>SUMIFS(PREDICTIONS!$S$4:$S$75,PREDICTIONS!$O$4:$O$75,$BX26,PREDICTIONS!$N$4:$N$75,HA$3)+SUMIFS(PREDICTIONS!$R$4:$R$75,PREDICTIONS!$N$4:$N$75,$BX26,PREDICTIONS!$O$4:$O$75,HA$3)</f>
        <v>0</v>
      </c>
      <c r="HB26" s="83">
        <f>SUMIFS(PREDICTIONS!$S$4:$S$75,PREDICTIONS!$O$4:$O$75,$BX26,PREDICTIONS!$N$4:$N$75,HB$3)+SUMIFS(PREDICTIONS!$R$4:$R$75,PREDICTIONS!$N$4:$N$75,$BX26,PREDICTIONS!$O$4:$O$75,HB$3)</f>
        <v>0</v>
      </c>
      <c r="HC26" s="83">
        <f>SUMIFS(PREDICTIONS!$S$4:$S$75,PREDICTIONS!$O$4:$O$75,$BX26,PREDICTIONS!$N$4:$N$75,HC$3)+SUMIFS(PREDICTIONS!$R$4:$R$75,PREDICTIONS!$N$4:$N$75,$BX26,PREDICTIONS!$O$4:$O$75,HC$3)</f>
        <v>0</v>
      </c>
      <c r="HD26" s="83">
        <f>SUMIFS(PREDICTIONS!$S$4:$S$75,PREDICTIONS!$O$4:$O$75,$BX26,PREDICTIONS!$N$4:$N$75,HD$3)+SUMIFS(PREDICTIONS!$R$4:$R$75,PREDICTIONS!$N$4:$N$75,$BX26,PREDICTIONS!$O$4:$O$75,HD$3)</f>
        <v>0</v>
      </c>
      <c r="HE26" s="83">
        <f>SUMIFS(PREDICTIONS!$S$4:$S$75,PREDICTIONS!$O$4:$O$75,$BX26,PREDICTIONS!$N$4:$N$75,HE$3)+SUMIFS(PREDICTIONS!$R$4:$R$75,PREDICTIONS!$N$4:$N$75,$BX26,PREDICTIONS!$O$4:$O$75,HE$3)</f>
        <v>0</v>
      </c>
      <c r="HF26" s="83">
        <f>SUMIFS(PREDICTIONS!$S$4:$S$75,PREDICTIONS!$O$4:$O$75,$BX26,PREDICTIONS!$N$4:$N$75,HF$3)+SUMIFS(PREDICTIONS!$R$4:$R$75,PREDICTIONS!$N$4:$N$75,$BX26,PREDICTIONS!$O$4:$O$75,HF$3)</f>
        <v>0</v>
      </c>
      <c r="HG26" s="83">
        <f>SUMIFS(PREDICTIONS!$S$4:$S$75,PREDICTIONS!$O$4:$O$75,$BX26,PREDICTIONS!$N$4:$N$75,HG$3)+SUMIFS(PREDICTIONS!$R$4:$R$75,PREDICTIONS!$N$4:$N$75,$BX26,PREDICTIONS!$O$4:$O$75,HG$3)</f>
        <v>0</v>
      </c>
      <c r="HH26" s="83">
        <f>SUMIFS(PREDICTIONS!$S$4:$S$75,PREDICTIONS!$O$4:$O$75,$BX26,PREDICTIONS!$N$4:$N$75,HH$3)+SUMIFS(PREDICTIONS!$R$4:$R$75,PREDICTIONS!$N$4:$N$75,$BX26,PREDICTIONS!$O$4:$O$75,HH$3)</f>
        <v>0</v>
      </c>
      <c r="HI26" s="83">
        <f>SUMIFS(PREDICTIONS!$S$4:$S$75,PREDICTIONS!$O$4:$O$75,$BX26,PREDICTIONS!$N$4:$N$75,HI$3)+SUMIFS(PREDICTIONS!$R$4:$R$75,PREDICTIONS!$N$4:$N$75,$BX26,PREDICTIONS!$O$4:$O$75,HI$3)</f>
        <v>0</v>
      </c>
      <c r="HJ26" s="83">
        <f>SUMIFS(PREDICTIONS!$S$4:$S$75,PREDICTIONS!$O$4:$O$75,$BX26,PREDICTIONS!$N$4:$N$75,HJ$3)+SUMIFS(PREDICTIONS!$R$4:$R$75,PREDICTIONS!$N$4:$N$75,$BX26,PREDICTIONS!$O$4:$O$75,HJ$3)</f>
        <v>0</v>
      </c>
      <c r="HK26" s="83">
        <f>SUMIFS(PREDICTIONS!$S$4:$S$75,PREDICTIONS!$O$4:$O$75,$BX26,PREDICTIONS!$N$4:$N$75,HK$3)+SUMIFS(PREDICTIONS!$R$4:$R$75,PREDICTIONS!$N$4:$N$75,$BX26,PREDICTIONS!$O$4:$O$75,HK$3)</f>
        <v>0</v>
      </c>
      <c r="HL26" s="83">
        <f>SUMIFS(PREDICTIONS!$S$4:$S$75,PREDICTIONS!$O$4:$O$75,$BX26,PREDICTIONS!$N$4:$N$75,HL$3)+SUMIFS(PREDICTIONS!$R$4:$R$75,PREDICTIONS!$N$4:$N$75,$BX26,PREDICTIONS!$O$4:$O$75,HL$3)</f>
        <v>0</v>
      </c>
      <c r="HM26" s="83">
        <f>SUMIFS(PREDICTIONS!$S$4:$S$75,PREDICTIONS!$O$4:$O$75,$BX26,PREDICTIONS!$N$4:$N$75,HM$3)+SUMIFS(PREDICTIONS!$R$4:$R$75,PREDICTIONS!$N$4:$N$75,$BX26,PREDICTIONS!$O$4:$O$75,HM$3)</f>
        <v>0</v>
      </c>
      <c r="HN26" s="83">
        <f>SUMIFS(PREDICTIONS!$S$4:$S$75,PREDICTIONS!$O$4:$O$75,$BX26,PREDICTIONS!$N$4:$N$75,HN$3)+SUMIFS(PREDICTIONS!$R$4:$R$75,PREDICTIONS!$N$4:$N$75,$BX26,PREDICTIONS!$O$4:$O$75,HN$3)</f>
        <v>0</v>
      </c>
      <c r="HO26" s="83">
        <f>SUMIFS(PREDICTIONS!$S$4:$S$75,PREDICTIONS!$O$4:$O$75,$BX26,PREDICTIONS!$N$4:$N$75,HO$3)+SUMIFS(PREDICTIONS!$R$4:$R$75,PREDICTIONS!$N$4:$N$75,$BX26,PREDICTIONS!$O$4:$O$75,HO$3)</f>
        <v>0</v>
      </c>
      <c r="HP26" s="83">
        <f>SUMIFS(PREDICTIONS!$S$4:$S$75,PREDICTIONS!$O$4:$O$75,$BX26,PREDICTIONS!$N$4:$N$75,HP$3)+SUMIFS(PREDICTIONS!$R$4:$R$75,PREDICTIONS!$N$4:$N$75,$BX26,PREDICTIONS!$O$4:$O$75,HP$3)</f>
        <v>0</v>
      </c>
      <c r="HQ26" s="51"/>
      <c r="HR26" s="71"/>
      <c r="HS26" s="71"/>
      <c r="HT26" s="71"/>
      <c r="HU26" s="71"/>
      <c r="HV26" s="71"/>
      <c r="HW26" s="71"/>
      <c r="HX26" s="71"/>
      <c r="HY26" s="71"/>
      <c r="HZ26" s="71"/>
      <c r="IA26" s="71"/>
      <c r="IB26" s="71"/>
      <c r="IC26" s="71"/>
      <c r="ID26" s="71"/>
      <c r="IE26" s="71"/>
      <c r="IF26" s="71"/>
      <c r="IG26" s="71"/>
      <c r="IH26" s="71"/>
      <c r="II26" s="71"/>
      <c r="IJ26" s="71"/>
      <c r="IK26" s="71"/>
      <c r="IL26" s="71"/>
      <c r="IM26" s="71"/>
      <c r="IN26" s="71"/>
      <c r="IP26" s="71"/>
      <c r="IQ26" s="71"/>
      <c r="IR26" s="71"/>
      <c r="IS26" s="71"/>
      <c r="IT26" s="71"/>
      <c r="IU26" s="71"/>
      <c r="IV26" s="71"/>
      <c r="IW26" s="71"/>
      <c r="IX26" s="71"/>
      <c r="IY26" s="71"/>
      <c r="IZ26" s="71"/>
      <c r="JA26" s="71"/>
      <c r="JB26" s="71"/>
      <c r="JC26" s="71"/>
      <c r="JD26" s="71"/>
      <c r="JE26" s="71"/>
      <c r="JF26" s="71"/>
      <c r="JG26" s="71"/>
      <c r="JH26" s="71"/>
      <c r="JI26" s="71"/>
      <c r="JJ26" s="71"/>
      <c r="JK26" s="71"/>
      <c r="JL26" s="71"/>
      <c r="JM26" s="71"/>
      <c r="JN26" s="71"/>
      <c r="JO26" s="71"/>
      <c r="JP26" s="71"/>
      <c r="JQ26" s="71"/>
      <c r="JR26" s="71"/>
      <c r="JS26" s="71"/>
      <c r="JT26" s="71"/>
      <c r="JU26" s="71"/>
      <c r="JV26" s="71"/>
      <c r="JW26" s="71"/>
      <c r="JX26" s="71"/>
      <c r="JY26" s="71"/>
      <c r="JZ26" s="71"/>
      <c r="KA26" s="71"/>
      <c r="KB26" s="71"/>
      <c r="KC26" s="71"/>
      <c r="KD26" s="71"/>
      <c r="KE26" s="71"/>
      <c r="KF26" s="71"/>
      <c r="KG26" s="71"/>
      <c r="KH26" s="71"/>
      <c r="KI26" s="71"/>
      <c r="KJ26" s="71"/>
      <c r="KK26" s="71"/>
      <c r="KL26" s="71"/>
      <c r="KM26" s="71"/>
      <c r="KN26" s="71"/>
      <c r="KO26" s="71"/>
    </row>
    <row r="27" spans="1:301" s="78" customFormat="1" ht="30" customHeight="1" x14ac:dyDescent="0.25">
      <c r="A27" s="71"/>
      <c r="B27" s="72">
        <f>ACTUALS!B27</f>
        <v>24</v>
      </c>
      <c r="C27" s="73" t="str">
        <f>ACTUALS!C27</f>
        <v>K</v>
      </c>
      <c r="D27" s="74">
        <f>ACTUALS!D27</f>
        <v>46190</v>
      </c>
      <c r="E27" s="73" t="str">
        <f>ACTUALS!E27</f>
        <v>Estadio Azteca (Mexico City)</v>
      </c>
      <c r="F27" s="180">
        <f>ACTUALS!F27</f>
        <v>0.91666666666666663</v>
      </c>
      <c r="G27" s="75">
        <f t="shared" si="2"/>
        <v>46190.916666666664</v>
      </c>
      <c r="H27" s="254" t="str">
        <f>ACTUALS!H27</f>
        <v>Uzbekistan - Colombia</v>
      </c>
      <c r="I27" s="149"/>
      <c r="J27" s="150"/>
      <c r="K27" s="151"/>
      <c r="L27" s="73" t="str">
        <f t="shared" si="3"/>
        <v/>
      </c>
      <c r="M27" s="76" t="s">
        <v>725</v>
      </c>
      <c r="N27" s="77" t="str">
        <f t="shared" si="0"/>
        <v>Uzbekistan</v>
      </c>
      <c r="O27" s="78" t="str">
        <f t="shared" si="1"/>
        <v>Colombia</v>
      </c>
      <c r="P27" s="78" t="str">
        <f>IF(L27="","",IF(PREDICTIONS!$R27&gt;PREDICTIONS!$S27,PREDICTIONS!$N27,IF(PREDICTIONS!$S27&gt;PREDICTIONS!$R27,PREDICTIONS!$O27,"")))</f>
        <v/>
      </c>
      <c r="Q27" s="78" t="str">
        <f>IF(PREDICTIONS!$P27=PREDICTIONS!$N27,PREDICTIONS!$O27,IF(PREDICTIONS!$P27=PREDICTIONS!$O27,PREDICTIONS!$N27,""))</f>
        <v/>
      </c>
      <c r="R27" s="79">
        <f t="shared" si="4"/>
        <v>0</v>
      </c>
      <c r="S27" s="78">
        <f t="shared" si="5"/>
        <v>0</v>
      </c>
      <c r="T27" s="78">
        <f>IF(OR(PREDICTIONS!$R27="",PREDICTIONS!$S27=""),"",PREDICTIONS!$R27-PREDICTIONS!$S27)</f>
        <v>0</v>
      </c>
      <c r="U27" s="78">
        <f>IF(OR(PREDICTIONS!$R27="",PREDICTIONS!$S27=""),"",PREDICTIONS!$S27-PREDICTIONS!$R27)</f>
        <v>0</v>
      </c>
      <c r="V27" s="78" t="str">
        <f>IF(PREDICTIONS!$K27="","",IF(PREDICTIONS!$L27="Draw",1,IF(PREDICTIONS!$L27=PREDICTIONS!$N27,3,0)))</f>
        <v/>
      </c>
      <c r="W27" s="78" t="str">
        <f>IF(PREDICTIONS!$K27="","",IF(PREDICTIONS!$L27="Draw",1,IF(PREDICTIONS!$L27=PREDICTIONS!$O27,3,0)))</f>
        <v/>
      </c>
      <c r="AB27" s="209" t="str">
        <f>IF(OR(ACTUALS!L27="",L27=""),"",IF((R27+S27)=(ACTUALS!R27+ACTUALS!S27),pointtotalgoals,0))</f>
        <v/>
      </c>
      <c r="AC27" s="78" t="str">
        <f>IF(L27="","",IF(L27=ACTUALS!L27,pointcorrectresult,0))</f>
        <v/>
      </c>
      <c r="AD27" s="78" t="str">
        <f>IF(L27="","",IF(I27=ACTUALS!I27,pointcorrectscore,0))</f>
        <v/>
      </c>
      <c r="AE27" s="210">
        <f t="shared" si="6"/>
        <v>0</v>
      </c>
      <c r="AK27" s="78" t="s">
        <v>7</v>
      </c>
      <c r="AL27" s="90">
        <v>4</v>
      </c>
      <c r="AM27" s="90" t="str">
        <f ca="1">IFERROR(INDEX(BE:BE,MATCH("4"&amp;AK27,BO:BO,0),1),"")</f>
        <v>USA</v>
      </c>
      <c r="AN27" s="90" t="str">
        <f ca="1">IF(AM27="","",VLOOKUP(AM27,BE:BJ,2,FALSE)&amp;"-"&amp;VLOOKUP(AM27,BE:BJ,3,FALSE)&amp;"-"&amp;VLOOKUP(AM27,BE:BJ,4,FALSE))</f>
        <v>0-0-0</v>
      </c>
      <c r="AO27" s="90">
        <f ca="1">IF(AM27="","",VLOOKUP(AM27,BE:BL,8,FALSE))</f>
        <v>0</v>
      </c>
      <c r="AP27" s="90">
        <f ca="1">IF(AM27="","",VLOOKUP(AM27,BE:BO,5,FALSE))</f>
        <v>0</v>
      </c>
      <c r="AQ27" s="282" t="str">
        <f>IF(L75="","",IF(AM27=ACTUALS!AJ27,$AQ$2,0))</f>
        <v/>
      </c>
      <c r="AR27" s="283"/>
      <c r="AS27" s="51"/>
      <c r="AT27" s="51"/>
      <c r="AU27" s="94"/>
      <c r="AV27" s="94"/>
      <c r="AW27" s="51"/>
      <c r="AX27" s="51"/>
      <c r="AY27" s="51"/>
      <c r="AZ27" s="51"/>
      <c r="BA27" s="51"/>
      <c r="BB27" s="51"/>
      <c r="BC27" s="51"/>
      <c r="BD27" s="51" t="s">
        <v>16</v>
      </c>
      <c r="BE27" s="51" t="s">
        <v>10</v>
      </c>
      <c r="BF27" s="51">
        <f>COUNTIF(PREDICTIONS!$P$4:$P$75,BE27)</f>
        <v>0</v>
      </c>
      <c r="BG27" s="51">
        <f>COUNTIFS(PREDICTIONS!$O$4:$O$75,BE27,PREDICTIONS!$L$4:$L$75,"Draw")+COUNTIFS(PREDICTIONS!$N$4:$N$75,BE27,PREDICTIONS!$L$4:$L$75,"Draw")</f>
        <v>0</v>
      </c>
      <c r="BH27" s="51">
        <f>COUNTIF(PREDICTIONS!$Q$4:$Q$75,BE27)</f>
        <v>0</v>
      </c>
      <c r="BI27" s="51">
        <f>BG27+(3*BF27)</f>
        <v>0</v>
      </c>
      <c r="BJ27" s="51">
        <f>SUMIFS(PREDICTIONS!$R$4:$R$75,PREDICTIONS!$N$4:$N$75,BE27)+SUMIFS(PREDICTIONS!$S$4:$S$75,PREDICTIONS!$O$4:$O$75,BE27)</f>
        <v>0</v>
      </c>
      <c r="BK27" s="51">
        <f>SUMIFS(PREDICTIONS!$S$4:$S$75,PREDICTIONS!$N$4:$N$75,BE27)+SUMIFS(PREDICTIONS!$R$4:$R$75,PREDICTIONS!$O$4:$O$75,BE27)</f>
        <v>0</v>
      </c>
      <c r="BL27" s="51">
        <f>BJ27-BK27</f>
        <v>0</v>
      </c>
      <c r="BM27" s="51">
        <f ca="1">RANK(BV27,BV24:BV27,1)</f>
        <v>1</v>
      </c>
      <c r="BN27" s="51" t="str">
        <f>IFERROR(VLOOKUP(BE27,AU:AV,2,FALSE),"")</f>
        <v/>
      </c>
      <c r="BO27" s="51" t="str">
        <f ca="1">IF(BN27="",BM27&amp;BD27,BN27&amp;BD27)</f>
        <v>1E</v>
      </c>
      <c r="BP27" s="51">
        <f>RANK(BI27,BI24:BI27)+(RANK(BL27,BL24:BL27)/10)+(RANK(BJ27,BJ24:BJ27)/100)</f>
        <v>1.1100000000000001</v>
      </c>
      <c r="BQ27" s="51">
        <f>RANK(BP27,BP24:BP27,1)</f>
        <v>1</v>
      </c>
      <c r="BR27" s="51" cm="1">
        <f t="array" aca="1" ref="BR27" ca="1">SUMPRODUCT((OFFSET($BY$3:$DT$3,MATCH($BE27,$BX$4:$BX$51,0),0))*((IF($BQ25=$BQ27,$BY$3:$DT$3=$BE25,0))+(IF($BQ24=$BQ27,$BY$3:$DT$3=$BE24,0))+(IF($BQ26=$BQ27,$BY$3:$DT$3=$BE26,0))))</f>
        <v>0</v>
      </c>
      <c r="BS27" s="51" cm="1">
        <f t="array" aca="1" ref="BS27" ca="1">SUMPRODUCT((OFFSET($DW$3:$FR$3,MATCH($BE27,$DV$4:$DV$51,0),0))*((IF($BQ25=$BQ27,$DW$3:$FR$3=$BE25,0))+(IF($BQ24=$BQ27,$DW$3:$FR$3=$BE24,0))+(IF($BQ26=$BQ27,$DW$3:$FR$3=$BE26,0))))</f>
        <v>0</v>
      </c>
      <c r="BT27" s="51" cm="1">
        <f t="array" aca="1" ref="BT27" ca="1">SUMPRODUCT((OFFSET($FU$3:$HP$3,MATCH($BE27,$FT$4:$FT$51,0),0))*((IF($BQ25=$BQ27,$FU$3:$HP$3=$BE25,0))+(IF($BQ24=$BQ27,$FU$3:$HP$3=$BE24,0))+(IF($BQ26=$BQ27,$FU$3:$HP$3=$BE26,0))))</f>
        <v>0</v>
      </c>
      <c r="BU27" s="51">
        <f ca="1">(BR27/1000)+(BS27/10000)+(BT27/100000)+(ROW(BT30)/10000000)</f>
        <v>3.0000000000000001E-6</v>
      </c>
      <c r="BV27" s="51">
        <f ca="1">+BP27-BU27</f>
        <v>1.1099970000000001</v>
      </c>
      <c r="BW27" s="51"/>
      <c r="BX27" s="51" t="s">
        <v>33</v>
      </c>
      <c r="BY27" s="83">
        <f>SUMIFS(PREDICTIONS!$W$4:$W$75,PREDICTIONS!$O$4:$O$75,$BX27,PREDICTIONS!$N$4:$N$75,BY$3)+SUMIFS(PREDICTIONS!$V$4:$V$75,PREDICTIONS!$N$4:$N$75,$BX27,PREDICTIONS!$O$4:$O$75,BY$3)</f>
        <v>0</v>
      </c>
      <c r="BZ27" s="83">
        <f>SUMIFS(PREDICTIONS!$W$4:$W$75,PREDICTIONS!$O$4:$O$75,$BX27,PREDICTIONS!$N$4:$N$75,BZ$3)+SUMIFS(PREDICTIONS!$V$4:$V$75,PREDICTIONS!$N$4:$N$75,$BX27,PREDICTIONS!$O$4:$O$75,BZ$3)</f>
        <v>0</v>
      </c>
      <c r="CA27" s="83">
        <f>SUMIFS(PREDICTIONS!$W$4:$W$75,PREDICTIONS!$O$4:$O$75,$BX27,PREDICTIONS!$N$4:$N$75,CA$3)+SUMIFS(PREDICTIONS!$V$4:$V$75,PREDICTIONS!$N$4:$N$75,$BX27,PREDICTIONS!$O$4:$O$75,CA$3)</f>
        <v>0</v>
      </c>
      <c r="CB27" s="83">
        <f>SUMIFS(PREDICTIONS!$W$4:$W$75,PREDICTIONS!$O$4:$O$75,$BX27,PREDICTIONS!$N$4:$N$75,CB$3)+SUMIFS(PREDICTIONS!$V$4:$V$75,PREDICTIONS!$N$4:$N$75,$BX27,PREDICTIONS!$O$4:$O$75,CB$3)</f>
        <v>0</v>
      </c>
      <c r="CC27" s="83">
        <f>SUMIFS(PREDICTIONS!$W$4:$W$75,PREDICTIONS!$O$4:$O$75,$BX27,PREDICTIONS!$N$4:$N$75,CC$3)+SUMIFS(PREDICTIONS!$V$4:$V$75,PREDICTIONS!$N$4:$N$75,$BX27,PREDICTIONS!$O$4:$O$75,CC$3)</f>
        <v>0</v>
      </c>
      <c r="CD27" s="83">
        <f>SUMIFS(PREDICTIONS!$W$4:$W$75,PREDICTIONS!$O$4:$O$75,$BX27,PREDICTIONS!$N$4:$N$75,CD$3)+SUMIFS(PREDICTIONS!$V$4:$V$75,PREDICTIONS!$N$4:$N$75,$BX27,PREDICTIONS!$O$4:$O$75,CD$3)</f>
        <v>0</v>
      </c>
      <c r="CE27" s="83">
        <f>SUMIFS(PREDICTIONS!$W$4:$W$75,PREDICTIONS!$O$4:$O$75,$BX27,PREDICTIONS!$N$4:$N$75,CE$3)+SUMIFS(PREDICTIONS!$V$4:$V$75,PREDICTIONS!$N$4:$N$75,$BX27,PREDICTIONS!$O$4:$O$75,CE$3)</f>
        <v>0</v>
      </c>
      <c r="CF27" s="83">
        <f>SUMIFS(PREDICTIONS!$W$4:$W$75,PREDICTIONS!$O$4:$O$75,$BX27,PREDICTIONS!$N$4:$N$75,CF$3)+SUMIFS(PREDICTIONS!$V$4:$V$75,PREDICTIONS!$N$4:$N$75,$BX27,PREDICTIONS!$O$4:$O$75,CF$3)</f>
        <v>0</v>
      </c>
      <c r="CG27" s="83">
        <f>SUMIFS(PREDICTIONS!$W$4:$W$75,PREDICTIONS!$O$4:$O$75,$BX27,PREDICTIONS!$N$4:$N$75,CG$3)+SUMIFS(PREDICTIONS!$V$4:$V$75,PREDICTIONS!$N$4:$N$75,$BX27,PREDICTIONS!$O$4:$O$75,CG$3)</f>
        <v>0</v>
      </c>
      <c r="CH27" s="83">
        <f>SUMIFS(PREDICTIONS!$W$4:$W$75,PREDICTIONS!$O$4:$O$75,$BX27,PREDICTIONS!$N$4:$N$75,CH$3)+SUMIFS(PREDICTIONS!$V$4:$V$75,PREDICTIONS!$N$4:$N$75,$BX27,PREDICTIONS!$O$4:$O$75,CH$3)</f>
        <v>0</v>
      </c>
      <c r="CI27" s="83">
        <f>SUMIFS(PREDICTIONS!$W$4:$W$75,PREDICTIONS!$O$4:$O$75,$BX27,PREDICTIONS!$N$4:$N$75,CI$3)+SUMIFS(PREDICTIONS!$V$4:$V$75,PREDICTIONS!$N$4:$N$75,$BX27,PREDICTIONS!$O$4:$O$75,CI$3)</f>
        <v>0</v>
      </c>
      <c r="CJ27" s="83">
        <f>SUMIFS(PREDICTIONS!$W$4:$W$75,PREDICTIONS!$O$4:$O$75,$BX27,PREDICTIONS!$N$4:$N$75,CJ$3)+SUMIFS(PREDICTIONS!$V$4:$V$75,PREDICTIONS!$N$4:$N$75,$BX27,PREDICTIONS!$O$4:$O$75,CJ$3)</f>
        <v>0</v>
      </c>
      <c r="CK27" s="83">
        <f>SUMIFS(PREDICTIONS!$W$4:$W$75,PREDICTIONS!$O$4:$O$75,$BX27,PREDICTIONS!$N$4:$N$75,CK$3)+SUMIFS(PREDICTIONS!$V$4:$V$75,PREDICTIONS!$N$4:$N$75,$BX27,PREDICTIONS!$O$4:$O$75,CK$3)</f>
        <v>0</v>
      </c>
      <c r="CL27" s="83">
        <f>SUMIFS(PREDICTIONS!$W$4:$W$75,PREDICTIONS!$O$4:$O$75,$BX27,PREDICTIONS!$N$4:$N$75,CL$3)+SUMIFS(PREDICTIONS!$V$4:$V$75,PREDICTIONS!$N$4:$N$75,$BX27,PREDICTIONS!$O$4:$O$75,CL$3)</f>
        <v>0</v>
      </c>
      <c r="CM27" s="83">
        <f>SUMIFS(PREDICTIONS!$W$4:$W$75,PREDICTIONS!$O$4:$O$75,$BX27,PREDICTIONS!$N$4:$N$75,CM$3)+SUMIFS(PREDICTIONS!$V$4:$V$75,PREDICTIONS!$N$4:$N$75,$BX27,PREDICTIONS!$O$4:$O$75,CM$3)</f>
        <v>0</v>
      </c>
      <c r="CN27" s="83">
        <f>SUMIFS(PREDICTIONS!$W$4:$W$75,PREDICTIONS!$O$4:$O$75,$BX27,PREDICTIONS!$N$4:$N$75,CN$3)+SUMIFS(PREDICTIONS!$V$4:$V$75,PREDICTIONS!$N$4:$N$75,$BX27,PREDICTIONS!$O$4:$O$75,CN$3)</f>
        <v>0</v>
      </c>
      <c r="CO27" s="83">
        <f>SUMIFS(PREDICTIONS!$W$4:$W$75,PREDICTIONS!$O$4:$O$75,$BX27,PREDICTIONS!$N$4:$N$75,CO$3)+SUMIFS(PREDICTIONS!$V$4:$V$75,PREDICTIONS!$N$4:$N$75,$BX27,PREDICTIONS!$O$4:$O$75,CO$3)</f>
        <v>0</v>
      </c>
      <c r="CP27" s="83">
        <f>SUMIFS(PREDICTIONS!$W$4:$W$75,PREDICTIONS!$O$4:$O$75,$BX27,PREDICTIONS!$N$4:$N$75,CP$3)+SUMIFS(PREDICTIONS!$V$4:$V$75,PREDICTIONS!$N$4:$N$75,$BX27,PREDICTIONS!$O$4:$O$75,CP$3)</f>
        <v>0</v>
      </c>
      <c r="CQ27" s="83">
        <f>SUMIFS(PREDICTIONS!$W$4:$W$75,PREDICTIONS!$O$4:$O$75,$BX27,PREDICTIONS!$N$4:$N$75,CQ$3)+SUMIFS(PREDICTIONS!$V$4:$V$75,PREDICTIONS!$N$4:$N$75,$BX27,PREDICTIONS!$O$4:$O$75,CQ$3)</f>
        <v>0</v>
      </c>
      <c r="CR27" s="83">
        <f>SUMIFS(PREDICTIONS!$W$4:$W$75,PREDICTIONS!$O$4:$O$75,$BX27,PREDICTIONS!$N$4:$N$75,CR$3)+SUMIFS(PREDICTIONS!$V$4:$V$75,PREDICTIONS!$N$4:$N$75,$BX27,PREDICTIONS!$O$4:$O$75,CR$3)</f>
        <v>0</v>
      </c>
      <c r="CS27" s="83">
        <f>SUMIFS(PREDICTIONS!$W$4:$W$75,PREDICTIONS!$O$4:$O$75,$BX27,PREDICTIONS!$N$4:$N$75,CS$3)+SUMIFS(PREDICTIONS!$V$4:$V$75,PREDICTIONS!$N$4:$N$75,$BX27,PREDICTIONS!$O$4:$O$75,CS$3)</f>
        <v>0</v>
      </c>
      <c r="CT27" s="83">
        <f>SUMIFS(PREDICTIONS!$W$4:$W$75,PREDICTIONS!$O$4:$O$75,$BX27,PREDICTIONS!$N$4:$N$75,CT$3)+SUMIFS(PREDICTIONS!$V$4:$V$75,PREDICTIONS!$N$4:$N$75,$BX27,PREDICTIONS!$O$4:$O$75,CT$3)</f>
        <v>0</v>
      </c>
      <c r="CU27" s="83">
        <f>SUMIFS(PREDICTIONS!$B$4:$B$75,PREDICTIONS!$P$4:$P$75,$BX27,PREDICTIONS!$O$4:$O$75,CU$3)+SUMIFS(PREDICTIONS!$W$4:$W$75,PREDICTIONS!$O$4:$O$75,$BX27,PREDICTIONS!$P$4:$P$75,CU$3)</f>
        <v>0</v>
      </c>
      <c r="CV27" s="83">
        <f>SUMIFS(PREDICTIONS!$C$4:$C$75,PREDICTIONS!$Q$4:$Q$75,$BX27,PREDICTIONS!$P$4:$P$75,CV$3)+SUMIFS(PREDICTIONS!$B$4:$B$75,PREDICTIONS!$P$4:$P$75,$BX27,PREDICTIONS!$Q$4:$Q$75,CV$3)</f>
        <v>0</v>
      </c>
      <c r="CW27" s="83">
        <f>SUMIFS(PREDICTIONS!$D$4:$D$75,PREDICTIONS!$R$4:$R$75,$BX27,PREDICTIONS!$Q$4:$Q$75,CW$3)+SUMIFS(PREDICTIONS!$C$4:$C$75,PREDICTIONS!$Q$4:$Q$75,$BX27,PREDICTIONS!$R$4:$R$75,CW$3)</f>
        <v>0</v>
      </c>
      <c r="CX27" s="83">
        <f>SUMIFS(PREDICTIONS!$E$4:$E$75,PREDICTIONS!$S$4:$S$75,$BX27,PREDICTIONS!$R$4:$R$75,CX$3)+SUMIFS(PREDICTIONS!$D$4:$D$75,PREDICTIONS!$R$4:$R$75,$BX27,PREDICTIONS!$S$4:$S$75,CX$3)</f>
        <v>0</v>
      </c>
      <c r="CY27" s="83">
        <f>SUMIFS(PREDICTIONS!$F$4:$F$75,PREDICTIONS!$T$4:$T$75,$BX27,PREDICTIONS!$S$4:$S$75,CY$3)+SUMIFS(PREDICTIONS!$E$4:$E$75,PREDICTIONS!$S$4:$S$75,$BX27,PREDICTIONS!$T$4:$T$75,CY$3)</f>
        <v>0</v>
      </c>
      <c r="CZ27" s="83">
        <f>SUMIFS(PREDICTIONS!$G$4:$G$75,PREDICTIONS!$U$4:$U$75,$BX27,PREDICTIONS!$T$4:$T$75,CZ$3)+SUMIFS(PREDICTIONS!$F$4:$F$75,PREDICTIONS!$T$4:$T$75,$BX27,PREDICTIONS!$U$4:$U$75,CZ$3)</f>
        <v>0</v>
      </c>
      <c r="DA27" s="83">
        <f>SUMIFS(PREDICTIONS!$J$4:$J$75,PREDICTIONS!$V$4:$V$75,$BX27,PREDICTIONS!$U$4:$U$75,DA$3)+SUMIFS(PREDICTIONS!$G$4:$G$75,PREDICTIONS!$U$4:$U$75,$BX27,PREDICTIONS!$V$4:$V$75,DA$3)</f>
        <v>0</v>
      </c>
      <c r="DB27" s="83">
        <f>SUMIFS(PREDICTIONS!$K$4:$K$75,PREDICTIONS!$W$4:$W$75,$BX27,PREDICTIONS!$V$4:$V$75,DB$3)+SUMIFS(PREDICTIONS!$J$4:$J$75,PREDICTIONS!$V$4:$V$75,$BX27,PREDICTIONS!$W$4:$W$75,DB$3)</f>
        <v>0</v>
      </c>
      <c r="DC27" s="83">
        <f>SUMIFS(PREDICTIONS!$L$4:$L$75,PREDICTIONS!$B$4:$B$75,$BX27,PREDICTIONS!$W$4:$W$75,DC$3)+SUMIFS(PREDICTIONS!$K$4:$K$75,PREDICTIONS!$W$4:$W$75,$BX27,PREDICTIONS!$B$4:$B$75,DC$3)</f>
        <v>0</v>
      </c>
      <c r="DD27" s="83">
        <f>SUMIFS(PREDICTIONS!$N$4:$N$75,PREDICTIONS!$C$4:$C$75,$BX27,PREDICTIONS!$B$4:$B$75,DD$3)+SUMIFS(PREDICTIONS!$L$4:$L$75,PREDICTIONS!$B$4:$B$75,$BX27,PREDICTIONS!$C$4:$C$75,DD$3)</f>
        <v>0</v>
      </c>
      <c r="DE27" s="83">
        <f>SUMIFS(PREDICTIONS!$O$4:$O$75,PREDICTIONS!$D$4:$D$75,$BX27,PREDICTIONS!$C$4:$C$75,DE$3)+SUMIFS(PREDICTIONS!$N$4:$N$75,PREDICTIONS!$C$4:$C$75,$BX27,PREDICTIONS!$D$4:$D$75,DE$3)</f>
        <v>0</v>
      </c>
      <c r="DF27" s="83">
        <f>SUMIFS(PREDICTIONS!$P$4:$P$75,PREDICTIONS!$E$4:$E$75,$BX27,PREDICTIONS!$D$4:$D$75,DF$3)+SUMIFS(PREDICTIONS!$O$4:$O$75,PREDICTIONS!$D$4:$D$75,$BX27,PREDICTIONS!$E$4:$E$75,DF$3)</f>
        <v>0</v>
      </c>
      <c r="DG27" s="83">
        <f>SUMIFS(PREDICTIONS!$Q$4:$Q$75,PREDICTIONS!$F$4:$F$75,$BX27,PREDICTIONS!$E$4:$E$75,DG$3)+SUMIFS(PREDICTIONS!$P$4:$P$75,PREDICTIONS!$E$4:$E$75,$BX27,PREDICTIONS!$F$4:$F$75,DG$3)</f>
        <v>0</v>
      </c>
      <c r="DH27" s="83">
        <f>SUMIFS(PREDICTIONS!$R$4:$R$75,PREDICTIONS!$G$4:$G$75,$BX27,PREDICTIONS!$F$4:$F$75,DH$3)+SUMIFS(PREDICTIONS!$Q$4:$Q$75,PREDICTIONS!$F$4:$F$75,$BX27,PREDICTIONS!$G$4:$G$75,DH$3)</f>
        <v>0</v>
      </c>
      <c r="DI27" s="83">
        <f>SUMIFS(PREDICTIONS!$S$4:$S$75,PREDICTIONS!$J$4:$J$75,$BX27,PREDICTIONS!$G$4:$G$75,DI$3)+SUMIFS(PREDICTIONS!$R$4:$R$75,PREDICTIONS!$G$4:$G$75,$BX27,PREDICTIONS!$J$4:$J$75,DI$3)</f>
        <v>0</v>
      </c>
      <c r="DJ27" s="83">
        <f>SUMIFS(PREDICTIONS!$T$4:$T$75,PREDICTIONS!$K$4:$K$75,$BX27,PREDICTIONS!$J$4:$J$75,DJ$3)+SUMIFS(PREDICTIONS!$S$4:$S$75,PREDICTIONS!$J$4:$J$75,$BX27,PREDICTIONS!$K$4:$K$75,DJ$3)</f>
        <v>0</v>
      </c>
      <c r="DK27" s="83">
        <f>SUMIFS(PREDICTIONS!$U$4:$U$75,PREDICTIONS!$L$4:$L$75,$BX27,PREDICTIONS!$K$4:$K$75,DK$3)+SUMIFS(PREDICTIONS!$T$4:$T$75,PREDICTIONS!$K$4:$K$75,$BX27,PREDICTIONS!$L$4:$L$75,DK$3)</f>
        <v>0</v>
      </c>
      <c r="DL27" s="83">
        <f>SUMIFS(PREDICTIONS!$V$4:$V$75,PREDICTIONS!$N$4:$N$75,$BX27,PREDICTIONS!$L$4:$L$75,DL$3)+SUMIFS(PREDICTIONS!$U$4:$U$75,PREDICTIONS!$L$4:$L$75,$BX27,PREDICTIONS!$N$4:$N$75,DL$3)</f>
        <v>0</v>
      </c>
      <c r="DM27" s="83">
        <f>SUMIFS(PREDICTIONS!$W$4:$W$75,PREDICTIONS!$O$4:$O$75,$BX27,PREDICTIONS!$N$4:$N$75,DM$3)+SUMIFS(PREDICTIONS!$V$4:$V$75,PREDICTIONS!$N$4:$N$75,$BX27,PREDICTIONS!$O$4:$O$75,DM$3)</f>
        <v>0</v>
      </c>
      <c r="DN27" s="83">
        <f>SUMIFS(PREDICTIONS!$B$4:$B$75,PREDICTIONS!$P$4:$P$75,$BX27,PREDICTIONS!$O$4:$O$75,DN$3)+SUMIFS(PREDICTIONS!$W$4:$W$75,PREDICTIONS!$O$4:$O$75,$BX27,PREDICTIONS!$P$4:$P$75,DN$3)</f>
        <v>0</v>
      </c>
      <c r="DO27" s="83">
        <f>SUMIFS(PREDICTIONS!$C$4:$C$75,PREDICTIONS!$Q$4:$Q$75,$BX27,PREDICTIONS!$P$4:$P$75,DO$3)+SUMIFS(PREDICTIONS!$B$4:$B$75,PREDICTIONS!$P$4:$P$75,$BX27,PREDICTIONS!$Q$4:$Q$75,DO$3)</f>
        <v>0</v>
      </c>
      <c r="DP27" s="83">
        <f>SUMIFS(PREDICTIONS!$D$4:$D$75,PREDICTIONS!$R$4:$R$75,$BX27,PREDICTIONS!$Q$4:$Q$75,DP$3)+SUMIFS(PREDICTIONS!$C$4:$C$75,PREDICTIONS!$Q$4:$Q$75,$BX27,PREDICTIONS!$R$4:$R$75,DP$3)</f>
        <v>0</v>
      </c>
      <c r="DQ27" s="83">
        <f>SUMIFS(PREDICTIONS!$E$4:$E$75,PREDICTIONS!$S$4:$S$75,$BX27,PREDICTIONS!$R$4:$R$75,DQ$3)+SUMIFS(PREDICTIONS!$D$4:$D$75,PREDICTIONS!$R$4:$R$75,$BX27,PREDICTIONS!$S$4:$S$75,DQ$3)</f>
        <v>0</v>
      </c>
      <c r="DR27" s="83">
        <f>SUMIFS(PREDICTIONS!$W$4:$W$75,PREDICTIONS!$O$4:$O$75,$BX27,PREDICTIONS!$N$4:$N$75,DR$3)+SUMIFS(PREDICTIONS!$V$4:$V$75,PREDICTIONS!$N$4:$N$75,$BX27,PREDICTIONS!$O$4:$O$75,DR$3)</f>
        <v>0</v>
      </c>
      <c r="DS27" s="83">
        <f>SUMIFS(PREDICTIONS!$W$4:$W$75,PREDICTIONS!$O$4:$O$75,$BX27,PREDICTIONS!$N$4:$N$75,DS$3)+SUMIFS(PREDICTIONS!$V$4:$V$75,PREDICTIONS!$N$4:$N$75,$BX27,PREDICTIONS!$O$4:$O$75,DS$3)</f>
        <v>0</v>
      </c>
      <c r="DT27" s="83">
        <f>SUMIFS(PREDICTIONS!$W$4:$W$75,PREDICTIONS!$O$4:$O$75,$BX27,PREDICTIONS!$N$4:$N$75,DT$3)+SUMIFS(PREDICTIONS!$V$4:$V$75,PREDICTIONS!$N$4:$N$75,$BX27,PREDICTIONS!$O$4:$O$75,DT$3)</f>
        <v>0</v>
      </c>
      <c r="DU27" s="51"/>
      <c r="DV27" s="51" t="s">
        <v>33</v>
      </c>
      <c r="DW27" s="83">
        <f>SUMIFS(PREDICTIONS!$U$4:$U$75,PREDICTIONS!$O$4:$O$75,$BX27,PREDICTIONS!$N$4:$N$75,DW$3)+SUMIFS(PREDICTIONS!$T$4:$T$75,PREDICTIONS!$N$4:$N$75,$BX27,PREDICTIONS!$O$4:$O$75,DW$3)</f>
        <v>0</v>
      </c>
      <c r="DX27" s="83">
        <f>SUMIFS(PREDICTIONS!$U$4:$U$75,PREDICTIONS!$O$4:$O$75,$BX27,PREDICTIONS!$N$4:$N$75,DX$3)+SUMIFS(PREDICTIONS!$T$4:$T$75,PREDICTIONS!$N$4:$N$75,$BX27,PREDICTIONS!$O$4:$O$75,DX$3)</f>
        <v>0</v>
      </c>
      <c r="DY27" s="83">
        <f>SUMIFS(PREDICTIONS!$U$4:$U$75,PREDICTIONS!$O$4:$O$75,$BX27,PREDICTIONS!$N$4:$N$75,DY$3)+SUMIFS(PREDICTIONS!$T$4:$T$75,PREDICTIONS!$N$4:$N$75,$BX27,PREDICTIONS!$O$4:$O$75,DY$3)</f>
        <v>0</v>
      </c>
      <c r="DZ27" s="83">
        <f>SUMIFS(PREDICTIONS!$U$4:$U$75,PREDICTIONS!$O$4:$O$75,$BX27,PREDICTIONS!$N$4:$N$75,DZ$3)+SUMIFS(PREDICTIONS!$T$4:$T$75,PREDICTIONS!$N$4:$N$75,$BX27,PREDICTIONS!$O$4:$O$75,DZ$3)</f>
        <v>0</v>
      </c>
      <c r="EA27" s="83">
        <f>SUMIFS(PREDICTIONS!$U$4:$U$75,PREDICTIONS!$O$4:$O$75,$BX27,PREDICTIONS!$N$4:$N$75,EA$3)+SUMIFS(PREDICTIONS!$T$4:$T$75,PREDICTIONS!$N$4:$N$75,$BX27,PREDICTIONS!$O$4:$O$75,EA$3)</f>
        <v>0</v>
      </c>
      <c r="EB27" s="83">
        <f>SUMIFS(PREDICTIONS!$U$4:$U$75,PREDICTIONS!$O$4:$O$75,$BX27,PREDICTIONS!$N$4:$N$75,EB$3)+SUMIFS(PREDICTIONS!$T$4:$T$75,PREDICTIONS!$N$4:$N$75,$BX27,PREDICTIONS!$O$4:$O$75,EB$3)</f>
        <v>0</v>
      </c>
      <c r="EC27" s="83">
        <f>SUMIFS(PREDICTIONS!$U$4:$U$75,PREDICTIONS!$O$4:$O$75,$BX27,PREDICTIONS!$N$4:$N$75,EC$3)+SUMIFS(PREDICTIONS!$T$4:$T$75,PREDICTIONS!$N$4:$N$75,$BX27,PREDICTIONS!$O$4:$O$75,EC$3)</f>
        <v>0</v>
      </c>
      <c r="ED27" s="83">
        <f>SUMIFS(PREDICTIONS!$U$4:$U$75,PREDICTIONS!$O$4:$O$75,$BX27,PREDICTIONS!$N$4:$N$75,ED$3)+SUMIFS(PREDICTIONS!$T$4:$T$75,PREDICTIONS!$N$4:$N$75,$BX27,PREDICTIONS!$O$4:$O$75,ED$3)</f>
        <v>0</v>
      </c>
      <c r="EE27" s="83">
        <f>SUMIFS(PREDICTIONS!$U$4:$U$75,PREDICTIONS!$O$4:$O$75,$BX27,PREDICTIONS!$N$4:$N$75,EE$3)+SUMIFS(PREDICTIONS!$T$4:$T$75,PREDICTIONS!$N$4:$N$75,$BX27,PREDICTIONS!$O$4:$O$75,EE$3)</f>
        <v>0</v>
      </c>
      <c r="EF27" s="83">
        <f>SUMIFS(PREDICTIONS!$V$4:$V$75,PREDICTIONS!$P$4:$P$75,$BX27,PREDICTIONS!$O$4:$O$75,EF$3)+SUMIFS(PREDICTIONS!$U$4:$U$75,PREDICTIONS!$O$4:$O$75,$BX27,PREDICTIONS!$P$4:$P$75,EF$3)</f>
        <v>0</v>
      </c>
      <c r="EG27" s="83">
        <f>SUMIFS(PREDICTIONS!$W$4:$W$75,PREDICTIONS!$Q$4:$Q$75,$BX27,PREDICTIONS!$P$4:$P$75,EG$3)+SUMIFS(PREDICTIONS!$V$4:$V$75,PREDICTIONS!$P$4:$P$75,$BX27,PREDICTIONS!$Q$4:$Q$75,EG$3)</f>
        <v>0</v>
      </c>
      <c r="EH27" s="83">
        <f>SUMIFS(PREDICTIONS!$B$4:$B$75,PREDICTIONS!$R$4:$R$75,$BX27,PREDICTIONS!$Q$4:$Q$75,EH$3)+SUMIFS(PREDICTIONS!$W$4:$W$75,PREDICTIONS!$Q$4:$Q$75,$BX27,PREDICTIONS!$R$4:$R$75,EH$3)</f>
        <v>0</v>
      </c>
      <c r="EI27" s="83">
        <f>SUMIFS(PREDICTIONS!$C$4:$C$75,PREDICTIONS!$S$4:$S$75,$BX27,PREDICTIONS!$R$4:$R$75,EI$3)+SUMIFS(PREDICTIONS!$B$4:$B$75,PREDICTIONS!$R$4:$R$75,$BX27,PREDICTIONS!$S$4:$S$75,EI$3)</f>
        <v>0</v>
      </c>
      <c r="EJ27" s="83">
        <f>SUMIFS(PREDICTIONS!$D$4:$D$75,PREDICTIONS!$T$4:$T$75,$BX27,PREDICTIONS!$S$4:$S$75,EJ$3)+SUMIFS(PREDICTIONS!$C$4:$C$75,PREDICTIONS!$S$4:$S$75,$BX27,PREDICTIONS!$T$4:$T$75,EJ$3)</f>
        <v>0</v>
      </c>
      <c r="EK27" s="83">
        <f>SUMIFS(PREDICTIONS!$E$4:$E$75,PREDICTIONS!$U$4:$U$75,$BX27,PREDICTIONS!$T$4:$T$75,EK$3)+SUMIFS(PREDICTIONS!$D$4:$D$75,PREDICTIONS!$T$4:$T$75,$BX27,PREDICTIONS!$U$4:$U$75,EK$3)</f>
        <v>0</v>
      </c>
      <c r="EL27" s="83">
        <f>SUMIFS(PREDICTIONS!$F$4:$F$75,PREDICTIONS!$V$4:$V$75,$BX27,PREDICTIONS!$U$4:$U$75,EL$3)+SUMIFS(PREDICTIONS!$E$4:$E$75,PREDICTIONS!$U$4:$U$75,$BX27,PREDICTIONS!$V$4:$V$75,EL$3)</f>
        <v>0</v>
      </c>
      <c r="EM27" s="83">
        <f>SUMIFS(PREDICTIONS!$G$4:$G$75,PREDICTIONS!$W$4:$W$75,$BX27,PREDICTIONS!$V$4:$V$75,EM$3)+SUMIFS(PREDICTIONS!$F$4:$F$75,PREDICTIONS!$V$4:$V$75,$BX27,PREDICTIONS!$W$4:$W$75,EM$3)</f>
        <v>0</v>
      </c>
      <c r="EN27" s="83">
        <f>SUMIFS(PREDICTIONS!$J$4:$J$75,PREDICTIONS!$B$4:$B$75,$BX27,PREDICTIONS!$W$4:$W$75,EN$3)+SUMIFS(PREDICTIONS!$G$4:$G$75,PREDICTIONS!$W$4:$W$75,$BX27,PREDICTIONS!$B$4:$B$75,EN$3)</f>
        <v>0</v>
      </c>
      <c r="EO27" s="83">
        <f>SUMIFS(PREDICTIONS!$K$4:$K$75,PREDICTIONS!$C$4:$C$75,$BX27,PREDICTIONS!$B$4:$B$75,EO$3)+SUMIFS(PREDICTIONS!$J$4:$J$75,PREDICTIONS!$B$4:$B$75,$BX27,PREDICTIONS!$C$4:$C$75,EO$3)</f>
        <v>0</v>
      </c>
      <c r="EP27" s="83">
        <f>SUMIFS(PREDICTIONS!$L$4:$L$75,PREDICTIONS!$D$4:$D$75,$BX27,PREDICTIONS!$C$4:$C$75,EP$3)+SUMIFS(PREDICTIONS!$K$4:$K$75,PREDICTIONS!$C$4:$C$75,$BX27,PREDICTIONS!$D$4:$D$75,EP$3)</f>
        <v>0</v>
      </c>
      <c r="EQ27" s="83">
        <f>SUMIFS(PREDICTIONS!$N$4:$N$75,PREDICTIONS!$E$4:$E$75,$BX27,PREDICTIONS!$D$4:$D$75,EQ$3)+SUMIFS(PREDICTIONS!$L$4:$L$75,PREDICTIONS!$D$4:$D$75,$BX27,PREDICTIONS!$E$4:$E$75,EQ$3)</f>
        <v>0</v>
      </c>
      <c r="ER27" s="83">
        <f>SUMIFS(PREDICTIONS!$O$4:$O$75,PREDICTIONS!$F$4:$F$75,$BX27,PREDICTIONS!$E$4:$E$75,ER$3)+SUMIFS(PREDICTIONS!$N$4:$N$75,PREDICTIONS!$E$4:$E$75,$BX27,PREDICTIONS!$F$4:$F$75,ER$3)</f>
        <v>0</v>
      </c>
      <c r="ES27" s="83">
        <f>SUMIFS(PREDICTIONS!$P$4:$P$75,PREDICTIONS!$G$4:$G$75,$BX27,PREDICTIONS!$F$4:$F$75,ES$3)+SUMIFS(PREDICTIONS!$O$4:$O$75,PREDICTIONS!$F$4:$F$75,$BX27,PREDICTIONS!$G$4:$G$75,ES$3)</f>
        <v>0</v>
      </c>
      <c r="ET27" s="83">
        <f>SUMIFS(PREDICTIONS!$Q$4:$Q$75,PREDICTIONS!$J$4:$J$75,$BX27,PREDICTIONS!$G$4:$G$75,ET$3)+SUMIFS(PREDICTIONS!$P$4:$P$75,PREDICTIONS!$G$4:$G$75,$BX27,PREDICTIONS!$J$4:$J$75,ET$3)</f>
        <v>0</v>
      </c>
      <c r="EU27" s="83">
        <f>SUMIFS(PREDICTIONS!$R$4:$R$75,PREDICTIONS!$K$4:$K$75,$BX27,PREDICTIONS!$J$4:$J$75,EU$3)+SUMIFS(PREDICTIONS!$Q$4:$Q$75,PREDICTIONS!$J$4:$J$75,$BX27,PREDICTIONS!$K$4:$K$75,EU$3)</f>
        <v>0</v>
      </c>
      <c r="EV27" s="83">
        <f>SUMIFS(PREDICTIONS!$S$4:$S$75,PREDICTIONS!$L$4:$L$75,$BX27,PREDICTIONS!$K$4:$K$75,EV$3)+SUMIFS(PREDICTIONS!$R$4:$R$75,PREDICTIONS!$K$4:$K$75,$BX27,PREDICTIONS!$L$4:$L$75,EV$3)</f>
        <v>0</v>
      </c>
      <c r="EW27" s="83">
        <f>SUMIFS(PREDICTIONS!$T$4:$T$75,PREDICTIONS!$N$4:$N$75,$BX27,PREDICTIONS!$L$4:$L$75,EW$3)+SUMIFS(PREDICTIONS!$S$4:$S$75,PREDICTIONS!$L$4:$L$75,$BX27,PREDICTIONS!$N$4:$N$75,EW$3)</f>
        <v>0</v>
      </c>
      <c r="EX27" s="83">
        <f>SUMIFS(PREDICTIONS!$U$4:$U$75,PREDICTIONS!$O$4:$O$75,$BX27,PREDICTIONS!$N$4:$N$75,EX$3)+SUMIFS(PREDICTIONS!$T$4:$T$75,PREDICTIONS!$N$4:$N$75,$BX27,PREDICTIONS!$O$4:$O$75,EX$3)</f>
        <v>0</v>
      </c>
      <c r="EY27" s="83">
        <f>SUMIFS(PREDICTIONS!$V$4:$V$75,PREDICTIONS!$P$4:$P$75,$BX27,PREDICTIONS!$O$4:$O$75,EY$3)+SUMIFS(PREDICTIONS!$U$4:$U$75,PREDICTIONS!$O$4:$O$75,$BX27,PREDICTIONS!$P$4:$P$75,EY$3)</f>
        <v>0</v>
      </c>
      <c r="EZ27" s="83">
        <f>SUMIFS(PREDICTIONS!$W$4:$W$75,PREDICTIONS!$Q$4:$Q$75,$BX27,PREDICTIONS!$P$4:$P$75,EZ$3)+SUMIFS(PREDICTIONS!$V$4:$V$75,PREDICTIONS!$P$4:$P$75,$BX27,PREDICTIONS!$Q$4:$Q$75,EZ$3)</f>
        <v>0</v>
      </c>
      <c r="FA27" s="83">
        <f>SUMIFS(PREDICTIONS!$B$4:$B$75,PREDICTIONS!$R$4:$R$75,$BX27,PREDICTIONS!$Q$4:$Q$75,FA$3)+SUMIFS(PREDICTIONS!$W$4:$W$75,PREDICTIONS!$Q$4:$Q$75,$BX27,PREDICTIONS!$R$4:$R$75,FA$3)</f>
        <v>0</v>
      </c>
      <c r="FB27" s="83">
        <f>SUMIFS(PREDICTIONS!$C$4:$C$75,PREDICTIONS!$S$4:$S$75,$BX27,PREDICTIONS!$R$4:$R$75,FB$3)+SUMIFS(PREDICTIONS!$B$4:$B$75,PREDICTIONS!$R$4:$R$75,$BX27,PREDICTIONS!$S$4:$S$75,FB$3)</f>
        <v>0</v>
      </c>
      <c r="FC27" s="83">
        <f>SUMIFS(PREDICTIONS!$D$4:$D$75,PREDICTIONS!$T$4:$T$75,$BX27,PREDICTIONS!$S$4:$S$75,FC$3)+SUMIFS(PREDICTIONS!$C$4:$C$75,PREDICTIONS!$S$4:$S$75,$BX27,PREDICTIONS!$T$4:$T$75,FC$3)</f>
        <v>0</v>
      </c>
      <c r="FD27" s="83">
        <f>SUMIFS(PREDICTIONS!$E$4:$E$75,PREDICTIONS!$U$4:$U$75,$BX27,PREDICTIONS!$T$4:$T$75,FD$3)+SUMIFS(PREDICTIONS!$D$4:$D$75,PREDICTIONS!$T$4:$T$75,$BX27,PREDICTIONS!$U$4:$U$75,FD$3)</f>
        <v>0</v>
      </c>
      <c r="FE27" s="83">
        <f>SUMIFS(PREDICTIONS!$F$4:$F$75,PREDICTIONS!$V$4:$V$75,$BX27,PREDICTIONS!$U$4:$U$75,FE$3)+SUMIFS(PREDICTIONS!$E$4:$E$75,PREDICTIONS!$U$4:$U$75,$BX27,PREDICTIONS!$V$4:$V$75,FE$3)</f>
        <v>0</v>
      </c>
      <c r="FF27" s="83">
        <f>SUMIFS(PREDICTIONS!$G$4:$G$75,PREDICTIONS!$W$4:$W$75,$BX27,PREDICTIONS!$V$4:$V$75,FF$3)+SUMIFS(PREDICTIONS!$F$4:$F$75,PREDICTIONS!$V$4:$V$75,$BX27,PREDICTIONS!$W$4:$W$75,FF$3)</f>
        <v>0</v>
      </c>
      <c r="FG27" s="83">
        <f>SUMIFS(PREDICTIONS!$U$4:$U$75,PREDICTIONS!$O$4:$O$75,$BX27,PREDICTIONS!$N$4:$N$75,FG$3)+SUMIFS(PREDICTIONS!$T$4:$T$75,PREDICTIONS!$N$4:$N$75,$BX27,PREDICTIONS!$O$4:$O$75,FG$3)</f>
        <v>0</v>
      </c>
      <c r="FH27" s="83">
        <f>SUMIFS(PREDICTIONS!$U$4:$U$75,PREDICTIONS!$O$4:$O$75,$BX27,PREDICTIONS!$N$4:$N$75,FH$3)+SUMIFS(PREDICTIONS!$T$4:$T$75,PREDICTIONS!$N$4:$N$75,$BX27,PREDICTIONS!$O$4:$O$75,FH$3)</f>
        <v>0</v>
      </c>
      <c r="FI27" s="83">
        <f>SUMIFS(PREDICTIONS!$U$4:$U$75,PREDICTIONS!$O$4:$O$75,$BX27,PREDICTIONS!$N$4:$N$75,FI$3)+SUMIFS(PREDICTIONS!$T$4:$T$75,PREDICTIONS!$N$4:$N$75,$BX27,PREDICTIONS!$O$4:$O$75,FI$3)</f>
        <v>0</v>
      </c>
      <c r="FJ27" s="83">
        <f>SUMIFS(PREDICTIONS!$U$4:$U$75,PREDICTIONS!$O$4:$O$75,$BX27,PREDICTIONS!$N$4:$N$75,FJ$3)+SUMIFS(PREDICTIONS!$T$4:$T$75,PREDICTIONS!$N$4:$N$75,$BX27,PREDICTIONS!$O$4:$O$75,FJ$3)</f>
        <v>0</v>
      </c>
      <c r="FK27" s="83">
        <f>SUMIFS(PREDICTIONS!$U$4:$U$75,PREDICTIONS!$O$4:$O$75,$BX27,PREDICTIONS!$N$4:$N$75,FK$3)+SUMIFS(PREDICTIONS!$T$4:$T$75,PREDICTIONS!$N$4:$N$75,$BX27,PREDICTIONS!$O$4:$O$75,FK$3)</f>
        <v>0</v>
      </c>
      <c r="FL27" s="83">
        <f>SUMIFS(PREDICTIONS!$U$4:$U$75,PREDICTIONS!$O$4:$O$75,$BX27,PREDICTIONS!$N$4:$N$75,FL$3)+SUMIFS(PREDICTIONS!$T$4:$T$75,PREDICTIONS!$N$4:$N$75,$BX27,PREDICTIONS!$O$4:$O$75,FL$3)</f>
        <v>0</v>
      </c>
      <c r="FM27" s="83">
        <f>SUMIFS(PREDICTIONS!$U$4:$U$75,PREDICTIONS!$O$4:$O$75,$BX27,PREDICTIONS!$N$4:$N$75,FM$3)+SUMIFS(PREDICTIONS!$T$4:$T$75,PREDICTIONS!$N$4:$N$75,$BX27,PREDICTIONS!$O$4:$O$75,FM$3)</f>
        <v>0</v>
      </c>
      <c r="FN27" s="83">
        <f>SUMIFS(PREDICTIONS!$U$4:$U$75,PREDICTIONS!$O$4:$O$75,$BX27,PREDICTIONS!$N$4:$N$75,FN$3)+SUMIFS(PREDICTIONS!$T$4:$T$75,PREDICTIONS!$N$4:$N$75,$BX27,PREDICTIONS!$O$4:$O$75,FN$3)</f>
        <v>0</v>
      </c>
      <c r="FO27" s="83">
        <f>SUMIFS(PREDICTIONS!$U$4:$U$75,PREDICTIONS!$O$4:$O$75,$BX27,PREDICTIONS!$N$4:$N$75,FO$3)+SUMIFS(PREDICTIONS!$T$4:$T$75,PREDICTIONS!$N$4:$N$75,$BX27,PREDICTIONS!$O$4:$O$75,FO$3)</f>
        <v>0</v>
      </c>
      <c r="FP27" s="83">
        <f>SUMIFS(PREDICTIONS!$U$4:$U$75,PREDICTIONS!$O$4:$O$75,$BX27,PREDICTIONS!$N$4:$N$75,FP$3)+SUMIFS(PREDICTIONS!$T$4:$T$75,PREDICTIONS!$N$4:$N$75,$BX27,PREDICTIONS!$O$4:$O$75,FP$3)</f>
        <v>0</v>
      </c>
      <c r="FQ27" s="83">
        <f>SUMIFS(PREDICTIONS!$U$4:$U$75,PREDICTIONS!$O$4:$O$75,$BX27,PREDICTIONS!$N$4:$N$75,FQ$3)+SUMIFS(PREDICTIONS!$T$4:$T$75,PREDICTIONS!$N$4:$N$75,$BX27,PREDICTIONS!$O$4:$O$75,FQ$3)</f>
        <v>0</v>
      </c>
      <c r="FR27" s="83">
        <f>SUMIFS(PREDICTIONS!$U$4:$U$75,PREDICTIONS!$O$4:$O$75,$BX27,PREDICTIONS!$N$4:$N$75,FR$3)+SUMIFS(PREDICTIONS!$T$4:$T$75,PREDICTIONS!$N$4:$N$75,$BX27,PREDICTIONS!$O$4:$O$75,FR$3)</f>
        <v>0</v>
      </c>
      <c r="FS27" s="51"/>
      <c r="FT27" s="51" t="s">
        <v>33</v>
      </c>
      <c r="FU27" s="83">
        <f>SUMIFS(PREDICTIONS!$S$4:$S$75,PREDICTIONS!$O$4:$O$75,$BX27,PREDICTIONS!$N$4:$N$75,FU$3)+SUMIFS(PREDICTIONS!$R$4:$R$75,PREDICTIONS!$N$4:$N$75,$BX27,PREDICTIONS!$O$4:$O$75,FU$3)</f>
        <v>0</v>
      </c>
      <c r="FV27" s="83">
        <f>SUMIFS(PREDICTIONS!$S$4:$S$75,PREDICTIONS!$O$4:$O$75,$BX27,PREDICTIONS!$N$4:$N$75,FV$3)+SUMIFS(PREDICTIONS!$R$4:$R$75,PREDICTIONS!$N$4:$N$75,$BX27,PREDICTIONS!$O$4:$O$75,FV$3)</f>
        <v>0</v>
      </c>
      <c r="FW27" s="83">
        <f>SUMIFS(PREDICTIONS!$S$4:$S$75,PREDICTIONS!$O$4:$O$75,$BX27,PREDICTIONS!$N$4:$N$75,FW$3)+SUMIFS(PREDICTIONS!$R$4:$R$75,PREDICTIONS!$N$4:$N$75,$BX27,PREDICTIONS!$O$4:$O$75,FW$3)</f>
        <v>0</v>
      </c>
      <c r="FX27" s="83">
        <f>SUMIFS(PREDICTIONS!$S$4:$S$75,PREDICTIONS!$O$4:$O$75,$BX27,PREDICTIONS!$N$4:$N$75,FX$3)+SUMIFS(PREDICTIONS!$R$4:$R$75,PREDICTIONS!$N$4:$N$75,$BX27,PREDICTIONS!$O$4:$O$75,FX$3)</f>
        <v>0</v>
      </c>
      <c r="FY27" s="83">
        <f>SUMIFS(PREDICTIONS!$S$4:$S$75,PREDICTIONS!$O$4:$O$75,$BX27,PREDICTIONS!$N$4:$N$75,FY$3)+SUMIFS(PREDICTIONS!$R$4:$R$75,PREDICTIONS!$N$4:$N$75,$BX27,PREDICTIONS!$O$4:$O$75,FY$3)</f>
        <v>0</v>
      </c>
      <c r="FZ27" s="83">
        <f>SUMIFS(PREDICTIONS!$S$4:$S$75,PREDICTIONS!$O$4:$O$75,$BX27,PREDICTIONS!$N$4:$N$75,FZ$3)+SUMIFS(PREDICTIONS!$R$4:$R$75,PREDICTIONS!$N$4:$N$75,$BX27,PREDICTIONS!$O$4:$O$75,FZ$3)</f>
        <v>0</v>
      </c>
      <c r="GA27" s="83">
        <f>SUMIFS(PREDICTIONS!$T$4:$T$75,PREDICTIONS!$P$4:$P$75,$BX27,PREDICTIONS!$O$4:$O$75,GA$3)+SUMIFS(PREDICTIONS!$S$4:$S$75,PREDICTIONS!$O$4:$O$75,$BX27,PREDICTIONS!$P$4:$P$75,GA$3)</f>
        <v>0</v>
      </c>
      <c r="GB27" s="83">
        <f>SUMIFS(PREDICTIONS!$U$4:$U$75,PREDICTIONS!$Q$4:$Q$75,$BX27,PREDICTIONS!$P$4:$P$75,GB$3)+SUMIFS(PREDICTIONS!$T$4:$T$75,PREDICTIONS!$P$4:$P$75,$BX27,PREDICTIONS!$Q$4:$Q$75,GB$3)</f>
        <v>0</v>
      </c>
      <c r="GC27" s="83">
        <f>SUMIFS(PREDICTIONS!$V$4:$V$75,PREDICTIONS!$R$4:$R$75,$BX27,PREDICTIONS!$Q$4:$Q$75,GC$3)+SUMIFS(PREDICTIONS!$U$4:$U$75,PREDICTIONS!$Q$4:$Q$75,$BX27,PREDICTIONS!$R$4:$R$75,GC$3)</f>
        <v>0</v>
      </c>
      <c r="GD27" s="83">
        <f>SUMIFS(PREDICTIONS!$W$4:$W$75,PREDICTIONS!$S$4:$S$75,$BX27,PREDICTIONS!$R$4:$R$75,GD$3)+SUMIFS(PREDICTIONS!$V$4:$V$75,PREDICTIONS!$R$4:$R$75,$BX27,PREDICTIONS!$S$4:$S$75,GD$3)</f>
        <v>0</v>
      </c>
      <c r="GE27" s="83">
        <f>SUMIFS(PREDICTIONS!$B$4:$B$75,PREDICTIONS!$T$4:$T$75,$BX27,PREDICTIONS!$S$4:$S$75,GE$3)+SUMIFS(PREDICTIONS!$W$4:$W$75,PREDICTIONS!$S$4:$S$75,$BX27,PREDICTIONS!$T$4:$T$75,GE$3)</f>
        <v>0</v>
      </c>
      <c r="GF27" s="83">
        <f>SUMIFS(PREDICTIONS!$C$4:$C$75,PREDICTIONS!$U$4:$U$75,$BX27,PREDICTIONS!$T$4:$T$75,GF$3)+SUMIFS(PREDICTIONS!$B$4:$B$75,PREDICTIONS!$T$4:$T$75,$BX27,PREDICTIONS!$U$4:$U$75,GF$3)</f>
        <v>0</v>
      </c>
      <c r="GG27" s="83">
        <f>SUMIFS(PREDICTIONS!$D$4:$D$75,PREDICTIONS!$V$4:$V$75,$BX27,PREDICTIONS!$U$4:$U$75,GG$3)+SUMIFS(PREDICTIONS!$C$4:$C$75,PREDICTIONS!$U$4:$U$75,$BX27,PREDICTIONS!$V$4:$V$75,GG$3)</f>
        <v>0</v>
      </c>
      <c r="GH27" s="83">
        <f>SUMIFS(PREDICTIONS!$E$4:$E$75,PREDICTIONS!$W$4:$W$75,$BX27,PREDICTIONS!$V$4:$V$75,GH$3)+SUMIFS(PREDICTIONS!$D$4:$D$75,PREDICTIONS!$V$4:$V$75,$BX27,PREDICTIONS!$W$4:$W$75,GH$3)</f>
        <v>0</v>
      </c>
      <c r="GI27" s="83">
        <f>SUMIFS(PREDICTIONS!$F$4:$F$75,PREDICTIONS!$B$4:$B$75,$BX27,PREDICTIONS!$W$4:$W$75,GI$3)+SUMIFS(PREDICTIONS!$E$4:$E$75,PREDICTIONS!$W$4:$W$75,$BX27,PREDICTIONS!$B$4:$B$75,GI$3)</f>
        <v>0</v>
      </c>
      <c r="GJ27" s="83">
        <f>SUMIFS(PREDICTIONS!$G$4:$G$75,PREDICTIONS!$C$4:$C$75,$BX27,PREDICTIONS!$B$4:$B$75,GJ$3)+SUMIFS(PREDICTIONS!$F$4:$F$75,PREDICTIONS!$B$4:$B$75,$BX27,PREDICTIONS!$C$4:$C$75,GJ$3)</f>
        <v>0</v>
      </c>
      <c r="GK27" s="83">
        <f>SUMIFS(PREDICTIONS!$J$4:$J$75,PREDICTIONS!$D$4:$D$75,$BX27,PREDICTIONS!$C$4:$C$75,GK$3)+SUMIFS(PREDICTIONS!$G$4:$G$75,PREDICTIONS!$C$4:$C$75,$BX27,PREDICTIONS!$D$4:$D$75,GK$3)</f>
        <v>0</v>
      </c>
      <c r="GL27" s="83">
        <f>SUMIFS(PREDICTIONS!$K$4:$K$75,PREDICTIONS!$E$4:$E$75,$BX27,PREDICTIONS!$D$4:$D$75,GL$3)+SUMIFS(PREDICTIONS!$J$4:$J$75,PREDICTIONS!$D$4:$D$75,$BX27,PREDICTIONS!$E$4:$E$75,GL$3)</f>
        <v>0</v>
      </c>
      <c r="GM27" s="83">
        <f>SUMIFS(PREDICTIONS!$L$4:$L$75,PREDICTIONS!$F$4:$F$75,$BX27,PREDICTIONS!$E$4:$E$75,GM$3)+SUMIFS(PREDICTIONS!$K$4:$K$75,PREDICTIONS!$E$4:$E$75,$BX27,PREDICTIONS!$F$4:$F$75,GM$3)</f>
        <v>0</v>
      </c>
      <c r="GN27" s="83">
        <f>SUMIFS(PREDICTIONS!$N$4:$N$75,PREDICTIONS!$G$4:$G$75,$BX27,PREDICTIONS!$F$4:$F$75,GN$3)+SUMIFS(PREDICTIONS!$L$4:$L$75,PREDICTIONS!$F$4:$F$75,$BX27,PREDICTIONS!$G$4:$G$75,GN$3)</f>
        <v>0</v>
      </c>
      <c r="GO27" s="83">
        <f>SUMIFS(PREDICTIONS!$O$4:$O$75,PREDICTIONS!$J$4:$J$75,$BX27,PREDICTIONS!$G$4:$G$75,GO$3)+SUMIFS(PREDICTIONS!$N$4:$N$75,PREDICTIONS!$G$4:$G$75,$BX27,PREDICTIONS!$J$4:$J$75,GO$3)</f>
        <v>0</v>
      </c>
      <c r="GP27" s="83">
        <f>SUMIFS(PREDICTIONS!$P$4:$P$75,PREDICTIONS!$K$4:$K$75,$BX27,PREDICTIONS!$J$4:$J$75,GP$3)+SUMIFS(PREDICTIONS!$O$4:$O$75,PREDICTIONS!$J$4:$J$75,$BX27,PREDICTIONS!$K$4:$K$75,GP$3)</f>
        <v>0</v>
      </c>
      <c r="GQ27" s="83">
        <f>SUMIFS(PREDICTIONS!$Q$4:$Q$75,PREDICTIONS!$L$4:$L$75,$BX27,PREDICTIONS!$K$4:$K$75,GQ$3)+SUMIFS(PREDICTIONS!$P$4:$P$75,PREDICTIONS!$K$4:$K$75,$BX27,PREDICTIONS!$L$4:$L$75,GQ$3)</f>
        <v>0</v>
      </c>
      <c r="GR27" s="83">
        <f>SUMIFS(PREDICTIONS!$R$4:$R$75,PREDICTIONS!$N$4:$N$75,$BX27,PREDICTIONS!$L$4:$L$75,GR$3)+SUMIFS(PREDICTIONS!$Q$4:$Q$75,PREDICTIONS!$L$4:$L$75,$BX27,PREDICTIONS!$N$4:$N$75,GR$3)</f>
        <v>0</v>
      </c>
      <c r="GS27" s="83">
        <f>SUMIFS(PREDICTIONS!$S$4:$S$75,PREDICTIONS!$O$4:$O$75,$BX27,PREDICTIONS!$N$4:$N$75,GS$3)+SUMIFS(PREDICTIONS!$R$4:$R$75,PREDICTIONS!$N$4:$N$75,$BX27,PREDICTIONS!$O$4:$O$75,GS$3)</f>
        <v>0</v>
      </c>
      <c r="GT27" s="83">
        <f>SUMIFS(PREDICTIONS!$T$4:$T$75,PREDICTIONS!$P$4:$P$75,$BX27,PREDICTIONS!$O$4:$O$75,GT$3)+SUMIFS(PREDICTIONS!$S$4:$S$75,PREDICTIONS!$O$4:$O$75,$BX27,PREDICTIONS!$P$4:$P$75,GT$3)</f>
        <v>0</v>
      </c>
      <c r="GU27" s="83">
        <f>SUMIFS(PREDICTIONS!$U$4:$U$75,PREDICTIONS!$Q$4:$Q$75,$BX27,PREDICTIONS!$P$4:$P$75,GU$3)+SUMIFS(PREDICTIONS!$T$4:$T$75,PREDICTIONS!$P$4:$P$75,$BX27,PREDICTIONS!$Q$4:$Q$75,GU$3)</f>
        <v>0</v>
      </c>
      <c r="GV27" s="83">
        <f>SUMIFS(PREDICTIONS!$V$4:$V$75,PREDICTIONS!$R$4:$R$75,$BX27,PREDICTIONS!$Q$4:$Q$75,GV$3)+SUMIFS(PREDICTIONS!$U$4:$U$75,PREDICTIONS!$Q$4:$Q$75,$BX27,PREDICTIONS!$R$4:$R$75,GV$3)</f>
        <v>0</v>
      </c>
      <c r="GW27" s="83">
        <f>SUMIFS(PREDICTIONS!$W$4:$W$75,PREDICTIONS!$S$4:$S$75,$BX27,PREDICTIONS!$R$4:$R$75,GW$3)+SUMIFS(PREDICTIONS!$V$4:$V$75,PREDICTIONS!$R$4:$R$75,$BX27,PREDICTIONS!$S$4:$S$75,GW$3)</f>
        <v>0</v>
      </c>
      <c r="GX27" s="83">
        <f>SUMIFS(PREDICTIONS!$B$4:$B$75,PREDICTIONS!$T$4:$T$75,$BX27,PREDICTIONS!$S$4:$S$75,GX$3)+SUMIFS(PREDICTIONS!$W$4:$W$75,PREDICTIONS!$S$4:$S$75,$BX27,PREDICTIONS!$T$4:$T$75,GX$3)</f>
        <v>0</v>
      </c>
      <c r="GY27" s="83">
        <f>SUMIFS(PREDICTIONS!$C$4:$C$75,PREDICTIONS!$U$4:$U$75,$BX27,PREDICTIONS!$T$4:$T$75,GY$3)+SUMIFS(PREDICTIONS!$B$4:$B$75,PREDICTIONS!$T$4:$T$75,$BX27,PREDICTIONS!$U$4:$U$75,GY$3)</f>
        <v>0</v>
      </c>
      <c r="GZ27" s="83">
        <f>SUMIFS(PREDICTIONS!$S$4:$S$75,PREDICTIONS!$O$4:$O$75,$BX27,PREDICTIONS!$N$4:$N$75,GZ$3)+SUMIFS(PREDICTIONS!$R$4:$R$75,PREDICTIONS!$N$4:$N$75,$BX27,PREDICTIONS!$O$4:$O$75,GZ$3)</f>
        <v>0</v>
      </c>
      <c r="HA27" s="83">
        <f>SUMIFS(PREDICTIONS!$S$4:$S$75,PREDICTIONS!$O$4:$O$75,$BX27,PREDICTIONS!$N$4:$N$75,HA$3)+SUMIFS(PREDICTIONS!$R$4:$R$75,PREDICTIONS!$N$4:$N$75,$BX27,PREDICTIONS!$O$4:$O$75,HA$3)</f>
        <v>0</v>
      </c>
      <c r="HB27" s="83">
        <f>SUMIFS(PREDICTIONS!$S$4:$S$75,PREDICTIONS!$O$4:$O$75,$BX27,PREDICTIONS!$N$4:$N$75,HB$3)+SUMIFS(PREDICTIONS!$R$4:$R$75,PREDICTIONS!$N$4:$N$75,$BX27,PREDICTIONS!$O$4:$O$75,HB$3)</f>
        <v>0</v>
      </c>
      <c r="HC27" s="83">
        <f>SUMIFS(PREDICTIONS!$S$4:$S$75,PREDICTIONS!$O$4:$O$75,$BX27,PREDICTIONS!$N$4:$N$75,HC$3)+SUMIFS(PREDICTIONS!$R$4:$R$75,PREDICTIONS!$N$4:$N$75,$BX27,PREDICTIONS!$O$4:$O$75,HC$3)</f>
        <v>0</v>
      </c>
      <c r="HD27" s="83">
        <f>SUMIFS(PREDICTIONS!$S$4:$S$75,PREDICTIONS!$O$4:$O$75,$BX27,PREDICTIONS!$N$4:$N$75,HD$3)+SUMIFS(PREDICTIONS!$R$4:$R$75,PREDICTIONS!$N$4:$N$75,$BX27,PREDICTIONS!$O$4:$O$75,HD$3)</f>
        <v>0</v>
      </c>
      <c r="HE27" s="83">
        <f>SUMIFS(PREDICTIONS!$S$4:$S$75,PREDICTIONS!$O$4:$O$75,$BX27,PREDICTIONS!$N$4:$N$75,HE$3)+SUMIFS(PREDICTIONS!$R$4:$R$75,PREDICTIONS!$N$4:$N$75,$BX27,PREDICTIONS!$O$4:$O$75,HE$3)</f>
        <v>0</v>
      </c>
      <c r="HF27" s="83">
        <f>SUMIFS(PREDICTIONS!$S$4:$S$75,PREDICTIONS!$O$4:$O$75,$BX27,PREDICTIONS!$N$4:$N$75,HF$3)+SUMIFS(PREDICTIONS!$R$4:$R$75,PREDICTIONS!$N$4:$N$75,$BX27,PREDICTIONS!$O$4:$O$75,HF$3)</f>
        <v>0</v>
      </c>
      <c r="HG27" s="83">
        <f>SUMIFS(PREDICTIONS!$S$4:$S$75,PREDICTIONS!$O$4:$O$75,$BX27,PREDICTIONS!$N$4:$N$75,HG$3)+SUMIFS(PREDICTIONS!$R$4:$R$75,PREDICTIONS!$N$4:$N$75,$BX27,PREDICTIONS!$O$4:$O$75,HG$3)</f>
        <v>0</v>
      </c>
      <c r="HH27" s="83">
        <f>SUMIFS(PREDICTIONS!$S$4:$S$75,PREDICTIONS!$O$4:$O$75,$BX27,PREDICTIONS!$N$4:$N$75,HH$3)+SUMIFS(PREDICTIONS!$R$4:$R$75,PREDICTIONS!$N$4:$N$75,$BX27,PREDICTIONS!$O$4:$O$75,HH$3)</f>
        <v>0</v>
      </c>
      <c r="HI27" s="83">
        <f>SUMIFS(PREDICTIONS!$S$4:$S$75,PREDICTIONS!$O$4:$O$75,$BX27,PREDICTIONS!$N$4:$N$75,HI$3)+SUMIFS(PREDICTIONS!$R$4:$R$75,PREDICTIONS!$N$4:$N$75,$BX27,PREDICTIONS!$O$4:$O$75,HI$3)</f>
        <v>0</v>
      </c>
      <c r="HJ27" s="83">
        <f>SUMIFS(PREDICTIONS!$S$4:$S$75,PREDICTIONS!$O$4:$O$75,$BX27,PREDICTIONS!$N$4:$N$75,HJ$3)+SUMIFS(PREDICTIONS!$R$4:$R$75,PREDICTIONS!$N$4:$N$75,$BX27,PREDICTIONS!$O$4:$O$75,HJ$3)</f>
        <v>0</v>
      </c>
      <c r="HK27" s="83">
        <f>SUMIFS(PREDICTIONS!$S$4:$S$75,PREDICTIONS!$O$4:$O$75,$BX27,PREDICTIONS!$N$4:$N$75,HK$3)+SUMIFS(PREDICTIONS!$R$4:$R$75,PREDICTIONS!$N$4:$N$75,$BX27,PREDICTIONS!$O$4:$O$75,HK$3)</f>
        <v>0</v>
      </c>
      <c r="HL27" s="83">
        <f>SUMIFS(PREDICTIONS!$S$4:$S$75,PREDICTIONS!$O$4:$O$75,$BX27,PREDICTIONS!$N$4:$N$75,HL$3)+SUMIFS(PREDICTIONS!$R$4:$R$75,PREDICTIONS!$N$4:$N$75,$BX27,PREDICTIONS!$O$4:$O$75,HL$3)</f>
        <v>0</v>
      </c>
      <c r="HM27" s="83">
        <f>SUMIFS(PREDICTIONS!$S$4:$S$75,PREDICTIONS!$O$4:$O$75,$BX27,PREDICTIONS!$N$4:$N$75,HM$3)+SUMIFS(PREDICTIONS!$R$4:$R$75,PREDICTIONS!$N$4:$N$75,$BX27,PREDICTIONS!$O$4:$O$75,HM$3)</f>
        <v>0</v>
      </c>
      <c r="HN27" s="83">
        <f>SUMIFS(PREDICTIONS!$S$4:$S$75,PREDICTIONS!$O$4:$O$75,$BX27,PREDICTIONS!$N$4:$N$75,HN$3)+SUMIFS(PREDICTIONS!$R$4:$R$75,PREDICTIONS!$N$4:$N$75,$BX27,PREDICTIONS!$O$4:$O$75,HN$3)</f>
        <v>0</v>
      </c>
      <c r="HO27" s="83">
        <f>SUMIFS(PREDICTIONS!$S$4:$S$75,PREDICTIONS!$O$4:$O$75,$BX27,PREDICTIONS!$N$4:$N$75,HO$3)+SUMIFS(PREDICTIONS!$R$4:$R$75,PREDICTIONS!$N$4:$N$75,$BX27,PREDICTIONS!$O$4:$O$75,HO$3)</f>
        <v>0</v>
      </c>
      <c r="HP27" s="83">
        <f>SUMIFS(PREDICTIONS!$S$4:$S$75,PREDICTIONS!$O$4:$O$75,$BX27,PREDICTIONS!$N$4:$N$75,HP$3)+SUMIFS(PREDICTIONS!$R$4:$R$75,PREDICTIONS!$N$4:$N$75,$BX27,PREDICTIONS!$O$4:$O$75,HP$3)</f>
        <v>0</v>
      </c>
      <c r="HQ27" s="51"/>
      <c r="HR27" s="71"/>
      <c r="HS27" s="71"/>
      <c r="HT27" s="71"/>
      <c r="HU27" s="71"/>
      <c r="HV27" s="71"/>
      <c r="HW27" s="71"/>
      <c r="HX27" s="71"/>
      <c r="HY27" s="71"/>
      <c r="HZ27" s="71"/>
      <c r="IA27" s="71"/>
      <c r="IB27" s="71"/>
      <c r="IC27" s="71"/>
      <c r="ID27" s="71"/>
      <c r="IE27" s="71"/>
      <c r="IF27" s="71"/>
      <c r="IG27" s="71"/>
      <c r="IH27" s="71"/>
      <c r="II27" s="71"/>
      <c r="IJ27" s="71"/>
      <c r="IK27" s="71"/>
      <c r="IL27" s="71"/>
      <c r="IM27" s="71"/>
      <c r="IN27" s="71"/>
      <c r="IP27" s="71"/>
      <c r="IQ27" s="71"/>
      <c r="IR27" s="71"/>
      <c r="IS27" s="71"/>
      <c r="IT27" s="71"/>
      <c r="IU27" s="71"/>
      <c r="IV27" s="71"/>
      <c r="IW27" s="71"/>
      <c r="IX27" s="71"/>
      <c r="IY27" s="71"/>
      <c r="IZ27" s="71"/>
      <c r="JA27" s="71"/>
      <c r="JB27" s="71"/>
      <c r="JC27" s="71"/>
      <c r="JD27" s="71"/>
      <c r="JE27" s="71"/>
      <c r="JF27" s="71"/>
      <c r="JG27" s="71"/>
      <c r="JH27" s="71"/>
      <c r="JI27" s="71"/>
      <c r="JJ27" s="71"/>
      <c r="JK27" s="71"/>
      <c r="JL27" s="71"/>
      <c r="JM27" s="71"/>
      <c r="JN27" s="71"/>
      <c r="JO27" s="71"/>
      <c r="JP27" s="71"/>
      <c r="JQ27" s="71"/>
      <c r="JR27" s="71"/>
      <c r="JS27" s="71"/>
      <c r="JT27" s="71"/>
      <c r="JU27" s="71"/>
      <c r="JV27" s="71"/>
      <c r="JW27" s="71"/>
      <c r="JX27" s="71"/>
      <c r="JY27" s="71"/>
      <c r="JZ27" s="71"/>
      <c r="KA27" s="71"/>
      <c r="KB27" s="71"/>
      <c r="KC27" s="71"/>
      <c r="KD27" s="71"/>
      <c r="KE27" s="71"/>
      <c r="KF27" s="71"/>
      <c r="KG27" s="71"/>
      <c r="KH27" s="71"/>
      <c r="KI27" s="71"/>
      <c r="KJ27" s="71"/>
      <c r="KK27" s="71"/>
      <c r="KL27" s="71"/>
      <c r="KM27" s="71"/>
      <c r="KN27" s="71"/>
      <c r="KO27" s="71"/>
    </row>
    <row r="28" spans="1:301" s="78" customFormat="1" ht="30" customHeight="1" x14ac:dyDescent="0.25">
      <c r="A28" s="71"/>
      <c r="B28" s="72">
        <f>ACTUALS!B28</f>
        <v>25</v>
      </c>
      <c r="C28" s="73" t="str">
        <f>ACTUALS!C28</f>
        <v>A</v>
      </c>
      <c r="D28" s="74">
        <f>ACTUALS!D28</f>
        <v>46191</v>
      </c>
      <c r="E28" s="73" t="str">
        <f>ACTUALS!E28</f>
        <v>Mercedes-Benz Stadium (Atlanta)</v>
      </c>
      <c r="F28" s="180">
        <f>ACTUALS!F28</f>
        <v>0.5</v>
      </c>
      <c r="G28" s="75">
        <f t="shared" si="2"/>
        <v>46191.5</v>
      </c>
      <c r="H28" s="254" t="str">
        <f>ACTUALS!H28</f>
        <v>Czechia - South Africa</v>
      </c>
      <c r="I28" s="149"/>
      <c r="J28" s="150"/>
      <c r="K28" s="151"/>
      <c r="L28" s="73" t="str">
        <f t="shared" si="3"/>
        <v/>
      </c>
      <c r="M28" s="76" t="s">
        <v>718</v>
      </c>
      <c r="N28" s="77" t="str">
        <f t="shared" si="0"/>
        <v>Czechia</v>
      </c>
      <c r="O28" s="78" t="str">
        <f t="shared" si="1"/>
        <v>South Africa</v>
      </c>
      <c r="P28" s="78" t="str">
        <f>IF(L28="","",IF(PREDICTIONS!$R28&gt;PREDICTIONS!$S28,PREDICTIONS!$N28,IF(PREDICTIONS!$S28&gt;PREDICTIONS!$R28,PREDICTIONS!$O28,"")))</f>
        <v/>
      </c>
      <c r="Q28" s="78" t="str">
        <f>IF(PREDICTIONS!$P28=PREDICTIONS!$N28,PREDICTIONS!$O28,IF(PREDICTIONS!$P28=PREDICTIONS!$O28,PREDICTIONS!$N28,""))</f>
        <v/>
      </c>
      <c r="R28" s="79">
        <f t="shared" si="4"/>
        <v>0</v>
      </c>
      <c r="S28" s="78">
        <f t="shared" si="5"/>
        <v>0</v>
      </c>
      <c r="T28" s="78">
        <f>IF(OR(PREDICTIONS!$R28="",PREDICTIONS!$S28=""),"",PREDICTIONS!$R28-PREDICTIONS!$S28)</f>
        <v>0</v>
      </c>
      <c r="U28" s="78">
        <f>IF(OR(PREDICTIONS!$R28="",PREDICTIONS!$S28=""),"",PREDICTIONS!$S28-PREDICTIONS!$R28)</f>
        <v>0</v>
      </c>
      <c r="V28" s="78" t="str">
        <f>IF(PREDICTIONS!$K28="","",IF(PREDICTIONS!$L28="Draw",1,IF(PREDICTIONS!$L28=PREDICTIONS!$N28,3,0)))</f>
        <v/>
      </c>
      <c r="W28" s="78" t="str">
        <f>IF(PREDICTIONS!$K28="","",IF(PREDICTIONS!$L28="Draw",1,IF(PREDICTIONS!$L28=PREDICTIONS!$O28,3,0)))</f>
        <v/>
      </c>
      <c r="AB28" s="209" t="str">
        <f>IF(OR(ACTUALS!L28="",L28=""),"",IF((R28+S28)=(ACTUALS!R28+ACTUALS!S28),pointtotalgoals,0))</f>
        <v/>
      </c>
      <c r="AC28" s="78" t="str">
        <f>IF(L28="","",IF(L28=ACTUALS!L28,pointcorrectresult,0))</f>
        <v/>
      </c>
      <c r="AD28" s="78" t="str">
        <f>IF(L28="","",IF(I28=ACTUALS!I28,pointcorrectscore,0))</f>
        <v/>
      </c>
      <c r="AE28" s="210">
        <f t="shared" si="6"/>
        <v>0</v>
      </c>
      <c r="AL28" s="51"/>
      <c r="AM28" s="51"/>
      <c r="AN28" s="51"/>
      <c r="AO28" s="51"/>
      <c r="AP28" s="51"/>
      <c r="AQ28" s="71"/>
      <c r="AR28" s="71"/>
      <c r="AS28" s="51"/>
      <c r="AT28" s="51"/>
      <c r="AU28" s="94"/>
      <c r="AV28" s="94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 t="s">
        <v>35</v>
      </c>
      <c r="BY28" s="83">
        <f>SUMIFS(PREDICTIONS!$W$4:$W$75,PREDICTIONS!$O$4:$O$75,$BX28,PREDICTIONS!$N$4:$N$75,BY$3)+SUMIFS(PREDICTIONS!$V$4:$V$75,PREDICTIONS!$N$4:$N$75,$BX28,PREDICTIONS!$O$4:$O$75,BY$3)</f>
        <v>0</v>
      </c>
      <c r="BZ28" s="83">
        <f>SUMIFS(PREDICTIONS!$W$4:$W$75,PREDICTIONS!$O$4:$O$75,$BX28,PREDICTIONS!$N$4:$N$75,BZ$3)+SUMIFS(PREDICTIONS!$V$4:$V$75,PREDICTIONS!$N$4:$N$75,$BX28,PREDICTIONS!$O$4:$O$75,BZ$3)</f>
        <v>0</v>
      </c>
      <c r="CA28" s="83">
        <f>SUMIFS(PREDICTIONS!$W$4:$W$75,PREDICTIONS!$O$4:$O$75,$BX28,PREDICTIONS!$N$4:$N$75,CA$3)+SUMIFS(PREDICTIONS!$V$4:$V$75,PREDICTIONS!$N$4:$N$75,$BX28,PREDICTIONS!$O$4:$O$75,CA$3)</f>
        <v>0</v>
      </c>
      <c r="CB28" s="83">
        <f>SUMIFS(PREDICTIONS!$W$4:$W$75,PREDICTIONS!$O$4:$O$75,$BX28,PREDICTIONS!$N$4:$N$75,CB$3)+SUMIFS(PREDICTIONS!$V$4:$V$75,PREDICTIONS!$N$4:$N$75,$BX28,PREDICTIONS!$O$4:$O$75,CB$3)</f>
        <v>0</v>
      </c>
      <c r="CC28" s="83">
        <f>SUMIFS(PREDICTIONS!$W$4:$W$75,PREDICTIONS!$O$4:$O$75,$BX28,PREDICTIONS!$N$4:$N$75,CC$3)+SUMIFS(PREDICTIONS!$V$4:$V$75,PREDICTIONS!$N$4:$N$75,$BX28,PREDICTIONS!$O$4:$O$75,CC$3)</f>
        <v>0</v>
      </c>
      <c r="CD28" s="83">
        <f>SUMIFS(PREDICTIONS!$W$4:$W$75,PREDICTIONS!$O$4:$O$75,$BX28,PREDICTIONS!$N$4:$N$75,CD$3)+SUMIFS(PREDICTIONS!$V$4:$V$75,PREDICTIONS!$N$4:$N$75,$BX28,PREDICTIONS!$O$4:$O$75,CD$3)</f>
        <v>0</v>
      </c>
      <c r="CE28" s="83">
        <f>SUMIFS(PREDICTIONS!$W$4:$W$75,PREDICTIONS!$O$4:$O$75,$BX28,PREDICTIONS!$N$4:$N$75,CE$3)+SUMIFS(PREDICTIONS!$V$4:$V$75,PREDICTIONS!$N$4:$N$75,$BX28,PREDICTIONS!$O$4:$O$75,CE$3)</f>
        <v>0</v>
      </c>
      <c r="CF28" s="83">
        <f>SUMIFS(PREDICTIONS!$W$4:$W$75,PREDICTIONS!$O$4:$O$75,$BX28,PREDICTIONS!$N$4:$N$75,CF$3)+SUMIFS(PREDICTIONS!$V$4:$V$75,PREDICTIONS!$N$4:$N$75,$BX28,PREDICTIONS!$O$4:$O$75,CF$3)</f>
        <v>0</v>
      </c>
      <c r="CG28" s="83">
        <f>SUMIFS(PREDICTIONS!$W$4:$W$75,PREDICTIONS!$O$4:$O$75,$BX28,PREDICTIONS!$N$4:$N$75,CG$3)+SUMIFS(PREDICTIONS!$V$4:$V$75,PREDICTIONS!$N$4:$N$75,$BX28,PREDICTIONS!$O$4:$O$75,CG$3)</f>
        <v>0</v>
      </c>
      <c r="CH28" s="83">
        <f>SUMIFS(PREDICTIONS!$W$4:$W$75,PREDICTIONS!$O$4:$O$75,$BX28,PREDICTIONS!$N$4:$N$75,CH$3)+SUMIFS(PREDICTIONS!$V$4:$V$75,PREDICTIONS!$N$4:$N$75,$BX28,PREDICTIONS!$O$4:$O$75,CH$3)</f>
        <v>0</v>
      </c>
      <c r="CI28" s="83">
        <f>SUMIFS(PREDICTIONS!$W$4:$W$75,PREDICTIONS!$O$4:$O$75,$BX28,PREDICTIONS!$N$4:$N$75,CI$3)+SUMIFS(PREDICTIONS!$V$4:$V$75,PREDICTIONS!$N$4:$N$75,$BX28,PREDICTIONS!$O$4:$O$75,CI$3)</f>
        <v>0</v>
      </c>
      <c r="CJ28" s="83">
        <f>SUMIFS(PREDICTIONS!$W$4:$W$75,PREDICTIONS!$O$4:$O$75,$BX28,PREDICTIONS!$N$4:$N$75,CJ$3)+SUMIFS(PREDICTIONS!$V$4:$V$75,PREDICTIONS!$N$4:$N$75,$BX28,PREDICTIONS!$O$4:$O$75,CJ$3)</f>
        <v>0</v>
      </c>
      <c r="CK28" s="83">
        <f>SUMIFS(PREDICTIONS!$W$4:$W$75,PREDICTIONS!$O$4:$O$75,$BX28,PREDICTIONS!$N$4:$N$75,CK$3)+SUMIFS(PREDICTIONS!$V$4:$V$75,PREDICTIONS!$N$4:$N$75,$BX28,PREDICTIONS!$O$4:$O$75,CK$3)</f>
        <v>0</v>
      </c>
      <c r="CL28" s="83">
        <f>SUMIFS(PREDICTIONS!$W$4:$W$75,PREDICTIONS!$O$4:$O$75,$BX28,PREDICTIONS!$N$4:$N$75,CL$3)+SUMIFS(PREDICTIONS!$V$4:$V$75,PREDICTIONS!$N$4:$N$75,$BX28,PREDICTIONS!$O$4:$O$75,CL$3)</f>
        <v>0</v>
      </c>
      <c r="CM28" s="83">
        <f>SUMIFS(PREDICTIONS!$W$4:$W$75,PREDICTIONS!$O$4:$O$75,$BX28,PREDICTIONS!$N$4:$N$75,CM$3)+SUMIFS(PREDICTIONS!$V$4:$V$75,PREDICTIONS!$N$4:$N$75,$BX28,PREDICTIONS!$O$4:$O$75,CM$3)</f>
        <v>0</v>
      </c>
      <c r="CN28" s="83">
        <f>SUMIFS(PREDICTIONS!$W$4:$W$75,PREDICTIONS!$O$4:$O$75,$BX28,PREDICTIONS!$N$4:$N$75,CN$3)+SUMIFS(PREDICTIONS!$V$4:$V$75,PREDICTIONS!$N$4:$N$75,$BX28,PREDICTIONS!$O$4:$O$75,CN$3)</f>
        <v>0</v>
      </c>
      <c r="CO28" s="83">
        <f>SUMIFS(PREDICTIONS!$W$4:$W$75,PREDICTIONS!$O$4:$O$75,$BX28,PREDICTIONS!$N$4:$N$75,CO$3)+SUMIFS(PREDICTIONS!$V$4:$V$75,PREDICTIONS!$N$4:$N$75,$BX28,PREDICTIONS!$O$4:$O$75,CO$3)</f>
        <v>0</v>
      </c>
      <c r="CP28" s="83">
        <f>SUMIFS(PREDICTIONS!$W$4:$W$75,PREDICTIONS!$O$4:$O$75,$BX28,PREDICTIONS!$N$4:$N$75,CP$3)+SUMIFS(PREDICTIONS!$V$4:$V$75,PREDICTIONS!$N$4:$N$75,$BX28,PREDICTIONS!$O$4:$O$75,CP$3)</f>
        <v>0</v>
      </c>
      <c r="CQ28" s="83">
        <f>SUMIFS(PREDICTIONS!$W$4:$W$75,PREDICTIONS!$O$4:$O$75,$BX28,PREDICTIONS!$N$4:$N$75,CQ$3)+SUMIFS(PREDICTIONS!$V$4:$V$75,PREDICTIONS!$N$4:$N$75,$BX28,PREDICTIONS!$O$4:$O$75,CQ$3)</f>
        <v>0</v>
      </c>
      <c r="CR28" s="83">
        <f>SUMIFS(PREDICTIONS!$W$4:$W$75,PREDICTIONS!$O$4:$O$75,$BX28,PREDICTIONS!$N$4:$N$75,CR$3)+SUMIFS(PREDICTIONS!$V$4:$V$75,PREDICTIONS!$N$4:$N$75,$BX28,PREDICTIONS!$O$4:$O$75,CR$3)</f>
        <v>0</v>
      </c>
      <c r="CS28" s="83">
        <f>SUMIFS(PREDICTIONS!$W$4:$W$75,PREDICTIONS!$O$4:$O$75,$BX28,PREDICTIONS!$N$4:$N$75,CS$3)+SUMIFS(PREDICTIONS!$V$4:$V$75,PREDICTIONS!$N$4:$N$75,$BX28,PREDICTIONS!$O$4:$O$75,CS$3)</f>
        <v>0</v>
      </c>
      <c r="CT28" s="83">
        <f>SUMIFS(PREDICTIONS!$W$4:$W$75,PREDICTIONS!$O$4:$O$75,$BX28,PREDICTIONS!$N$4:$N$75,CT$3)+SUMIFS(PREDICTIONS!$V$4:$V$75,PREDICTIONS!$N$4:$N$75,$BX28,PREDICTIONS!$O$4:$O$75,CT$3)</f>
        <v>0</v>
      </c>
      <c r="CU28" s="83">
        <f>SUMIFS(PREDICTIONS!$B$4:$B$75,PREDICTIONS!$P$4:$P$75,$BX28,PREDICTIONS!$O$4:$O$75,CU$3)+SUMIFS(PREDICTIONS!$W$4:$W$75,PREDICTIONS!$O$4:$O$75,$BX28,PREDICTIONS!$P$4:$P$75,CU$3)</f>
        <v>0</v>
      </c>
      <c r="CV28" s="83">
        <f>SUMIFS(PREDICTIONS!$C$4:$C$75,PREDICTIONS!$Q$4:$Q$75,$BX28,PREDICTIONS!$P$4:$P$75,CV$3)+SUMIFS(PREDICTIONS!$B$4:$B$75,PREDICTIONS!$P$4:$P$75,$BX28,PREDICTIONS!$Q$4:$Q$75,CV$3)</f>
        <v>0</v>
      </c>
      <c r="CW28" s="83">
        <f>SUMIFS(PREDICTIONS!$D$4:$D$75,PREDICTIONS!$R$4:$R$75,$BX28,PREDICTIONS!$Q$4:$Q$75,CW$3)+SUMIFS(PREDICTIONS!$C$4:$C$75,PREDICTIONS!$Q$4:$Q$75,$BX28,PREDICTIONS!$R$4:$R$75,CW$3)</f>
        <v>0</v>
      </c>
      <c r="CX28" s="83">
        <f>SUMIFS(PREDICTIONS!$E$4:$E$75,PREDICTIONS!$S$4:$S$75,$BX28,PREDICTIONS!$R$4:$R$75,CX$3)+SUMIFS(PREDICTIONS!$D$4:$D$75,PREDICTIONS!$R$4:$R$75,$BX28,PREDICTIONS!$S$4:$S$75,CX$3)</f>
        <v>0</v>
      </c>
      <c r="CY28" s="83">
        <f>SUMIFS(PREDICTIONS!$F$4:$F$75,PREDICTIONS!$T$4:$T$75,$BX28,PREDICTIONS!$S$4:$S$75,CY$3)+SUMIFS(PREDICTIONS!$E$4:$E$75,PREDICTIONS!$S$4:$S$75,$BX28,PREDICTIONS!$T$4:$T$75,CY$3)</f>
        <v>0</v>
      </c>
      <c r="CZ28" s="83">
        <f>SUMIFS(PREDICTIONS!$G$4:$G$75,PREDICTIONS!$U$4:$U$75,$BX28,PREDICTIONS!$T$4:$T$75,CZ$3)+SUMIFS(PREDICTIONS!$F$4:$F$75,PREDICTIONS!$T$4:$T$75,$BX28,PREDICTIONS!$U$4:$U$75,CZ$3)</f>
        <v>0</v>
      </c>
      <c r="DA28" s="83">
        <f>SUMIFS(PREDICTIONS!$J$4:$J$75,PREDICTIONS!$V$4:$V$75,$BX28,PREDICTIONS!$U$4:$U$75,DA$3)+SUMIFS(PREDICTIONS!$G$4:$G$75,PREDICTIONS!$U$4:$U$75,$BX28,PREDICTIONS!$V$4:$V$75,DA$3)</f>
        <v>0</v>
      </c>
      <c r="DB28" s="83">
        <f>SUMIFS(PREDICTIONS!$K$4:$K$75,PREDICTIONS!$W$4:$W$75,$BX28,PREDICTIONS!$V$4:$V$75,DB$3)+SUMIFS(PREDICTIONS!$J$4:$J$75,PREDICTIONS!$V$4:$V$75,$BX28,PREDICTIONS!$W$4:$W$75,DB$3)</f>
        <v>0</v>
      </c>
      <c r="DC28" s="83">
        <f>SUMIFS(PREDICTIONS!$L$4:$L$75,PREDICTIONS!$B$4:$B$75,$BX28,PREDICTIONS!$W$4:$W$75,DC$3)+SUMIFS(PREDICTIONS!$K$4:$K$75,PREDICTIONS!$W$4:$W$75,$BX28,PREDICTIONS!$B$4:$B$75,DC$3)</f>
        <v>0</v>
      </c>
      <c r="DD28" s="83">
        <f>SUMIFS(PREDICTIONS!$N$4:$N$75,PREDICTIONS!$C$4:$C$75,$BX28,PREDICTIONS!$B$4:$B$75,DD$3)+SUMIFS(PREDICTIONS!$L$4:$L$75,PREDICTIONS!$B$4:$B$75,$BX28,PREDICTIONS!$C$4:$C$75,DD$3)</f>
        <v>0</v>
      </c>
      <c r="DE28" s="83">
        <f>SUMIFS(PREDICTIONS!$O$4:$O$75,PREDICTIONS!$D$4:$D$75,$BX28,PREDICTIONS!$C$4:$C$75,DE$3)+SUMIFS(PREDICTIONS!$N$4:$N$75,PREDICTIONS!$C$4:$C$75,$BX28,PREDICTIONS!$D$4:$D$75,DE$3)</f>
        <v>0</v>
      </c>
      <c r="DF28" s="83">
        <f>SUMIFS(PREDICTIONS!$P$4:$P$75,PREDICTIONS!$E$4:$E$75,$BX28,PREDICTIONS!$D$4:$D$75,DF$3)+SUMIFS(PREDICTIONS!$O$4:$O$75,PREDICTIONS!$D$4:$D$75,$BX28,PREDICTIONS!$E$4:$E$75,DF$3)</f>
        <v>0</v>
      </c>
      <c r="DG28" s="83">
        <f>SUMIFS(PREDICTIONS!$Q$4:$Q$75,PREDICTIONS!$F$4:$F$75,$BX28,PREDICTIONS!$E$4:$E$75,DG$3)+SUMIFS(PREDICTIONS!$P$4:$P$75,PREDICTIONS!$E$4:$E$75,$BX28,PREDICTIONS!$F$4:$F$75,DG$3)</f>
        <v>0</v>
      </c>
      <c r="DH28" s="83">
        <f>SUMIFS(PREDICTIONS!$R$4:$R$75,PREDICTIONS!$G$4:$G$75,$BX28,PREDICTIONS!$F$4:$F$75,DH$3)+SUMIFS(PREDICTIONS!$Q$4:$Q$75,PREDICTIONS!$F$4:$F$75,$BX28,PREDICTIONS!$G$4:$G$75,DH$3)</f>
        <v>0</v>
      </c>
      <c r="DI28" s="83">
        <f>SUMIFS(PREDICTIONS!$S$4:$S$75,PREDICTIONS!$J$4:$J$75,$BX28,PREDICTIONS!$G$4:$G$75,DI$3)+SUMIFS(PREDICTIONS!$R$4:$R$75,PREDICTIONS!$G$4:$G$75,$BX28,PREDICTIONS!$J$4:$J$75,DI$3)</f>
        <v>0</v>
      </c>
      <c r="DJ28" s="83">
        <f>SUMIFS(PREDICTIONS!$T$4:$T$75,PREDICTIONS!$K$4:$K$75,$BX28,PREDICTIONS!$J$4:$J$75,DJ$3)+SUMIFS(PREDICTIONS!$S$4:$S$75,PREDICTIONS!$J$4:$J$75,$BX28,PREDICTIONS!$K$4:$K$75,DJ$3)</f>
        <v>0</v>
      </c>
      <c r="DK28" s="83">
        <f>SUMIFS(PREDICTIONS!$U$4:$U$75,PREDICTIONS!$L$4:$L$75,$BX28,PREDICTIONS!$K$4:$K$75,DK$3)+SUMIFS(PREDICTIONS!$T$4:$T$75,PREDICTIONS!$K$4:$K$75,$BX28,PREDICTIONS!$L$4:$L$75,DK$3)</f>
        <v>0</v>
      </c>
      <c r="DL28" s="83">
        <f>SUMIFS(PREDICTIONS!$V$4:$V$75,PREDICTIONS!$N$4:$N$75,$BX28,PREDICTIONS!$L$4:$L$75,DL$3)+SUMIFS(PREDICTIONS!$U$4:$U$75,PREDICTIONS!$L$4:$L$75,$BX28,PREDICTIONS!$N$4:$N$75,DL$3)</f>
        <v>0</v>
      </c>
      <c r="DM28" s="83">
        <f>SUMIFS(PREDICTIONS!$W$4:$W$75,PREDICTIONS!$O$4:$O$75,$BX28,PREDICTIONS!$N$4:$N$75,DM$3)+SUMIFS(PREDICTIONS!$V$4:$V$75,PREDICTIONS!$N$4:$N$75,$BX28,PREDICTIONS!$O$4:$O$75,DM$3)</f>
        <v>0</v>
      </c>
      <c r="DN28" s="83">
        <f>SUMIFS(PREDICTIONS!$B$4:$B$75,PREDICTIONS!$P$4:$P$75,$BX28,PREDICTIONS!$O$4:$O$75,DN$3)+SUMIFS(PREDICTIONS!$W$4:$W$75,PREDICTIONS!$O$4:$O$75,$BX28,PREDICTIONS!$P$4:$P$75,DN$3)</f>
        <v>0</v>
      </c>
      <c r="DO28" s="83">
        <f>SUMIFS(PREDICTIONS!$C$4:$C$75,PREDICTIONS!$Q$4:$Q$75,$BX28,PREDICTIONS!$P$4:$P$75,DO$3)+SUMIFS(PREDICTIONS!$B$4:$B$75,PREDICTIONS!$P$4:$P$75,$BX28,PREDICTIONS!$Q$4:$Q$75,DO$3)</f>
        <v>0</v>
      </c>
      <c r="DP28" s="83">
        <f>SUMIFS(PREDICTIONS!$D$4:$D$75,PREDICTIONS!$R$4:$R$75,$BX28,PREDICTIONS!$Q$4:$Q$75,DP$3)+SUMIFS(PREDICTIONS!$C$4:$C$75,PREDICTIONS!$Q$4:$Q$75,$BX28,PREDICTIONS!$R$4:$R$75,DP$3)</f>
        <v>0</v>
      </c>
      <c r="DQ28" s="83">
        <f>SUMIFS(PREDICTIONS!$E$4:$E$75,PREDICTIONS!$S$4:$S$75,$BX28,PREDICTIONS!$R$4:$R$75,DQ$3)+SUMIFS(PREDICTIONS!$D$4:$D$75,PREDICTIONS!$R$4:$R$75,$BX28,PREDICTIONS!$S$4:$S$75,DQ$3)</f>
        <v>0</v>
      </c>
      <c r="DR28" s="83">
        <f>SUMIFS(PREDICTIONS!$W$4:$W$75,PREDICTIONS!$O$4:$O$75,$BX28,PREDICTIONS!$N$4:$N$75,DR$3)+SUMIFS(PREDICTIONS!$V$4:$V$75,PREDICTIONS!$N$4:$N$75,$BX28,PREDICTIONS!$O$4:$O$75,DR$3)</f>
        <v>0</v>
      </c>
      <c r="DS28" s="83">
        <f>SUMIFS(PREDICTIONS!$W$4:$W$75,PREDICTIONS!$O$4:$O$75,$BX28,PREDICTIONS!$N$4:$N$75,DS$3)+SUMIFS(PREDICTIONS!$V$4:$V$75,PREDICTIONS!$N$4:$N$75,$BX28,PREDICTIONS!$O$4:$O$75,DS$3)</f>
        <v>0</v>
      </c>
      <c r="DT28" s="83">
        <f>SUMIFS(PREDICTIONS!$W$4:$W$75,PREDICTIONS!$O$4:$O$75,$BX28,PREDICTIONS!$N$4:$N$75,DT$3)+SUMIFS(PREDICTIONS!$V$4:$V$75,PREDICTIONS!$N$4:$N$75,$BX28,PREDICTIONS!$O$4:$O$75,DT$3)</f>
        <v>0</v>
      </c>
      <c r="DU28" s="51"/>
      <c r="DV28" s="51" t="s">
        <v>35</v>
      </c>
      <c r="DW28" s="83">
        <f>SUMIFS(PREDICTIONS!$U$4:$U$75,PREDICTIONS!$O$4:$O$75,$BX28,PREDICTIONS!$N$4:$N$75,DW$3)+SUMIFS(PREDICTIONS!$T$4:$T$75,PREDICTIONS!$N$4:$N$75,$BX28,PREDICTIONS!$O$4:$O$75,DW$3)</f>
        <v>0</v>
      </c>
      <c r="DX28" s="83">
        <f>SUMIFS(PREDICTIONS!$U$4:$U$75,PREDICTIONS!$O$4:$O$75,$BX28,PREDICTIONS!$N$4:$N$75,DX$3)+SUMIFS(PREDICTIONS!$T$4:$T$75,PREDICTIONS!$N$4:$N$75,$BX28,PREDICTIONS!$O$4:$O$75,DX$3)</f>
        <v>0</v>
      </c>
      <c r="DY28" s="83">
        <f>SUMIFS(PREDICTIONS!$U$4:$U$75,PREDICTIONS!$O$4:$O$75,$BX28,PREDICTIONS!$N$4:$N$75,DY$3)+SUMIFS(PREDICTIONS!$T$4:$T$75,PREDICTIONS!$N$4:$N$75,$BX28,PREDICTIONS!$O$4:$O$75,DY$3)</f>
        <v>0</v>
      </c>
      <c r="DZ28" s="83">
        <f>SUMIFS(PREDICTIONS!$U$4:$U$75,PREDICTIONS!$O$4:$O$75,$BX28,PREDICTIONS!$N$4:$N$75,DZ$3)+SUMIFS(PREDICTIONS!$T$4:$T$75,PREDICTIONS!$N$4:$N$75,$BX28,PREDICTIONS!$O$4:$O$75,DZ$3)</f>
        <v>0</v>
      </c>
      <c r="EA28" s="83">
        <f>SUMIFS(PREDICTIONS!$U$4:$U$75,PREDICTIONS!$O$4:$O$75,$BX28,PREDICTIONS!$N$4:$N$75,EA$3)+SUMIFS(PREDICTIONS!$T$4:$T$75,PREDICTIONS!$N$4:$N$75,$BX28,PREDICTIONS!$O$4:$O$75,EA$3)</f>
        <v>0</v>
      </c>
      <c r="EB28" s="83">
        <f>SUMIFS(PREDICTIONS!$U$4:$U$75,PREDICTIONS!$O$4:$O$75,$BX28,PREDICTIONS!$N$4:$N$75,EB$3)+SUMIFS(PREDICTIONS!$T$4:$T$75,PREDICTIONS!$N$4:$N$75,$BX28,PREDICTIONS!$O$4:$O$75,EB$3)</f>
        <v>0</v>
      </c>
      <c r="EC28" s="83">
        <f>SUMIFS(PREDICTIONS!$U$4:$U$75,PREDICTIONS!$O$4:$O$75,$BX28,PREDICTIONS!$N$4:$N$75,EC$3)+SUMIFS(PREDICTIONS!$T$4:$T$75,PREDICTIONS!$N$4:$N$75,$BX28,PREDICTIONS!$O$4:$O$75,EC$3)</f>
        <v>0</v>
      </c>
      <c r="ED28" s="83">
        <f>SUMIFS(PREDICTIONS!$U$4:$U$75,PREDICTIONS!$O$4:$O$75,$BX28,PREDICTIONS!$N$4:$N$75,ED$3)+SUMIFS(PREDICTIONS!$T$4:$T$75,PREDICTIONS!$N$4:$N$75,$BX28,PREDICTIONS!$O$4:$O$75,ED$3)</f>
        <v>0</v>
      </c>
      <c r="EE28" s="83">
        <f>SUMIFS(PREDICTIONS!$U$4:$U$75,PREDICTIONS!$O$4:$O$75,$BX28,PREDICTIONS!$N$4:$N$75,EE$3)+SUMIFS(PREDICTIONS!$T$4:$T$75,PREDICTIONS!$N$4:$N$75,$BX28,PREDICTIONS!$O$4:$O$75,EE$3)</f>
        <v>0</v>
      </c>
      <c r="EF28" s="83">
        <f>SUMIFS(PREDICTIONS!$V$4:$V$75,PREDICTIONS!$P$4:$P$75,$BX28,PREDICTIONS!$O$4:$O$75,EF$3)+SUMIFS(PREDICTIONS!$U$4:$U$75,PREDICTIONS!$O$4:$O$75,$BX28,PREDICTIONS!$P$4:$P$75,EF$3)</f>
        <v>0</v>
      </c>
      <c r="EG28" s="83">
        <f>SUMIFS(PREDICTIONS!$W$4:$W$75,PREDICTIONS!$Q$4:$Q$75,$BX28,PREDICTIONS!$P$4:$P$75,EG$3)+SUMIFS(PREDICTIONS!$V$4:$V$75,PREDICTIONS!$P$4:$P$75,$BX28,PREDICTIONS!$Q$4:$Q$75,EG$3)</f>
        <v>0</v>
      </c>
      <c r="EH28" s="83">
        <f>SUMIFS(PREDICTIONS!$B$4:$B$75,PREDICTIONS!$R$4:$R$75,$BX28,PREDICTIONS!$Q$4:$Q$75,EH$3)+SUMIFS(PREDICTIONS!$W$4:$W$75,PREDICTIONS!$Q$4:$Q$75,$BX28,PREDICTIONS!$R$4:$R$75,EH$3)</f>
        <v>0</v>
      </c>
      <c r="EI28" s="83">
        <f>SUMIFS(PREDICTIONS!$C$4:$C$75,PREDICTIONS!$S$4:$S$75,$BX28,PREDICTIONS!$R$4:$R$75,EI$3)+SUMIFS(PREDICTIONS!$B$4:$B$75,PREDICTIONS!$R$4:$R$75,$BX28,PREDICTIONS!$S$4:$S$75,EI$3)</f>
        <v>0</v>
      </c>
      <c r="EJ28" s="83">
        <f>SUMIFS(PREDICTIONS!$D$4:$D$75,PREDICTIONS!$T$4:$T$75,$BX28,PREDICTIONS!$S$4:$S$75,EJ$3)+SUMIFS(PREDICTIONS!$C$4:$C$75,PREDICTIONS!$S$4:$S$75,$BX28,PREDICTIONS!$T$4:$T$75,EJ$3)</f>
        <v>0</v>
      </c>
      <c r="EK28" s="83">
        <f>SUMIFS(PREDICTIONS!$E$4:$E$75,PREDICTIONS!$U$4:$U$75,$BX28,PREDICTIONS!$T$4:$T$75,EK$3)+SUMIFS(PREDICTIONS!$D$4:$D$75,PREDICTIONS!$T$4:$T$75,$BX28,PREDICTIONS!$U$4:$U$75,EK$3)</f>
        <v>0</v>
      </c>
      <c r="EL28" s="83">
        <f>SUMIFS(PREDICTIONS!$F$4:$F$75,PREDICTIONS!$V$4:$V$75,$BX28,PREDICTIONS!$U$4:$U$75,EL$3)+SUMIFS(PREDICTIONS!$E$4:$E$75,PREDICTIONS!$U$4:$U$75,$BX28,PREDICTIONS!$V$4:$V$75,EL$3)</f>
        <v>0</v>
      </c>
      <c r="EM28" s="83">
        <f>SUMIFS(PREDICTIONS!$G$4:$G$75,PREDICTIONS!$W$4:$W$75,$BX28,PREDICTIONS!$V$4:$V$75,EM$3)+SUMIFS(PREDICTIONS!$F$4:$F$75,PREDICTIONS!$V$4:$V$75,$BX28,PREDICTIONS!$W$4:$W$75,EM$3)</f>
        <v>0</v>
      </c>
      <c r="EN28" s="83">
        <f>SUMIFS(PREDICTIONS!$J$4:$J$75,PREDICTIONS!$B$4:$B$75,$BX28,PREDICTIONS!$W$4:$W$75,EN$3)+SUMIFS(PREDICTIONS!$G$4:$G$75,PREDICTIONS!$W$4:$W$75,$BX28,PREDICTIONS!$B$4:$B$75,EN$3)</f>
        <v>0</v>
      </c>
      <c r="EO28" s="83">
        <f>SUMIFS(PREDICTIONS!$K$4:$K$75,PREDICTIONS!$C$4:$C$75,$BX28,PREDICTIONS!$B$4:$B$75,EO$3)+SUMIFS(PREDICTIONS!$J$4:$J$75,PREDICTIONS!$B$4:$B$75,$BX28,PREDICTIONS!$C$4:$C$75,EO$3)</f>
        <v>0</v>
      </c>
      <c r="EP28" s="83">
        <f>SUMIFS(PREDICTIONS!$L$4:$L$75,PREDICTIONS!$D$4:$D$75,$BX28,PREDICTIONS!$C$4:$C$75,EP$3)+SUMIFS(PREDICTIONS!$K$4:$K$75,PREDICTIONS!$C$4:$C$75,$BX28,PREDICTIONS!$D$4:$D$75,EP$3)</f>
        <v>0</v>
      </c>
      <c r="EQ28" s="83">
        <f>SUMIFS(PREDICTIONS!$N$4:$N$75,PREDICTIONS!$E$4:$E$75,$BX28,PREDICTIONS!$D$4:$D$75,EQ$3)+SUMIFS(PREDICTIONS!$L$4:$L$75,PREDICTIONS!$D$4:$D$75,$BX28,PREDICTIONS!$E$4:$E$75,EQ$3)</f>
        <v>0</v>
      </c>
      <c r="ER28" s="83">
        <f>SUMIFS(PREDICTIONS!$O$4:$O$75,PREDICTIONS!$F$4:$F$75,$BX28,PREDICTIONS!$E$4:$E$75,ER$3)+SUMIFS(PREDICTIONS!$N$4:$N$75,PREDICTIONS!$E$4:$E$75,$BX28,PREDICTIONS!$F$4:$F$75,ER$3)</f>
        <v>0</v>
      </c>
      <c r="ES28" s="83">
        <f>SUMIFS(PREDICTIONS!$P$4:$P$75,PREDICTIONS!$G$4:$G$75,$BX28,PREDICTIONS!$F$4:$F$75,ES$3)+SUMIFS(PREDICTIONS!$O$4:$O$75,PREDICTIONS!$F$4:$F$75,$BX28,PREDICTIONS!$G$4:$G$75,ES$3)</f>
        <v>0</v>
      </c>
      <c r="ET28" s="83">
        <f>SUMIFS(PREDICTIONS!$Q$4:$Q$75,PREDICTIONS!$J$4:$J$75,$BX28,PREDICTIONS!$G$4:$G$75,ET$3)+SUMIFS(PREDICTIONS!$P$4:$P$75,PREDICTIONS!$G$4:$G$75,$BX28,PREDICTIONS!$J$4:$J$75,ET$3)</f>
        <v>0</v>
      </c>
      <c r="EU28" s="83">
        <f>SUMIFS(PREDICTIONS!$R$4:$R$75,PREDICTIONS!$K$4:$K$75,$BX28,PREDICTIONS!$J$4:$J$75,EU$3)+SUMIFS(PREDICTIONS!$Q$4:$Q$75,PREDICTIONS!$J$4:$J$75,$BX28,PREDICTIONS!$K$4:$K$75,EU$3)</f>
        <v>0</v>
      </c>
      <c r="EV28" s="83">
        <f>SUMIFS(PREDICTIONS!$S$4:$S$75,PREDICTIONS!$L$4:$L$75,$BX28,PREDICTIONS!$K$4:$K$75,EV$3)+SUMIFS(PREDICTIONS!$R$4:$R$75,PREDICTIONS!$K$4:$K$75,$BX28,PREDICTIONS!$L$4:$L$75,EV$3)</f>
        <v>0</v>
      </c>
      <c r="EW28" s="83">
        <f>SUMIFS(PREDICTIONS!$T$4:$T$75,PREDICTIONS!$N$4:$N$75,$BX28,PREDICTIONS!$L$4:$L$75,EW$3)+SUMIFS(PREDICTIONS!$S$4:$S$75,PREDICTIONS!$L$4:$L$75,$BX28,PREDICTIONS!$N$4:$N$75,EW$3)</f>
        <v>0</v>
      </c>
      <c r="EX28" s="83">
        <f>SUMIFS(PREDICTIONS!$U$4:$U$75,PREDICTIONS!$O$4:$O$75,$BX28,PREDICTIONS!$N$4:$N$75,EX$3)+SUMIFS(PREDICTIONS!$T$4:$T$75,PREDICTIONS!$N$4:$N$75,$BX28,PREDICTIONS!$O$4:$O$75,EX$3)</f>
        <v>0</v>
      </c>
      <c r="EY28" s="83">
        <f>SUMIFS(PREDICTIONS!$V$4:$V$75,PREDICTIONS!$P$4:$P$75,$BX28,PREDICTIONS!$O$4:$O$75,EY$3)+SUMIFS(PREDICTIONS!$U$4:$U$75,PREDICTIONS!$O$4:$O$75,$BX28,PREDICTIONS!$P$4:$P$75,EY$3)</f>
        <v>0</v>
      </c>
      <c r="EZ28" s="83">
        <f>SUMIFS(PREDICTIONS!$W$4:$W$75,PREDICTIONS!$Q$4:$Q$75,$BX28,PREDICTIONS!$P$4:$P$75,EZ$3)+SUMIFS(PREDICTIONS!$V$4:$V$75,PREDICTIONS!$P$4:$P$75,$BX28,PREDICTIONS!$Q$4:$Q$75,EZ$3)</f>
        <v>0</v>
      </c>
      <c r="FA28" s="83">
        <f>SUMIFS(PREDICTIONS!$B$4:$B$75,PREDICTIONS!$R$4:$R$75,$BX28,PREDICTIONS!$Q$4:$Q$75,FA$3)+SUMIFS(PREDICTIONS!$W$4:$W$75,PREDICTIONS!$Q$4:$Q$75,$BX28,PREDICTIONS!$R$4:$R$75,FA$3)</f>
        <v>0</v>
      </c>
      <c r="FB28" s="83">
        <f>SUMIFS(PREDICTIONS!$C$4:$C$75,PREDICTIONS!$S$4:$S$75,$BX28,PREDICTIONS!$R$4:$R$75,FB$3)+SUMIFS(PREDICTIONS!$B$4:$B$75,PREDICTIONS!$R$4:$R$75,$BX28,PREDICTIONS!$S$4:$S$75,FB$3)</f>
        <v>0</v>
      </c>
      <c r="FC28" s="83">
        <f>SUMIFS(PREDICTIONS!$D$4:$D$75,PREDICTIONS!$T$4:$T$75,$BX28,PREDICTIONS!$S$4:$S$75,FC$3)+SUMIFS(PREDICTIONS!$C$4:$C$75,PREDICTIONS!$S$4:$S$75,$BX28,PREDICTIONS!$T$4:$T$75,FC$3)</f>
        <v>0</v>
      </c>
      <c r="FD28" s="83">
        <f>SUMIFS(PREDICTIONS!$E$4:$E$75,PREDICTIONS!$U$4:$U$75,$BX28,PREDICTIONS!$T$4:$T$75,FD$3)+SUMIFS(PREDICTIONS!$D$4:$D$75,PREDICTIONS!$T$4:$T$75,$BX28,PREDICTIONS!$U$4:$U$75,FD$3)</f>
        <v>0</v>
      </c>
      <c r="FE28" s="83">
        <f>SUMIFS(PREDICTIONS!$F$4:$F$75,PREDICTIONS!$V$4:$V$75,$BX28,PREDICTIONS!$U$4:$U$75,FE$3)+SUMIFS(PREDICTIONS!$E$4:$E$75,PREDICTIONS!$U$4:$U$75,$BX28,PREDICTIONS!$V$4:$V$75,FE$3)</f>
        <v>0</v>
      </c>
      <c r="FF28" s="83">
        <f>SUMIFS(PREDICTIONS!$G$4:$G$75,PREDICTIONS!$W$4:$W$75,$BX28,PREDICTIONS!$V$4:$V$75,FF$3)+SUMIFS(PREDICTIONS!$F$4:$F$75,PREDICTIONS!$V$4:$V$75,$BX28,PREDICTIONS!$W$4:$W$75,FF$3)</f>
        <v>0</v>
      </c>
      <c r="FG28" s="83">
        <f>SUMIFS(PREDICTIONS!$U$4:$U$75,PREDICTIONS!$O$4:$O$75,$BX28,PREDICTIONS!$N$4:$N$75,FG$3)+SUMIFS(PREDICTIONS!$T$4:$T$75,PREDICTIONS!$N$4:$N$75,$BX28,PREDICTIONS!$O$4:$O$75,FG$3)</f>
        <v>0</v>
      </c>
      <c r="FH28" s="83">
        <f>SUMIFS(PREDICTIONS!$U$4:$U$75,PREDICTIONS!$O$4:$O$75,$BX28,PREDICTIONS!$N$4:$N$75,FH$3)+SUMIFS(PREDICTIONS!$T$4:$T$75,PREDICTIONS!$N$4:$N$75,$BX28,PREDICTIONS!$O$4:$O$75,FH$3)</f>
        <v>0</v>
      </c>
      <c r="FI28" s="83">
        <f>SUMIFS(PREDICTIONS!$U$4:$U$75,PREDICTIONS!$O$4:$O$75,$BX28,PREDICTIONS!$N$4:$N$75,FI$3)+SUMIFS(PREDICTIONS!$T$4:$T$75,PREDICTIONS!$N$4:$N$75,$BX28,PREDICTIONS!$O$4:$O$75,FI$3)</f>
        <v>0</v>
      </c>
      <c r="FJ28" s="83">
        <f>SUMIFS(PREDICTIONS!$U$4:$U$75,PREDICTIONS!$O$4:$O$75,$BX28,PREDICTIONS!$N$4:$N$75,FJ$3)+SUMIFS(PREDICTIONS!$T$4:$T$75,PREDICTIONS!$N$4:$N$75,$BX28,PREDICTIONS!$O$4:$O$75,FJ$3)</f>
        <v>0</v>
      </c>
      <c r="FK28" s="83">
        <f>SUMIFS(PREDICTIONS!$U$4:$U$75,PREDICTIONS!$O$4:$O$75,$BX28,PREDICTIONS!$N$4:$N$75,FK$3)+SUMIFS(PREDICTIONS!$T$4:$T$75,PREDICTIONS!$N$4:$N$75,$BX28,PREDICTIONS!$O$4:$O$75,FK$3)</f>
        <v>0</v>
      </c>
      <c r="FL28" s="83">
        <f>SUMIFS(PREDICTIONS!$U$4:$U$75,PREDICTIONS!$O$4:$O$75,$BX28,PREDICTIONS!$N$4:$N$75,FL$3)+SUMIFS(PREDICTIONS!$T$4:$T$75,PREDICTIONS!$N$4:$N$75,$BX28,PREDICTIONS!$O$4:$O$75,FL$3)</f>
        <v>0</v>
      </c>
      <c r="FM28" s="83">
        <f>SUMIFS(PREDICTIONS!$U$4:$U$75,PREDICTIONS!$O$4:$O$75,$BX28,PREDICTIONS!$N$4:$N$75,FM$3)+SUMIFS(PREDICTIONS!$T$4:$T$75,PREDICTIONS!$N$4:$N$75,$BX28,PREDICTIONS!$O$4:$O$75,FM$3)</f>
        <v>0</v>
      </c>
      <c r="FN28" s="83">
        <f>SUMIFS(PREDICTIONS!$U$4:$U$75,PREDICTIONS!$O$4:$O$75,$BX28,PREDICTIONS!$N$4:$N$75,FN$3)+SUMIFS(PREDICTIONS!$T$4:$T$75,PREDICTIONS!$N$4:$N$75,$BX28,PREDICTIONS!$O$4:$O$75,FN$3)</f>
        <v>0</v>
      </c>
      <c r="FO28" s="83">
        <f>SUMIFS(PREDICTIONS!$U$4:$U$75,PREDICTIONS!$O$4:$O$75,$BX28,PREDICTIONS!$N$4:$N$75,FO$3)+SUMIFS(PREDICTIONS!$T$4:$T$75,PREDICTIONS!$N$4:$N$75,$BX28,PREDICTIONS!$O$4:$O$75,FO$3)</f>
        <v>0</v>
      </c>
      <c r="FP28" s="83">
        <f>SUMIFS(PREDICTIONS!$U$4:$U$75,PREDICTIONS!$O$4:$O$75,$BX28,PREDICTIONS!$N$4:$N$75,FP$3)+SUMIFS(PREDICTIONS!$T$4:$T$75,PREDICTIONS!$N$4:$N$75,$BX28,PREDICTIONS!$O$4:$O$75,FP$3)</f>
        <v>0</v>
      </c>
      <c r="FQ28" s="83">
        <f>SUMIFS(PREDICTIONS!$U$4:$U$75,PREDICTIONS!$O$4:$O$75,$BX28,PREDICTIONS!$N$4:$N$75,FQ$3)+SUMIFS(PREDICTIONS!$T$4:$T$75,PREDICTIONS!$N$4:$N$75,$BX28,PREDICTIONS!$O$4:$O$75,FQ$3)</f>
        <v>0</v>
      </c>
      <c r="FR28" s="83">
        <f>SUMIFS(PREDICTIONS!$U$4:$U$75,PREDICTIONS!$O$4:$O$75,$BX28,PREDICTIONS!$N$4:$N$75,FR$3)+SUMIFS(PREDICTIONS!$T$4:$T$75,PREDICTIONS!$N$4:$N$75,$BX28,PREDICTIONS!$O$4:$O$75,FR$3)</f>
        <v>0</v>
      </c>
      <c r="FS28" s="51"/>
      <c r="FT28" s="51" t="s">
        <v>35</v>
      </c>
      <c r="FU28" s="83">
        <f>SUMIFS(PREDICTIONS!$S$4:$S$75,PREDICTIONS!$O$4:$O$75,$BX28,PREDICTIONS!$N$4:$N$75,FU$3)+SUMIFS(PREDICTIONS!$R$4:$R$75,PREDICTIONS!$N$4:$N$75,$BX28,PREDICTIONS!$O$4:$O$75,FU$3)</f>
        <v>0</v>
      </c>
      <c r="FV28" s="83">
        <f>SUMIFS(PREDICTIONS!$S$4:$S$75,PREDICTIONS!$O$4:$O$75,$BX28,PREDICTIONS!$N$4:$N$75,FV$3)+SUMIFS(PREDICTIONS!$R$4:$R$75,PREDICTIONS!$N$4:$N$75,$BX28,PREDICTIONS!$O$4:$O$75,FV$3)</f>
        <v>0</v>
      </c>
      <c r="FW28" s="83">
        <f>SUMIFS(PREDICTIONS!$S$4:$S$75,PREDICTIONS!$O$4:$O$75,$BX28,PREDICTIONS!$N$4:$N$75,FW$3)+SUMIFS(PREDICTIONS!$R$4:$R$75,PREDICTIONS!$N$4:$N$75,$BX28,PREDICTIONS!$O$4:$O$75,FW$3)</f>
        <v>0</v>
      </c>
      <c r="FX28" s="83">
        <f>SUMIFS(PREDICTIONS!$S$4:$S$75,PREDICTIONS!$O$4:$O$75,$BX28,PREDICTIONS!$N$4:$N$75,FX$3)+SUMIFS(PREDICTIONS!$R$4:$R$75,PREDICTIONS!$N$4:$N$75,$BX28,PREDICTIONS!$O$4:$O$75,FX$3)</f>
        <v>0</v>
      </c>
      <c r="FY28" s="83">
        <f>SUMIFS(PREDICTIONS!$S$4:$S$75,PREDICTIONS!$O$4:$O$75,$BX28,PREDICTIONS!$N$4:$N$75,FY$3)+SUMIFS(PREDICTIONS!$R$4:$R$75,PREDICTIONS!$N$4:$N$75,$BX28,PREDICTIONS!$O$4:$O$75,FY$3)</f>
        <v>0</v>
      </c>
      <c r="FZ28" s="83">
        <f>SUMIFS(PREDICTIONS!$S$4:$S$75,PREDICTIONS!$O$4:$O$75,$BX28,PREDICTIONS!$N$4:$N$75,FZ$3)+SUMIFS(PREDICTIONS!$R$4:$R$75,PREDICTIONS!$N$4:$N$75,$BX28,PREDICTIONS!$O$4:$O$75,FZ$3)</f>
        <v>0</v>
      </c>
      <c r="GA28" s="83">
        <f>SUMIFS(PREDICTIONS!$T$4:$T$75,PREDICTIONS!$P$4:$P$75,$BX28,PREDICTIONS!$O$4:$O$75,GA$3)+SUMIFS(PREDICTIONS!$S$4:$S$75,PREDICTIONS!$O$4:$O$75,$BX28,PREDICTIONS!$P$4:$P$75,GA$3)</f>
        <v>0</v>
      </c>
      <c r="GB28" s="83">
        <f>SUMIFS(PREDICTIONS!$U$4:$U$75,PREDICTIONS!$Q$4:$Q$75,$BX28,PREDICTIONS!$P$4:$P$75,GB$3)+SUMIFS(PREDICTIONS!$T$4:$T$75,PREDICTIONS!$P$4:$P$75,$BX28,PREDICTIONS!$Q$4:$Q$75,GB$3)</f>
        <v>0</v>
      </c>
      <c r="GC28" s="83">
        <f>SUMIFS(PREDICTIONS!$V$4:$V$75,PREDICTIONS!$R$4:$R$75,$BX28,PREDICTIONS!$Q$4:$Q$75,GC$3)+SUMIFS(PREDICTIONS!$U$4:$U$75,PREDICTIONS!$Q$4:$Q$75,$BX28,PREDICTIONS!$R$4:$R$75,GC$3)</f>
        <v>0</v>
      </c>
      <c r="GD28" s="83">
        <f>SUMIFS(PREDICTIONS!$W$4:$W$75,PREDICTIONS!$S$4:$S$75,$BX28,PREDICTIONS!$R$4:$R$75,GD$3)+SUMIFS(PREDICTIONS!$V$4:$V$75,PREDICTIONS!$R$4:$R$75,$BX28,PREDICTIONS!$S$4:$S$75,GD$3)</f>
        <v>0</v>
      </c>
      <c r="GE28" s="83">
        <f>SUMIFS(PREDICTIONS!$B$4:$B$75,PREDICTIONS!$T$4:$T$75,$BX28,PREDICTIONS!$S$4:$S$75,GE$3)+SUMIFS(PREDICTIONS!$W$4:$W$75,PREDICTIONS!$S$4:$S$75,$BX28,PREDICTIONS!$T$4:$T$75,GE$3)</f>
        <v>0</v>
      </c>
      <c r="GF28" s="83">
        <f>SUMIFS(PREDICTIONS!$C$4:$C$75,PREDICTIONS!$U$4:$U$75,$BX28,PREDICTIONS!$T$4:$T$75,GF$3)+SUMIFS(PREDICTIONS!$B$4:$B$75,PREDICTIONS!$T$4:$T$75,$BX28,PREDICTIONS!$U$4:$U$75,GF$3)</f>
        <v>0</v>
      </c>
      <c r="GG28" s="83">
        <f>SUMIFS(PREDICTIONS!$D$4:$D$75,PREDICTIONS!$V$4:$V$75,$BX28,PREDICTIONS!$U$4:$U$75,GG$3)+SUMIFS(PREDICTIONS!$C$4:$C$75,PREDICTIONS!$U$4:$U$75,$BX28,PREDICTIONS!$V$4:$V$75,GG$3)</f>
        <v>0</v>
      </c>
      <c r="GH28" s="83">
        <f>SUMIFS(PREDICTIONS!$E$4:$E$75,PREDICTIONS!$W$4:$W$75,$BX28,PREDICTIONS!$V$4:$V$75,GH$3)+SUMIFS(PREDICTIONS!$D$4:$D$75,PREDICTIONS!$V$4:$V$75,$BX28,PREDICTIONS!$W$4:$W$75,GH$3)</f>
        <v>0</v>
      </c>
      <c r="GI28" s="83">
        <f>SUMIFS(PREDICTIONS!$F$4:$F$75,PREDICTIONS!$B$4:$B$75,$BX28,PREDICTIONS!$W$4:$W$75,GI$3)+SUMIFS(PREDICTIONS!$E$4:$E$75,PREDICTIONS!$W$4:$W$75,$BX28,PREDICTIONS!$B$4:$B$75,GI$3)</f>
        <v>0</v>
      </c>
      <c r="GJ28" s="83">
        <f>SUMIFS(PREDICTIONS!$G$4:$G$75,PREDICTIONS!$C$4:$C$75,$BX28,PREDICTIONS!$B$4:$B$75,GJ$3)+SUMIFS(PREDICTIONS!$F$4:$F$75,PREDICTIONS!$B$4:$B$75,$BX28,PREDICTIONS!$C$4:$C$75,GJ$3)</f>
        <v>0</v>
      </c>
      <c r="GK28" s="83">
        <f>SUMIFS(PREDICTIONS!$J$4:$J$75,PREDICTIONS!$D$4:$D$75,$BX28,PREDICTIONS!$C$4:$C$75,GK$3)+SUMIFS(PREDICTIONS!$G$4:$G$75,PREDICTIONS!$C$4:$C$75,$BX28,PREDICTIONS!$D$4:$D$75,GK$3)</f>
        <v>0</v>
      </c>
      <c r="GL28" s="83">
        <f>SUMIFS(PREDICTIONS!$K$4:$K$75,PREDICTIONS!$E$4:$E$75,$BX28,PREDICTIONS!$D$4:$D$75,GL$3)+SUMIFS(PREDICTIONS!$J$4:$J$75,PREDICTIONS!$D$4:$D$75,$BX28,PREDICTIONS!$E$4:$E$75,GL$3)</f>
        <v>0</v>
      </c>
      <c r="GM28" s="83">
        <f>SUMIFS(PREDICTIONS!$L$4:$L$75,PREDICTIONS!$F$4:$F$75,$BX28,PREDICTIONS!$E$4:$E$75,GM$3)+SUMIFS(PREDICTIONS!$K$4:$K$75,PREDICTIONS!$E$4:$E$75,$BX28,PREDICTIONS!$F$4:$F$75,GM$3)</f>
        <v>0</v>
      </c>
      <c r="GN28" s="83">
        <f>SUMIFS(PREDICTIONS!$N$4:$N$75,PREDICTIONS!$G$4:$G$75,$BX28,PREDICTIONS!$F$4:$F$75,GN$3)+SUMIFS(PREDICTIONS!$L$4:$L$75,PREDICTIONS!$F$4:$F$75,$BX28,PREDICTIONS!$G$4:$G$75,GN$3)</f>
        <v>0</v>
      </c>
      <c r="GO28" s="83">
        <f>SUMIFS(PREDICTIONS!$O$4:$O$75,PREDICTIONS!$J$4:$J$75,$BX28,PREDICTIONS!$G$4:$G$75,GO$3)+SUMIFS(PREDICTIONS!$N$4:$N$75,PREDICTIONS!$G$4:$G$75,$BX28,PREDICTIONS!$J$4:$J$75,GO$3)</f>
        <v>0</v>
      </c>
      <c r="GP28" s="83">
        <f>SUMIFS(PREDICTIONS!$P$4:$P$75,PREDICTIONS!$K$4:$K$75,$BX28,PREDICTIONS!$J$4:$J$75,GP$3)+SUMIFS(PREDICTIONS!$O$4:$O$75,PREDICTIONS!$J$4:$J$75,$BX28,PREDICTIONS!$K$4:$K$75,GP$3)</f>
        <v>0</v>
      </c>
      <c r="GQ28" s="83">
        <f>SUMIFS(PREDICTIONS!$Q$4:$Q$75,PREDICTIONS!$L$4:$L$75,$BX28,PREDICTIONS!$K$4:$K$75,GQ$3)+SUMIFS(PREDICTIONS!$P$4:$P$75,PREDICTIONS!$K$4:$K$75,$BX28,PREDICTIONS!$L$4:$L$75,GQ$3)</f>
        <v>0</v>
      </c>
      <c r="GR28" s="83">
        <f>SUMIFS(PREDICTIONS!$R$4:$R$75,PREDICTIONS!$N$4:$N$75,$BX28,PREDICTIONS!$L$4:$L$75,GR$3)+SUMIFS(PREDICTIONS!$Q$4:$Q$75,PREDICTIONS!$L$4:$L$75,$BX28,PREDICTIONS!$N$4:$N$75,GR$3)</f>
        <v>0</v>
      </c>
      <c r="GS28" s="83">
        <f>SUMIFS(PREDICTIONS!$S$4:$S$75,PREDICTIONS!$O$4:$O$75,$BX28,PREDICTIONS!$N$4:$N$75,GS$3)+SUMIFS(PREDICTIONS!$R$4:$R$75,PREDICTIONS!$N$4:$N$75,$BX28,PREDICTIONS!$O$4:$O$75,GS$3)</f>
        <v>0</v>
      </c>
      <c r="GT28" s="83">
        <f>SUMIFS(PREDICTIONS!$T$4:$T$75,PREDICTIONS!$P$4:$P$75,$BX28,PREDICTIONS!$O$4:$O$75,GT$3)+SUMIFS(PREDICTIONS!$S$4:$S$75,PREDICTIONS!$O$4:$O$75,$BX28,PREDICTIONS!$P$4:$P$75,GT$3)</f>
        <v>0</v>
      </c>
      <c r="GU28" s="83">
        <f>SUMIFS(PREDICTIONS!$U$4:$U$75,PREDICTIONS!$Q$4:$Q$75,$BX28,PREDICTIONS!$P$4:$P$75,GU$3)+SUMIFS(PREDICTIONS!$T$4:$T$75,PREDICTIONS!$P$4:$P$75,$BX28,PREDICTIONS!$Q$4:$Q$75,GU$3)</f>
        <v>0</v>
      </c>
      <c r="GV28" s="83">
        <f>SUMIFS(PREDICTIONS!$V$4:$V$75,PREDICTIONS!$R$4:$R$75,$BX28,PREDICTIONS!$Q$4:$Q$75,GV$3)+SUMIFS(PREDICTIONS!$U$4:$U$75,PREDICTIONS!$Q$4:$Q$75,$BX28,PREDICTIONS!$R$4:$R$75,GV$3)</f>
        <v>0</v>
      </c>
      <c r="GW28" s="83">
        <f>SUMIFS(PREDICTIONS!$W$4:$W$75,PREDICTIONS!$S$4:$S$75,$BX28,PREDICTIONS!$R$4:$R$75,GW$3)+SUMIFS(PREDICTIONS!$V$4:$V$75,PREDICTIONS!$R$4:$R$75,$BX28,PREDICTIONS!$S$4:$S$75,GW$3)</f>
        <v>0</v>
      </c>
      <c r="GX28" s="83">
        <f>SUMIFS(PREDICTIONS!$B$4:$B$75,PREDICTIONS!$T$4:$T$75,$BX28,PREDICTIONS!$S$4:$S$75,GX$3)+SUMIFS(PREDICTIONS!$W$4:$W$75,PREDICTIONS!$S$4:$S$75,$BX28,PREDICTIONS!$T$4:$T$75,GX$3)</f>
        <v>0</v>
      </c>
      <c r="GY28" s="83">
        <f>SUMIFS(PREDICTIONS!$C$4:$C$75,PREDICTIONS!$U$4:$U$75,$BX28,PREDICTIONS!$T$4:$T$75,GY$3)+SUMIFS(PREDICTIONS!$B$4:$B$75,PREDICTIONS!$T$4:$T$75,$BX28,PREDICTIONS!$U$4:$U$75,GY$3)</f>
        <v>0</v>
      </c>
      <c r="GZ28" s="83">
        <f>SUMIFS(PREDICTIONS!$S$4:$S$75,PREDICTIONS!$O$4:$O$75,$BX28,PREDICTIONS!$N$4:$N$75,GZ$3)+SUMIFS(PREDICTIONS!$R$4:$R$75,PREDICTIONS!$N$4:$N$75,$BX28,PREDICTIONS!$O$4:$O$75,GZ$3)</f>
        <v>0</v>
      </c>
      <c r="HA28" s="83">
        <f>SUMIFS(PREDICTIONS!$S$4:$S$75,PREDICTIONS!$O$4:$O$75,$BX28,PREDICTIONS!$N$4:$N$75,HA$3)+SUMIFS(PREDICTIONS!$R$4:$R$75,PREDICTIONS!$N$4:$N$75,$BX28,PREDICTIONS!$O$4:$O$75,HA$3)</f>
        <v>0</v>
      </c>
      <c r="HB28" s="83">
        <f>SUMIFS(PREDICTIONS!$S$4:$S$75,PREDICTIONS!$O$4:$O$75,$BX28,PREDICTIONS!$N$4:$N$75,HB$3)+SUMIFS(PREDICTIONS!$R$4:$R$75,PREDICTIONS!$N$4:$N$75,$BX28,PREDICTIONS!$O$4:$O$75,HB$3)</f>
        <v>0</v>
      </c>
      <c r="HC28" s="83">
        <f>SUMIFS(PREDICTIONS!$S$4:$S$75,PREDICTIONS!$O$4:$O$75,$BX28,PREDICTIONS!$N$4:$N$75,HC$3)+SUMIFS(PREDICTIONS!$R$4:$R$75,PREDICTIONS!$N$4:$N$75,$BX28,PREDICTIONS!$O$4:$O$75,HC$3)</f>
        <v>0</v>
      </c>
      <c r="HD28" s="83">
        <f>SUMIFS(PREDICTIONS!$S$4:$S$75,PREDICTIONS!$O$4:$O$75,$BX28,PREDICTIONS!$N$4:$N$75,HD$3)+SUMIFS(PREDICTIONS!$R$4:$R$75,PREDICTIONS!$N$4:$N$75,$BX28,PREDICTIONS!$O$4:$O$75,HD$3)</f>
        <v>0</v>
      </c>
      <c r="HE28" s="83">
        <f>SUMIFS(PREDICTIONS!$S$4:$S$75,PREDICTIONS!$O$4:$O$75,$BX28,PREDICTIONS!$N$4:$N$75,HE$3)+SUMIFS(PREDICTIONS!$R$4:$R$75,PREDICTIONS!$N$4:$N$75,$BX28,PREDICTIONS!$O$4:$O$75,HE$3)</f>
        <v>0</v>
      </c>
      <c r="HF28" s="83">
        <f>SUMIFS(PREDICTIONS!$S$4:$S$75,PREDICTIONS!$O$4:$O$75,$BX28,PREDICTIONS!$N$4:$N$75,HF$3)+SUMIFS(PREDICTIONS!$R$4:$R$75,PREDICTIONS!$N$4:$N$75,$BX28,PREDICTIONS!$O$4:$O$75,HF$3)</f>
        <v>0</v>
      </c>
      <c r="HG28" s="83">
        <f>SUMIFS(PREDICTIONS!$S$4:$S$75,PREDICTIONS!$O$4:$O$75,$BX28,PREDICTIONS!$N$4:$N$75,HG$3)+SUMIFS(PREDICTIONS!$R$4:$R$75,PREDICTIONS!$N$4:$N$75,$BX28,PREDICTIONS!$O$4:$O$75,HG$3)</f>
        <v>0</v>
      </c>
      <c r="HH28" s="83">
        <f>SUMIFS(PREDICTIONS!$S$4:$S$75,PREDICTIONS!$O$4:$O$75,$BX28,PREDICTIONS!$N$4:$N$75,HH$3)+SUMIFS(PREDICTIONS!$R$4:$R$75,PREDICTIONS!$N$4:$N$75,$BX28,PREDICTIONS!$O$4:$O$75,HH$3)</f>
        <v>0</v>
      </c>
      <c r="HI28" s="83">
        <f>SUMIFS(PREDICTIONS!$S$4:$S$75,PREDICTIONS!$O$4:$O$75,$BX28,PREDICTIONS!$N$4:$N$75,HI$3)+SUMIFS(PREDICTIONS!$R$4:$R$75,PREDICTIONS!$N$4:$N$75,$BX28,PREDICTIONS!$O$4:$O$75,HI$3)</f>
        <v>0</v>
      </c>
      <c r="HJ28" s="83">
        <f>SUMIFS(PREDICTIONS!$S$4:$S$75,PREDICTIONS!$O$4:$O$75,$BX28,PREDICTIONS!$N$4:$N$75,HJ$3)+SUMIFS(PREDICTIONS!$R$4:$R$75,PREDICTIONS!$N$4:$N$75,$BX28,PREDICTIONS!$O$4:$O$75,HJ$3)</f>
        <v>0</v>
      </c>
      <c r="HK28" s="83">
        <f>SUMIFS(PREDICTIONS!$S$4:$S$75,PREDICTIONS!$O$4:$O$75,$BX28,PREDICTIONS!$N$4:$N$75,HK$3)+SUMIFS(PREDICTIONS!$R$4:$R$75,PREDICTIONS!$N$4:$N$75,$BX28,PREDICTIONS!$O$4:$O$75,HK$3)</f>
        <v>0</v>
      </c>
      <c r="HL28" s="83">
        <f>SUMIFS(PREDICTIONS!$S$4:$S$75,PREDICTIONS!$O$4:$O$75,$BX28,PREDICTIONS!$N$4:$N$75,HL$3)+SUMIFS(PREDICTIONS!$R$4:$R$75,PREDICTIONS!$N$4:$N$75,$BX28,PREDICTIONS!$O$4:$O$75,HL$3)</f>
        <v>0</v>
      </c>
      <c r="HM28" s="83">
        <f>SUMIFS(PREDICTIONS!$S$4:$S$75,PREDICTIONS!$O$4:$O$75,$BX28,PREDICTIONS!$N$4:$N$75,HM$3)+SUMIFS(PREDICTIONS!$R$4:$R$75,PREDICTIONS!$N$4:$N$75,$BX28,PREDICTIONS!$O$4:$O$75,HM$3)</f>
        <v>0</v>
      </c>
      <c r="HN28" s="83">
        <f>SUMIFS(PREDICTIONS!$S$4:$S$75,PREDICTIONS!$O$4:$O$75,$BX28,PREDICTIONS!$N$4:$N$75,HN$3)+SUMIFS(PREDICTIONS!$R$4:$R$75,PREDICTIONS!$N$4:$N$75,$BX28,PREDICTIONS!$O$4:$O$75,HN$3)</f>
        <v>0</v>
      </c>
      <c r="HO28" s="83">
        <f>SUMIFS(PREDICTIONS!$S$4:$S$75,PREDICTIONS!$O$4:$O$75,$BX28,PREDICTIONS!$N$4:$N$75,HO$3)+SUMIFS(PREDICTIONS!$R$4:$R$75,PREDICTIONS!$N$4:$N$75,$BX28,PREDICTIONS!$O$4:$O$75,HO$3)</f>
        <v>0</v>
      </c>
      <c r="HP28" s="83">
        <f>SUMIFS(PREDICTIONS!$S$4:$S$75,PREDICTIONS!$O$4:$O$75,$BX28,PREDICTIONS!$N$4:$N$75,HP$3)+SUMIFS(PREDICTIONS!$R$4:$R$75,PREDICTIONS!$N$4:$N$75,$BX28,PREDICTIONS!$O$4:$O$75,HP$3)</f>
        <v>0</v>
      </c>
      <c r="HQ28" s="51"/>
      <c r="HR28" s="71"/>
      <c r="HS28" s="71"/>
      <c r="HT28" s="71"/>
      <c r="HU28" s="71"/>
      <c r="HV28" s="71"/>
      <c r="HW28" s="71"/>
      <c r="HX28" s="71"/>
      <c r="HY28" s="71"/>
      <c r="HZ28" s="71"/>
      <c r="IA28" s="71"/>
      <c r="IB28" s="71"/>
      <c r="IC28" s="71"/>
      <c r="ID28" s="71"/>
      <c r="IE28" s="71"/>
      <c r="IF28" s="71"/>
      <c r="IG28" s="71"/>
      <c r="IH28" s="71"/>
      <c r="II28" s="71"/>
      <c r="IJ28" s="71"/>
      <c r="IK28" s="71"/>
      <c r="IL28" s="71"/>
      <c r="IM28" s="71"/>
      <c r="IN28" s="71"/>
      <c r="IP28" s="71"/>
      <c r="IQ28" s="71"/>
      <c r="IR28" s="71"/>
      <c r="IS28" s="71"/>
      <c r="IT28" s="71"/>
      <c r="IU28" s="71"/>
      <c r="IV28" s="71"/>
      <c r="IW28" s="71"/>
      <c r="IX28" s="71"/>
      <c r="IY28" s="71"/>
      <c r="IZ28" s="71"/>
      <c r="JA28" s="71"/>
      <c r="JB28" s="71"/>
      <c r="JC28" s="71"/>
      <c r="JD28" s="71"/>
      <c r="JE28" s="71"/>
      <c r="JF28" s="71"/>
      <c r="JG28" s="71"/>
      <c r="JH28" s="71"/>
      <c r="JI28" s="71"/>
      <c r="JJ28" s="71"/>
      <c r="JK28" s="71"/>
      <c r="JL28" s="71"/>
      <c r="JM28" s="71"/>
      <c r="JN28" s="71"/>
      <c r="JO28" s="71"/>
      <c r="JP28" s="71"/>
      <c r="JQ28" s="71"/>
      <c r="JR28" s="71"/>
      <c r="JS28" s="71"/>
      <c r="JT28" s="71"/>
      <c r="JU28" s="71"/>
      <c r="JV28" s="71"/>
      <c r="JW28" s="71"/>
      <c r="JX28" s="71"/>
      <c r="JY28" s="71"/>
      <c r="JZ28" s="71"/>
      <c r="KA28" s="71"/>
      <c r="KB28" s="71"/>
      <c r="KC28" s="71"/>
      <c r="KD28" s="71"/>
      <c r="KE28" s="71"/>
      <c r="KF28" s="71"/>
      <c r="KG28" s="71"/>
      <c r="KH28" s="71"/>
      <c r="KI28" s="71"/>
      <c r="KJ28" s="71"/>
      <c r="KK28" s="71"/>
      <c r="KL28" s="71"/>
      <c r="KM28" s="71"/>
      <c r="KN28" s="71"/>
      <c r="KO28" s="71"/>
    </row>
    <row r="29" spans="1:301" s="78" customFormat="1" ht="30" customHeight="1" x14ac:dyDescent="0.25">
      <c r="A29" s="71"/>
      <c r="B29" s="72">
        <f>ACTUALS!B29</f>
        <v>26</v>
      </c>
      <c r="C29" s="73" t="str">
        <f>ACTUALS!C29</f>
        <v>B</v>
      </c>
      <c r="D29" s="74">
        <f>ACTUALS!D29</f>
        <v>46191</v>
      </c>
      <c r="E29" s="73" t="str">
        <f>ACTUALS!E29</f>
        <v>SoFi Stadium (Inglewood)</v>
      </c>
      <c r="F29" s="180">
        <f>ACTUALS!F29</f>
        <v>0.625</v>
      </c>
      <c r="G29" s="75">
        <f t="shared" si="2"/>
        <v>46191.625</v>
      </c>
      <c r="H29" s="254" t="str">
        <f>ACTUALS!H29</f>
        <v>Switzerland - Bosnia and Herzegovina</v>
      </c>
      <c r="I29" s="149"/>
      <c r="J29" s="150"/>
      <c r="K29" s="151"/>
      <c r="L29" s="73" t="str">
        <f t="shared" si="3"/>
        <v/>
      </c>
      <c r="M29" s="76" t="s">
        <v>723</v>
      </c>
      <c r="N29" s="77" t="str">
        <f t="shared" si="0"/>
        <v>Switzerland</v>
      </c>
      <c r="O29" s="78" t="str">
        <f t="shared" si="1"/>
        <v>Bosnia and Herzegovina</v>
      </c>
      <c r="P29" s="78" t="str">
        <f>IF(L29="","",IF(PREDICTIONS!$R29&gt;PREDICTIONS!$S29,PREDICTIONS!$N29,IF(PREDICTIONS!$S29&gt;PREDICTIONS!$R29,PREDICTIONS!$O29,"")))</f>
        <v/>
      </c>
      <c r="Q29" s="78" t="str">
        <f>IF(PREDICTIONS!$P29=PREDICTIONS!$N29,PREDICTIONS!$O29,IF(PREDICTIONS!$P29=PREDICTIONS!$O29,PREDICTIONS!$N29,""))</f>
        <v/>
      </c>
      <c r="R29" s="79">
        <f t="shared" si="4"/>
        <v>0</v>
      </c>
      <c r="S29" s="78">
        <f t="shared" si="5"/>
        <v>0</v>
      </c>
      <c r="T29" s="78">
        <f>IF(OR(PREDICTIONS!$R29="",PREDICTIONS!$S29=""),"",PREDICTIONS!$R29-PREDICTIONS!$S29)</f>
        <v>0</v>
      </c>
      <c r="U29" s="78">
        <f>IF(OR(PREDICTIONS!$R29="",PREDICTIONS!$S29=""),"",PREDICTIONS!$S29-PREDICTIONS!$R29)</f>
        <v>0</v>
      </c>
      <c r="V29" s="78" t="str">
        <f>IF(PREDICTIONS!$K29="","",IF(PREDICTIONS!$L29="Draw",1,IF(PREDICTIONS!$L29=PREDICTIONS!$N29,3,0)))</f>
        <v/>
      </c>
      <c r="W29" s="78" t="str">
        <f>IF(PREDICTIONS!$K29="","",IF(PREDICTIONS!$L29="Draw",1,IF(PREDICTIONS!$L29=PREDICTIONS!$O29,3,0)))</f>
        <v/>
      </c>
      <c r="AB29" s="209" t="str">
        <f>IF(OR(ACTUALS!L29="",L29=""),"",IF((R29+S29)=(ACTUALS!R29+ACTUALS!S29),pointtotalgoals,0))</f>
        <v/>
      </c>
      <c r="AC29" s="78" t="str">
        <f>IF(L29="","",IF(L29=ACTUALS!L29,pointcorrectresult,0))</f>
        <v/>
      </c>
      <c r="AD29" s="78" t="str">
        <f>IF(L29="","",IF(I29=ACTUALS!I29,pointcorrectscore,0))</f>
        <v/>
      </c>
      <c r="AE29" s="210">
        <f t="shared" si="6"/>
        <v>0</v>
      </c>
      <c r="AK29" s="81"/>
      <c r="AL29" s="271" t="s">
        <v>72</v>
      </c>
      <c r="AM29" s="272"/>
      <c r="AN29" s="211" t="s">
        <v>63</v>
      </c>
      <c r="AO29" s="212" t="s">
        <v>76</v>
      </c>
      <c r="AP29" s="211" t="s">
        <v>15</v>
      </c>
      <c r="AQ29" s="279" t="s">
        <v>775</v>
      </c>
      <c r="AR29" s="279"/>
      <c r="AS29" s="63"/>
      <c r="AT29" s="51"/>
      <c r="AU29" s="94"/>
      <c r="AV29" s="94"/>
      <c r="AW29" s="51"/>
      <c r="AX29" s="51"/>
      <c r="AY29" s="51"/>
      <c r="AZ29" s="51"/>
      <c r="BA29" s="51"/>
      <c r="BB29" s="51"/>
      <c r="BC29" s="51"/>
      <c r="BD29" s="51" t="s">
        <v>61</v>
      </c>
      <c r="BE29" s="51" t="s">
        <v>11</v>
      </c>
      <c r="BF29" s="51">
        <f>COUNTIF(PREDICTIONS!$P$4:$P$75,BE29)</f>
        <v>0</v>
      </c>
      <c r="BG29" s="51">
        <f>COUNTIFS(PREDICTIONS!$O$4:$O$75,BE29,PREDICTIONS!$L$4:$L$75,"Draw")+COUNTIFS(PREDICTIONS!$N$4:$N$75,BE29,PREDICTIONS!$L$4:$L$75,"Draw")</f>
        <v>0</v>
      </c>
      <c r="BH29" s="51">
        <f>COUNTIF(PREDICTIONS!$Q$4:$Q$75,BE29)</f>
        <v>0</v>
      </c>
      <c r="BI29" s="51">
        <f>BG29+(3*BF29)</f>
        <v>0</v>
      </c>
      <c r="BJ29" s="51">
        <f>SUMIFS(PREDICTIONS!$R$4:$R$75,PREDICTIONS!$N$4:$N$75,BE29)+SUMIFS(PREDICTIONS!$S$4:$S$75,PREDICTIONS!$O$4:$O$75,BE29)</f>
        <v>0</v>
      </c>
      <c r="BK29" s="51">
        <f>SUMIFS(PREDICTIONS!$S$4:$S$75,PREDICTIONS!$N$4:$N$75,BE29)+SUMIFS(PREDICTIONS!$R$4:$R$75,PREDICTIONS!$O$4:$O$75,BE29)</f>
        <v>0</v>
      </c>
      <c r="BL29" s="51">
        <f>BJ29-BK29</f>
        <v>0</v>
      </c>
      <c r="BM29" s="51">
        <f ca="1">RANK(BV29,BV29:BV32,1)</f>
        <v>4</v>
      </c>
      <c r="BN29" s="51" t="str">
        <f>IFERROR(VLOOKUP(BE29,AU:AV,2,FALSE),"")</f>
        <v/>
      </c>
      <c r="BO29" s="51" t="str">
        <f ca="1">IF(BN29="",BM29&amp;BD29,BN29&amp;BD29)</f>
        <v>4F</v>
      </c>
      <c r="BP29" s="51">
        <f>RANK(BI29,BI29:BI32)+(RANK(BL29,BL29:BL32)/10)+(RANK(BJ29,BJ29:BJ32)/100)</f>
        <v>1.1100000000000001</v>
      </c>
      <c r="BQ29" s="51">
        <f>RANK(BP29,BP29:BP32,1)</f>
        <v>1</v>
      </c>
      <c r="BR29" s="51" cm="1">
        <f t="array" aca="1" ref="BR29" ca="1">SUMPRODUCT((OFFSET($BY$3:$DT$3,MATCH($BE29,$BX$4:$BX$51,0),0))*((IF($BQ31=$BQ29,$BY$3:$DT$3=$BE31,0))+(IF($BQ32=$BQ29,$BY$3:$DT$3=$BE32,0))+(IF($BQ30=$BQ29,$BY$3:$DT$3=$BE30,0))))</f>
        <v>0</v>
      </c>
      <c r="BS29" s="51" cm="1">
        <f t="array" aca="1" ref="BS29" ca="1">SUMPRODUCT((OFFSET($DW$3:$FR$3,MATCH($BE29,$DV$4:$DV$51,0),0))*((IF($BQ31=$BQ29,$DW$3:$FR$3=$BE31,0))+(IF($BQ32=$BQ29,$DW$3:$FR$3=$BE32,0))+(IF($BQ30=$BQ29,$DW$3:$FR$3=$BE30,0))))</f>
        <v>0</v>
      </c>
      <c r="BT29" s="51" cm="1">
        <f t="array" aca="1" ref="BT29" ca="1">SUMPRODUCT((OFFSET($FU$3:$HP$3,MATCH($BE29,$FT$4:$FT$51,0),0))*((IF($BQ31=$BQ29,$FU$3:$HP$3=$BE31,0))+(IF($BQ32=$BQ29,$FU$3:$HP$3=$BE32,0))+(IF($BQ30=$BQ29,$FU$3:$HP$3=$BE30,0))))</f>
        <v>0</v>
      </c>
      <c r="BU29" s="51">
        <f ca="1">(BR29/1000)+(BS29/10000)+(BT29/100000)+(ROW(BT32)/10000000)</f>
        <v>3.1999999999999999E-6</v>
      </c>
      <c r="BV29" s="51">
        <f ca="1">+BP29-BU29</f>
        <v>1.1099968</v>
      </c>
      <c r="BW29" s="51"/>
      <c r="BX29" s="51" t="s">
        <v>11</v>
      </c>
      <c r="BY29" s="83">
        <f>SUMIFS(PREDICTIONS!$W$4:$W$75,PREDICTIONS!$O$4:$O$75,$BX29,PREDICTIONS!$N$4:$N$75,BY$3)+SUMIFS(PREDICTIONS!$V$4:$V$75,PREDICTIONS!$N$4:$N$75,$BX29,PREDICTIONS!$O$4:$O$75,BY$3)</f>
        <v>0</v>
      </c>
      <c r="BZ29" s="83">
        <f>SUMIFS(PREDICTIONS!$W$4:$W$75,PREDICTIONS!$O$4:$O$75,$BX29,PREDICTIONS!$N$4:$N$75,BZ$3)+SUMIFS(PREDICTIONS!$V$4:$V$75,PREDICTIONS!$N$4:$N$75,$BX29,PREDICTIONS!$O$4:$O$75,BZ$3)</f>
        <v>0</v>
      </c>
      <c r="CA29" s="83">
        <f>SUMIFS(PREDICTIONS!$W$4:$W$75,PREDICTIONS!$O$4:$O$75,$BX29,PREDICTIONS!$N$4:$N$75,CA$3)+SUMIFS(PREDICTIONS!$V$4:$V$75,PREDICTIONS!$N$4:$N$75,$BX29,PREDICTIONS!$O$4:$O$75,CA$3)</f>
        <v>0</v>
      </c>
      <c r="CB29" s="83">
        <f>SUMIFS(PREDICTIONS!$W$4:$W$75,PREDICTIONS!$O$4:$O$75,$BX29,PREDICTIONS!$N$4:$N$75,CB$3)+SUMIFS(PREDICTIONS!$V$4:$V$75,PREDICTIONS!$N$4:$N$75,$BX29,PREDICTIONS!$O$4:$O$75,CB$3)</f>
        <v>0</v>
      </c>
      <c r="CC29" s="83">
        <f>SUMIFS(PREDICTIONS!$W$4:$W$75,PREDICTIONS!$O$4:$O$75,$BX29,PREDICTIONS!$N$4:$N$75,CC$3)+SUMIFS(PREDICTIONS!$V$4:$V$75,PREDICTIONS!$N$4:$N$75,$BX29,PREDICTIONS!$O$4:$O$75,CC$3)</f>
        <v>0</v>
      </c>
      <c r="CD29" s="83">
        <f>SUMIFS(PREDICTIONS!$W$4:$W$75,PREDICTIONS!$O$4:$O$75,$BX29,PREDICTIONS!$N$4:$N$75,CD$3)+SUMIFS(PREDICTIONS!$V$4:$V$75,PREDICTIONS!$N$4:$N$75,$BX29,PREDICTIONS!$O$4:$O$75,CD$3)</f>
        <v>0</v>
      </c>
      <c r="CE29" s="83">
        <f>SUMIFS(PREDICTIONS!$W$4:$W$75,PREDICTIONS!$O$4:$O$75,$BX29,PREDICTIONS!$N$4:$N$75,CE$3)+SUMIFS(PREDICTIONS!$V$4:$V$75,PREDICTIONS!$N$4:$N$75,$BX29,PREDICTIONS!$O$4:$O$75,CE$3)</f>
        <v>0</v>
      </c>
      <c r="CF29" s="83">
        <f>SUMIFS(PREDICTIONS!$W$4:$W$75,PREDICTIONS!$O$4:$O$75,$BX29,PREDICTIONS!$N$4:$N$75,CF$3)+SUMIFS(PREDICTIONS!$V$4:$V$75,PREDICTIONS!$N$4:$N$75,$BX29,PREDICTIONS!$O$4:$O$75,CF$3)</f>
        <v>0</v>
      </c>
      <c r="CG29" s="83">
        <f>SUMIFS(PREDICTIONS!$W$4:$W$75,PREDICTIONS!$O$4:$O$75,$BX29,PREDICTIONS!$N$4:$N$75,CG$3)+SUMIFS(PREDICTIONS!$V$4:$V$75,PREDICTIONS!$N$4:$N$75,$BX29,PREDICTIONS!$O$4:$O$75,CG$3)</f>
        <v>0</v>
      </c>
      <c r="CH29" s="83">
        <f>SUMIFS(PREDICTIONS!$W$4:$W$75,PREDICTIONS!$O$4:$O$75,$BX29,PREDICTIONS!$N$4:$N$75,CH$3)+SUMIFS(PREDICTIONS!$V$4:$V$75,PREDICTIONS!$N$4:$N$75,$BX29,PREDICTIONS!$O$4:$O$75,CH$3)</f>
        <v>0</v>
      </c>
      <c r="CI29" s="83">
        <f>SUMIFS(PREDICTIONS!$W$4:$W$75,PREDICTIONS!$O$4:$O$75,$BX29,PREDICTIONS!$N$4:$N$75,CI$3)+SUMIFS(PREDICTIONS!$V$4:$V$75,PREDICTIONS!$N$4:$N$75,$BX29,PREDICTIONS!$O$4:$O$75,CI$3)</f>
        <v>0</v>
      </c>
      <c r="CJ29" s="83">
        <f>SUMIFS(PREDICTIONS!$W$4:$W$75,PREDICTIONS!$O$4:$O$75,$BX29,PREDICTIONS!$N$4:$N$75,CJ$3)+SUMIFS(PREDICTIONS!$V$4:$V$75,PREDICTIONS!$N$4:$N$75,$BX29,PREDICTIONS!$O$4:$O$75,CJ$3)</f>
        <v>0</v>
      </c>
      <c r="CK29" s="83">
        <f>SUMIFS(PREDICTIONS!$W$4:$W$75,PREDICTIONS!$O$4:$O$75,$BX29,PREDICTIONS!$N$4:$N$75,CK$3)+SUMIFS(PREDICTIONS!$V$4:$V$75,PREDICTIONS!$N$4:$N$75,$BX29,PREDICTIONS!$O$4:$O$75,CK$3)</f>
        <v>0</v>
      </c>
      <c r="CL29" s="83">
        <f>SUMIFS(PREDICTIONS!$W$4:$W$75,PREDICTIONS!$O$4:$O$75,$BX29,PREDICTIONS!$N$4:$N$75,CL$3)+SUMIFS(PREDICTIONS!$V$4:$V$75,PREDICTIONS!$N$4:$N$75,$BX29,PREDICTIONS!$O$4:$O$75,CL$3)</f>
        <v>0</v>
      </c>
      <c r="CM29" s="83">
        <f>SUMIFS(PREDICTIONS!$W$4:$W$75,PREDICTIONS!$O$4:$O$75,$BX29,PREDICTIONS!$N$4:$N$75,CM$3)+SUMIFS(PREDICTIONS!$V$4:$V$75,PREDICTIONS!$N$4:$N$75,$BX29,PREDICTIONS!$O$4:$O$75,CM$3)</f>
        <v>0</v>
      </c>
      <c r="CN29" s="83">
        <f>SUMIFS(PREDICTIONS!$W$4:$W$75,PREDICTIONS!$O$4:$O$75,$BX29,PREDICTIONS!$N$4:$N$75,CN$3)+SUMIFS(PREDICTIONS!$V$4:$V$75,PREDICTIONS!$N$4:$N$75,$BX29,PREDICTIONS!$O$4:$O$75,CN$3)</f>
        <v>0</v>
      </c>
      <c r="CO29" s="83">
        <f>SUMIFS(PREDICTIONS!$W$4:$W$75,PREDICTIONS!$O$4:$O$75,$BX29,PREDICTIONS!$N$4:$N$75,CO$3)+SUMIFS(PREDICTIONS!$V$4:$V$75,PREDICTIONS!$N$4:$N$75,$BX29,PREDICTIONS!$O$4:$O$75,CO$3)</f>
        <v>0</v>
      </c>
      <c r="CP29" s="83">
        <f>SUMIFS(PREDICTIONS!$W$4:$W$75,PREDICTIONS!$O$4:$O$75,$BX29,PREDICTIONS!$N$4:$N$75,CP$3)+SUMIFS(PREDICTIONS!$V$4:$V$75,PREDICTIONS!$N$4:$N$75,$BX29,PREDICTIONS!$O$4:$O$75,CP$3)</f>
        <v>0</v>
      </c>
      <c r="CQ29" s="83">
        <f>SUMIFS(PREDICTIONS!$W$4:$W$75,PREDICTIONS!$O$4:$O$75,$BX29,PREDICTIONS!$N$4:$N$75,CQ$3)+SUMIFS(PREDICTIONS!$V$4:$V$75,PREDICTIONS!$N$4:$N$75,$BX29,PREDICTIONS!$O$4:$O$75,CQ$3)</f>
        <v>0</v>
      </c>
      <c r="CR29" s="83">
        <f>SUMIFS(PREDICTIONS!$W$4:$W$75,PREDICTIONS!$O$4:$O$75,$BX29,PREDICTIONS!$N$4:$N$75,CR$3)+SUMIFS(PREDICTIONS!$V$4:$V$75,PREDICTIONS!$N$4:$N$75,$BX29,PREDICTIONS!$O$4:$O$75,CR$3)</f>
        <v>0</v>
      </c>
      <c r="CS29" s="83">
        <f>SUMIFS(PREDICTIONS!$W$4:$W$75,PREDICTIONS!$O$4:$O$75,$BX29,PREDICTIONS!$N$4:$N$75,CS$3)+SUMIFS(PREDICTIONS!$V$4:$V$75,PREDICTIONS!$N$4:$N$75,$BX29,PREDICTIONS!$O$4:$O$75,CS$3)</f>
        <v>0</v>
      </c>
      <c r="CT29" s="83">
        <f>SUMIFS(PREDICTIONS!$W$4:$W$75,PREDICTIONS!$O$4:$O$75,$BX29,PREDICTIONS!$N$4:$N$75,CT$3)+SUMIFS(PREDICTIONS!$V$4:$V$75,PREDICTIONS!$N$4:$N$75,$BX29,PREDICTIONS!$O$4:$O$75,CT$3)</f>
        <v>0</v>
      </c>
      <c r="CU29" s="83">
        <f>SUMIFS(PREDICTIONS!$B$4:$B$75,PREDICTIONS!$P$4:$P$75,$BX29,PREDICTIONS!$O$4:$O$75,CU$3)+SUMIFS(PREDICTIONS!$W$4:$W$75,PREDICTIONS!$O$4:$O$75,$BX29,PREDICTIONS!$P$4:$P$75,CU$3)</f>
        <v>0</v>
      </c>
      <c r="CV29" s="83">
        <f>SUMIFS(PREDICTIONS!$C$4:$C$75,PREDICTIONS!$Q$4:$Q$75,$BX29,PREDICTIONS!$P$4:$P$75,CV$3)+SUMIFS(PREDICTIONS!$B$4:$B$75,PREDICTIONS!$P$4:$P$75,$BX29,PREDICTIONS!$Q$4:$Q$75,CV$3)</f>
        <v>0</v>
      </c>
      <c r="CW29" s="83">
        <f>SUMIFS(PREDICTIONS!$D$4:$D$75,PREDICTIONS!$R$4:$R$75,$BX29,PREDICTIONS!$Q$4:$Q$75,CW$3)+SUMIFS(PREDICTIONS!$C$4:$C$75,PREDICTIONS!$Q$4:$Q$75,$BX29,PREDICTIONS!$R$4:$R$75,CW$3)</f>
        <v>0</v>
      </c>
      <c r="CX29" s="83">
        <f>SUMIFS(PREDICTIONS!$E$4:$E$75,PREDICTIONS!$S$4:$S$75,$BX29,PREDICTIONS!$R$4:$R$75,CX$3)+SUMIFS(PREDICTIONS!$D$4:$D$75,PREDICTIONS!$R$4:$R$75,$BX29,PREDICTIONS!$S$4:$S$75,CX$3)</f>
        <v>0</v>
      </c>
      <c r="CY29" s="83">
        <f>SUMIFS(PREDICTIONS!$F$4:$F$75,PREDICTIONS!$T$4:$T$75,$BX29,PREDICTIONS!$S$4:$S$75,CY$3)+SUMIFS(PREDICTIONS!$E$4:$E$75,PREDICTIONS!$S$4:$S$75,$BX29,PREDICTIONS!$T$4:$T$75,CY$3)</f>
        <v>0</v>
      </c>
      <c r="CZ29" s="83">
        <f>SUMIFS(PREDICTIONS!$G$4:$G$75,PREDICTIONS!$U$4:$U$75,$BX29,PREDICTIONS!$T$4:$T$75,CZ$3)+SUMIFS(PREDICTIONS!$F$4:$F$75,PREDICTIONS!$T$4:$T$75,$BX29,PREDICTIONS!$U$4:$U$75,CZ$3)</f>
        <v>0</v>
      </c>
      <c r="DA29" s="83">
        <f>SUMIFS(PREDICTIONS!$J$4:$J$75,PREDICTIONS!$V$4:$V$75,$BX29,PREDICTIONS!$U$4:$U$75,DA$3)+SUMIFS(PREDICTIONS!$G$4:$G$75,PREDICTIONS!$U$4:$U$75,$BX29,PREDICTIONS!$V$4:$V$75,DA$3)</f>
        <v>0</v>
      </c>
      <c r="DB29" s="83">
        <f>SUMIFS(PREDICTIONS!$K$4:$K$75,PREDICTIONS!$W$4:$W$75,$BX29,PREDICTIONS!$V$4:$V$75,DB$3)+SUMIFS(PREDICTIONS!$J$4:$J$75,PREDICTIONS!$V$4:$V$75,$BX29,PREDICTIONS!$W$4:$W$75,DB$3)</f>
        <v>0</v>
      </c>
      <c r="DC29" s="83">
        <f>SUMIFS(PREDICTIONS!$L$4:$L$75,PREDICTIONS!$B$4:$B$75,$BX29,PREDICTIONS!$W$4:$W$75,DC$3)+SUMIFS(PREDICTIONS!$K$4:$K$75,PREDICTIONS!$W$4:$W$75,$BX29,PREDICTIONS!$B$4:$B$75,DC$3)</f>
        <v>0</v>
      </c>
      <c r="DD29" s="83">
        <f>SUMIFS(PREDICTIONS!$N$4:$N$75,PREDICTIONS!$C$4:$C$75,$BX29,PREDICTIONS!$B$4:$B$75,DD$3)+SUMIFS(PREDICTIONS!$L$4:$L$75,PREDICTIONS!$B$4:$B$75,$BX29,PREDICTIONS!$C$4:$C$75,DD$3)</f>
        <v>0</v>
      </c>
      <c r="DE29" s="83">
        <f>SUMIFS(PREDICTIONS!$O$4:$O$75,PREDICTIONS!$D$4:$D$75,$BX29,PREDICTIONS!$C$4:$C$75,DE$3)+SUMIFS(PREDICTIONS!$N$4:$N$75,PREDICTIONS!$C$4:$C$75,$BX29,PREDICTIONS!$D$4:$D$75,DE$3)</f>
        <v>0</v>
      </c>
      <c r="DF29" s="83">
        <f>SUMIFS(PREDICTIONS!$P$4:$P$75,PREDICTIONS!$E$4:$E$75,$BX29,PREDICTIONS!$D$4:$D$75,DF$3)+SUMIFS(PREDICTIONS!$O$4:$O$75,PREDICTIONS!$D$4:$D$75,$BX29,PREDICTIONS!$E$4:$E$75,DF$3)</f>
        <v>0</v>
      </c>
      <c r="DG29" s="83">
        <f>SUMIFS(PREDICTIONS!$Q$4:$Q$75,PREDICTIONS!$F$4:$F$75,$BX29,PREDICTIONS!$E$4:$E$75,DG$3)+SUMIFS(PREDICTIONS!$P$4:$P$75,PREDICTIONS!$E$4:$E$75,$BX29,PREDICTIONS!$F$4:$F$75,DG$3)</f>
        <v>0</v>
      </c>
      <c r="DH29" s="83">
        <f>SUMIFS(PREDICTIONS!$R$4:$R$75,PREDICTIONS!$G$4:$G$75,$BX29,PREDICTIONS!$F$4:$F$75,DH$3)+SUMIFS(PREDICTIONS!$Q$4:$Q$75,PREDICTIONS!$F$4:$F$75,$BX29,PREDICTIONS!$G$4:$G$75,DH$3)</f>
        <v>0</v>
      </c>
      <c r="DI29" s="83">
        <f>SUMIFS(PREDICTIONS!$S$4:$S$75,PREDICTIONS!$J$4:$J$75,$BX29,PREDICTIONS!$G$4:$G$75,DI$3)+SUMIFS(PREDICTIONS!$R$4:$R$75,PREDICTIONS!$G$4:$G$75,$BX29,PREDICTIONS!$J$4:$J$75,DI$3)</f>
        <v>0</v>
      </c>
      <c r="DJ29" s="83">
        <f>SUMIFS(PREDICTIONS!$T$4:$T$75,PREDICTIONS!$K$4:$K$75,$BX29,PREDICTIONS!$J$4:$J$75,DJ$3)+SUMIFS(PREDICTIONS!$S$4:$S$75,PREDICTIONS!$J$4:$J$75,$BX29,PREDICTIONS!$K$4:$K$75,DJ$3)</f>
        <v>0</v>
      </c>
      <c r="DK29" s="83">
        <f>SUMIFS(PREDICTIONS!$U$4:$U$75,PREDICTIONS!$L$4:$L$75,$BX29,PREDICTIONS!$K$4:$K$75,DK$3)+SUMIFS(PREDICTIONS!$T$4:$T$75,PREDICTIONS!$K$4:$K$75,$BX29,PREDICTIONS!$L$4:$L$75,DK$3)</f>
        <v>0</v>
      </c>
      <c r="DL29" s="83">
        <f>SUMIFS(PREDICTIONS!$V$4:$V$75,PREDICTIONS!$N$4:$N$75,$BX29,PREDICTIONS!$L$4:$L$75,DL$3)+SUMIFS(PREDICTIONS!$U$4:$U$75,PREDICTIONS!$L$4:$L$75,$BX29,PREDICTIONS!$N$4:$N$75,DL$3)</f>
        <v>0</v>
      </c>
      <c r="DM29" s="83">
        <f>SUMIFS(PREDICTIONS!$W$4:$W$75,PREDICTIONS!$O$4:$O$75,$BX29,PREDICTIONS!$N$4:$N$75,DM$3)+SUMIFS(PREDICTIONS!$V$4:$V$75,PREDICTIONS!$N$4:$N$75,$BX29,PREDICTIONS!$O$4:$O$75,DM$3)</f>
        <v>0</v>
      </c>
      <c r="DN29" s="83">
        <f>SUMIFS(PREDICTIONS!$B$4:$B$75,PREDICTIONS!$P$4:$P$75,$BX29,PREDICTIONS!$O$4:$O$75,DN$3)+SUMIFS(PREDICTIONS!$W$4:$W$75,PREDICTIONS!$O$4:$O$75,$BX29,PREDICTIONS!$P$4:$P$75,DN$3)</f>
        <v>0</v>
      </c>
      <c r="DO29" s="83">
        <f>SUMIFS(PREDICTIONS!$C$4:$C$75,PREDICTIONS!$Q$4:$Q$75,$BX29,PREDICTIONS!$P$4:$P$75,DO$3)+SUMIFS(PREDICTIONS!$B$4:$B$75,PREDICTIONS!$P$4:$P$75,$BX29,PREDICTIONS!$Q$4:$Q$75,DO$3)</f>
        <v>0</v>
      </c>
      <c r="DP29" s="83">
        <f>SUMIFS(PREDICTIONS!$D$4:$D$75,PREDICTIONS!$R$4:$R$75,$BX29,PREDICTIONS!$Q$4:$Q$75,DP$3)+SUMIFS(PREDICTIONS!$C$4:$C$75,PREDICTIONS!$Q$4:$Q$75,$BX29,PREDICTIONS!$R$4:$R$75,DP$3)</f>
        <v>0</v>
      </c>
      <c r="DQ29" s="83">
        <f>SUMIFS(PREDICTIONS!$E$4:$E$75,PREDICTIONS!$S$4:$S$75,$BX29,PREDICTIONS!$R$4:$R$75,DQ$3)+SUMIFS(PREDICTIONS!$D$4:$D$75,PREDICTIONS!$R$4:$R$75,$BX29,PREDICTIONS!$S$4:$S$75,DQ$3)</f>
        <v>0</v>
      </c>
      <c r="DR29" s="83">
        <f>SUMIFS(PREDICTIONS!$W$4:$W$75,PREDICTIONS!$O$4:$O$75,$BX29,PREDICTIONS!$N$4:$N$75,DR$3)+SUMIFS(PREDICTIONS!$V$4:$V$75,PREDICTIONS!$N$4:$N$75,$BX29,PREDICTIONS!$O$4:$O$75,DR$3)</f>
        <v>0</v>
      </c>
      <c r="DS29" s="83">
        <f>SUMIFS(PREDICTIONS!$W$4:$W$75,PREDICTIONS!$O$4:$O$75,$BX29,PREDICTIONS!$N$4:$N$75,DS$3)+SUMIFS(PREDICTIONS!$V$4:$V$75,PREDICTIONS!$N$4:$N$75,$BX29,PREDICTIONS!$O$4:$O$75,DS$3)</f>
        <v>0</v>
      </c>
      <c r="DT29" s="83">
        <f>SUMIFS(PREDICTIONS!$W$4:$W$75,PREDICTIONS!$O$4:$O$75,$BX29,PREDICTIONS!$N$4:$N$75,DT$3)+SUMIFS(PREDICTIONS!$V$4:$V$75,PREDICTIONS!$N$4:$N$75,$BX29,PREDICTIONS!$O$4:$O$75,DT$3)</f>
        <v>0</v>
      </c>
      <c r="DU29" s="51"/>
      <c r="DV29" s="51" t="s">
        <v>11</v>
      </c>
      <c r="DW29" s="83">
        <f>SUMIFS(PREDICTIONS!$U$4:$U$75,PREDICTIONS!$O$4:$O$75,$BX29,PREDICTIONS!$N$4:$N$75,DW$3)+SUMIFS(PREDICTIONS!$T$4:$T$75,PREDICTIONS!$N$4:$N$75,$BX29,PREDICTIONS!$O$4:$O$75,DW$3)</f>
        <v>0</v>
      </c>
      <c r="DX29" s="83">
        <f>SUMIFS(PREDICTIONS!$U$4:$U$75,PREDICTIONS!$O$4:$O$75,$BX29,PREDICTIONS!$N$4:$N$75,DX$3)+SUMIFS(PREDICTIONS!$T$4:$T$75,PREDICTIONS!$N$4:$N$75,$BX29,PREDICTIONS!$O$4:$O$75,DX$3)</f>
        <v>0</v>
      </c>
      <c r="DY29" s="83">
        <f>SUMIFS(PREDICTIONS!$U$4:$U$75,PREDICTIONS!$O$4:$O$75,$BX29,PREDICTIONS!$N$4:$N$75,DY$3)+SUMIFS(PREDICTIONS!$T$4:$T$75,PREDICTIONS!$N$4:$N$75,$BX29,PREDICTIONS!$O$4:$O$75,DY$3)</f>
        <v>0</v>
      </c>
      <c r="DZ29" s="83">
        <f>SUMIFS(PREDICTIONS!$U$4:$U$75,PREDICTIONS!$O$4:$O$75,$BX29,PREDICTIONS!$N$4:$N$75,DZ$3)+SUMIFS(PREDICTIONS!$T$4:$T$75,PREDICTIONS!$N$4:$N$75,$BX29,PREDICTIONS!$O$4:$O$75,DZ$3)</f>
        <v>0</v>
      </c>
      <c r="EA29" s="83">
        <f>SUMIFS(PREDICTIONS!$U$4:$U$75,PREDICTIONS!$O$4:$O$75,$BX29,PREDICTIONS!$N$4:$N$75,EA$3)+SUMIFS(PREDICTIONS!$T$4:$T$75,PREDICTIONS!$N$4:$N$75,$BX29,PREDICTIONS!$O$4:$O$75,EA$3)</f>
        <v>0</v>
      </c>
      <c r="EB29" s="83">
        <f>SUMIFS(PREDICTIONS!$U$4:$U$75,PREDICTIONS!$O$4:$O$75,$BX29,PREDICTIONS!$N$4:$N$75,EB$3)+SUMIFS(PREDICTIONS!$T$4:$T$75,PREDICTIONS!$N$4:$N$75,$BX29,PREDICTIONS!$O$4:$O$75,EB$3)</f>
        <v>0</v>
      </c>
      <c r="EC29" s="83">
        <f>SUMIFS(PREDICTIONS!$U$4:$U$75,PREDICTIONS!$O$4:$O$75,$BX29,PREDICTIONS!$N$4:$N$75,EC$3)+SUMIFS(PREDICTIONS!$T$4:$T$75,PREDICTIONS!$N$4:$N$75,$BX29,PREDICTIONS!$O$4:$O$75,EC$3)</f>
        <v>0</v>
      </c>
      <c r="ED29" s="83">
        <f>SUMIFS(PREDICTIONS!$U$4:$U$75,PREDICTIONS!$O$4:$O$75,$BX29,PREDICTIONS!$N$4:$N$75,ED$3)+SUMIFS(PREDICTIONS!$T$4:$T$75,PREDICTIONS!$N$4:$N$75,$BX29,PREDICTIONS!$O$4:$O$75,ED$3)</f>
        <v>0</v>
      </c>
      <c r="EE29" s="83">
        <f>SUMIFS(PREDICTIONS!$U$4:$U$75,PREDICTIONS!$O$4:$O$75,$BX29,PREDICTIONS!$N$4:$N$75,EE$3)+SUMIFS(PREDICTIONS!$T$4:$T$75,PREDICTIONS!$N$4:$N$75,$BX29,PREDICTIONS!$O$4:$O$75,EE$3)</f>
        <v>0</v>
      </c>
      <c r="EF29" s="83">
        <f>SUMIFS(PREDICTIONS!$V$4:$V$75,PREDICTIONS!$P$4:$P$75,$BX29,PREDICTIONS!$O$4:$O$75,EF$3)+SUMIFS(PREDICTIONS!$U$4:$U$75,PREDICTIONS!$O$4:$O$75,$BX29,PREDICTIONS!$P$4:$P$75,EF$3)</f>
        <v>0</v>
      </c>
      <c r="EG29" s="83">
        <f>SUMIFS(PREDICTIONS!$W$4:$W$75,PREDICTIONS!$Q$4:$Q$75,$BX29,PREDICTIONS!$P$4:$P$75,EG$3)+SUMIFS(PREDICTIONS!$V$4:$V$75,PREDICTIONS!$P$4:$P$75,$BX29,PREDICTIONS!$Q$4:$Q$75,EG$3)</f>
        <v>0</v>
      </c>
      <c r="EH29" s="83">
        <f>SUMIFS(PREDICTIONS!$B$4:$B$75,PREDICTIONS!$R$4:$R$75,$BX29,PREDICTIONS!$Q$4:$Q$75,EH$3)+SUMIFS(PREDICTIONS!$W$4:$W$75,PREDICTIONS!$Q$4:$Q$75,$BX29,PREDICTIONS!$R$4:$R$75,EH$3)</f>
        <v>0</v>
      </c>
      <c r="EI29" s="83">
        <f>SUMIFS(PREDICTIONS!$C$4:$C$75,PREDICTIONS!$S$4:$S$75,$BX29,PREDICTIONS!$R$4:$R$75,EI$3)+SUMIFS(PREDICTIONS!$B$4:$B$75,PREDICTIONS!$R$4:$R$75,$BX29,PREDICTIONS!$S$4:$S$75,EI$3)</f>
        <v>0</v>
      </c>
      <c r="EJ29" s="83">
        <f>SUMIFS(PREDICTIONS!$D$4:$D$75,PREDICTIONS!$T$4:$T$75,$BX29,PREDICTIONS!$S$4:$S$75,EJ$3)+SUMIFS(PREDICTIONS!$C$4:$C$75,PREDICTIONS!$S$4:$S$75,$BX29,PREDICTIONS!$T$4:$T$75,EJ$3)</f>
        <v>0</v>
      </c>
      <c r="EK29" s="83">
        <f>SUMIFS(PREDICTIONS!$E$4:$E$75,PREDICTIONS!$U$4:$U$75,$BX29,PREDICTIONS!$T$4:$T$75,EK$3)+SUMIFS(PREDICTIONS!$D$4:$D$75,PREDICTIONS!$T$4:$T$75,$BX29,PREDICTIONS!$U$4:$U$75,EK$3)</f>
        <v>0</v>
      </c>
      <c r="EL29" s="83">
        <f>SUMIFS(PREDICTIONS!$F$4:$F$75,PREDICTIONS!$V$4:$V$75,$BX29,PREDICTIONS!$U$4:$U$75,EL$3)+SUMIFS(PREDICTIONS!$E$4:$E$75,PREDICTIONS!$U$4:$U$75,$BX29,PREDICTIONS!$V$4:$V$75,EL$3)</f>
        <v>0</v>
      </c>
      <c r="EM29" s="83">
        <f>SUMIFS(PREDICTIONS!$G$4:$G$75,PREDICTIONS!$W$4:$W$75,$BX29,PREDICTIONS!$V$4:$V$75,EM$3)+SUMIFS(PREDICTIONS!$F$4:$F$75,PREDICTIONS!$V$4:$V$75,$BX29,PREDICTIONS!$W$4:$W$75,EM$3)</f>
        <v>0</v>
      </c>
      <c r="EN29" s="83">
        <f>SUMIFS(PREDICTIONS!$J$4:$J$75,PREDICTIONS!$B$4:$B$75,$BX29,PREDICTIONS!$W$4:$W$75,EN$3)+SUMIFS(PREDICTIONS!$G$4:$G$75,PREDICTIONS!$W$4:$W$75,$BX29,PREDICTIONS!$B$4:$B$75,EN$3)</f>
        <v>0</v>
      </c>
      <c r="EO29" s="83">
        <f>SUMIFS(PREDICTIONS!$K$4:$K$75,PREDICTIONS!$C$4:$C$75,$BX29,PREDICTIONS!$B$4:$B$75,EO$3)+SUMIFS(PREDICTIONS!$J$4:$J$75,PREDICTIONS!$B$4:$B$75,$BX29,PREDICTIONS!$C$4:$C$75,EO$3)</f>
        <v>0</v>
      </c>
      <c r="EP29" s="83">
        <f>SUMIFS(PREDICTIONS!$L$4:$L$75,PREDICTIONS!$D$4:$D$75,$BX29,PREDICTIONS!$C$4:$C$75,EP$3)+SUMIFS(PREDICTIONS!$K$4:$K$75,PREDICTIONS!$C$4:$C$75,$BX29,PREDICTIONS!$D$4:$D$75,EP$3)</f>
        <v>0</v>
      </c>
      <c r="EQ29" s="83">
        <f>SUMIFS(PREDICTIONS!$N$4:$N$75,PREDICTIONS!$E$4:$E$75,$BX29,PREDICTIONS!$D$4:$D$75,EQ$3)+SUMIFS(PREDICTIONS!$L$4:$L$75,PREDICTIONS!$D$4:$D$75,$BX29,PREDICTIONS!$E$4:$E$75,EQ$3)</f>
        <v>0</v>
      </c>
      <c r="ER29" s="83">
        <f>SUMIFS(PREDICTIONS!$O$4:$O$75,PREDICTIONS!$F$4:$F$75,$BX29,PREDICTIONS!$E$4:$E$75,ER$3)+SUMIFS(PREDICTIONS!$N$4:$N$75,PREDICTIONS!$E$4:$E$75,$BX29,PREDICTIONS!$F$4:$F$75,ER$3)</f>
        <v>0</v>
      </c>
      <c r="ES29" s="83">
        <f>SUMIFS(PREDICTIONS!$P$4:$P$75,PREDICTIONS!$G$4:$G$75,$BX29,PREDICTIONS!$F$4:$F$75,ES$3)+SUMIFS(PREDICTIONS!$O$4:$O$75,PREDICTIONS!$F$4:$F$75,$BX29,PREDICTIONS!$G$4:$G$75,ES$3)</f>
        <v>0</v>
      </c>
      <c r="ET29" s="83">
        <f>SUMIFS(PREDICTIONS!$Q$4:$Q$75,PREDICTIONS!$J$4:$J$75,$BX29,PREDICTIONS!$G$4:$G$75,ET$3)+SUMIFS(PREDICTIONS!$P$4:$P$75,PREDICTIONS!$G$4:$G$75,$BX29,PREDICTIONS!$J$4:$J$75,ET$3)</f>
        <v>0</v>
      </c>
      <c r="EU29" s="83">
        <f>SUMIFS(PREDICTIONS!$R$4:$R$75,PREDICTIONS!$K$4:$K$75,$BX29,PREDICTIONS!$J$4:$J$75,EU$3)+SUMIFS(PREDICTIONS!$Q$4:$Q$75,PREDICTIONS!$J$4:$J$75,$BX29,PREDICTIONS!$K$4:$K$75,EU$3)</f>
        <v>0</v>
      </c>
      <c r="EV29" s="83">
        <f>SUMIFS(PREDICTIONS!$S$4:$S$75,PREDICTIONS!$L$4:$L$75,$BX29,PREDICTIONS!$K$4:$K$75,EV$3)+SUMIFS(PREDICTIONS!$R$4:$R$75,PREDICTIONS!$K$4:$K$75,$BX29,PREDICTIONS!$L$4:$L$75,EV$3)</f>
        <v>0</v>
      </c>
      <c r="EW29" s="83">
        <f>SUMIFS(PREDICTIONS!$T$4:$T$75,PREDICTIONS!$N$4:$N$75,$BX29,PREDICTIONS!$L$4:$L$75,EW$3)+SUMIFS(PREDICTIONS!$S$4:$S$75,PREDICTIONS!$L$4:$L$75,$BX29,PREDICTIONS!$N$4:$N$75,EW$3)</f>
        <v>0</v>
      </c>
      <c r="EX29" s="83">
        <f>SUMIFS(PREDICTIONS!$U$4:$U$75,PREDICTIONS!$O$4:$O$75,$BX29,PREDICTIONS!$N$4:$N$75,EX$3)+SUMIFS(PREDICTIONS!$T$4:$T$75,PREDICTIONS!$N$4:$N$75,$BX29,PREDICTIONS!$O$4:$O$75,EX$3)</f>
        <v>0</v>
      </c>
      <c r="EY29" s="83">
        <f>SUMIFS(PREDICTIONS!$V$4:$V$75,PREDICTIONS!$P$4:$P$75,$BX29,PREDICTIONS!$O$4:$O$75,EY$3)+SUMIFS(PREDICTIONS!$U$4:$U$75,PREDICTIONS!$O$4:$O$75,$BX29,PREDICTIONS!$P$4:$P$75,EY$3)</f>
        <v>0</v>
      </c>
      <c r="EZ29" s="83">
        <f>SUMIFS(PREDICTIONS!$W$4:$W$75,PREDICTIONS!$Q$4:$Q$75,$BX29,PREDICTIONS!$P$4:$P$75,EZ$3)+SUMIFS(PREDICTIONS!$V$4:$V$75,PREDICTIONS!$P$4:$P$75,$BX29,PREDICTIONS!$Q$4:$Q$75,EZ$3)</f>
        <v>0</v>
      </c>
      <c r="FA29" s="83">
        <f>SUMIFS(PREDICTIONS!$B$4:$B$75,PREDICTIONS!$R$4:$R$75,$BX29,PREDICTIONS!$Q$4:$Q$75,FA$3)+SUMIFS(PREDICTIONS!$W$4:$W$75,PREDICTIONS!$Q$4:$Q$75,$BX29,PREDICTIONS!$R$4:$R$75,FA$3)</f>
        <v>0</v>
      </c>
      <c r="FB29" s="83">
        <f>SUMIFS(PREDICTIONS!$C$4:$C$75,PREDICTIONS!$S$4:$S$75,$BX29,PREDICTIONS!$R$4:$R$75,FB$3)+SUMIFS(PREDICTIONS!$B$4:$B$75,PREDICTIONS!$R$4:$R$75,$BX29,PREDICTIONS!$S$4:$S$75,FB$3)</f>
        <v>0</v>
      </c>
      <c r="FC29" s="83">
        <f>SUMIFS(PREDICTIONS!$D$4:$D$75,PREDICTIONS!$T$4:$T$75,$BX29,PREDICTIONS!$S$4:$S$75,FC$3)+SUMIFS(PREDICTIONS!$C$4:$C$75,PREDICTIONS!$S$4:$S$75,$BX29,PREDICTIONS!$T$4:$T$75,FC$3)</f>
        <v>0</v>
      </c>
      <c r="FD29" s="83">
        <f>SUMIFS(PREDICTIONS!$E$4:$E$75,PREDICTIONS!$U$4:$U$75,$BX29,PREDICTIONS!$T$4:$T$75,FD$3)+SUMIFS(PREDICTIONS!$D$4:$D$75,PREDICTIONS!$T$4:$T$75,$BX29,PREDICTIONS!$U$4:$U$75,FD$3)</f>
        <v>0</v>
      </c>
      <c r="FE29" s="83">
        <f>SUMIFS(PREDICTIONS!$F$4:$F$75,PREDICTIONS!$V$4:$V$75,$BX29,PREDICTIONS!$U$4:$U$75,FE$3)+SUMIFS(PREDICTIONS!$E$4:$E$75,PREDICTIONS!$U$4:$U$75,$BX29,PREDICTIONS!$V$4:$V$75,FE$3)</f>
        <v>0</v>
      </c>
      <c r="FF29" s="83">
        <f>SUMIFS(PREDICTIONS!$G$4:$G$75,PREDICTIONS!$W$4:$W$75,$BX29,PREDICTIONS!$V$4:$V$75,FF$3)+SUMIFS(PREDICTIONS!$F$4:$F$75,PREDICTIONS!$V$4:$V$75,$BX29,PREDICTIONS!$W$4:$W$75,FF$3)</f>
        <v>0</v>
      </c>
      <c r="FG29" s="83">
        <f>SUMIFS(PREDICTIONS!$U$4:$U$75,PREDICTIONS!$O$4:$O$75,$BX29,PREDICTIONS!$N$4:$N$75,FG$3)+SUMIFS(PREDICTIONS!$T$4:$T$75,PREDICTIONS!$N$4:$N$75,$BX29,PREDICTIONS!$O$4:$O$75,FG$3)</f>
        <v>0</v>
      </c>
      <c r="FH29" s="83">
        <f>SUMIFS(PREDICTIONS!$U$4:$U$75,PREDICTIONS!$O$4:$O$75,$BX29,PREDICTIONS!$N$4:$N$75,FH$3)+SUMIFS(PREDICTIONS!$T$4:$T$75,PREDICTIONS!$N$4:$N$75,$BX29,PREDICTIONS!$O$4:$O$75,FH$3)</f>
        <v>0</v>
      </c>
      <c r="FI29" s="83">
        <f>SUMIFS(PREDICTIONS!$U$4:$U$75,PREDICTIONS!$O$4:$O$75,$BX29,PREDICTIONS!$N$4:$N$75,FI$3)+SUMIFS(PREDICTIONS!$T$4:$T$75,PREDICTIONS!$N$4:$N$75,$BX29,PREDICTIONS!$O$4:$O$75,FI$3)</f>
        <v>0</v>
      </c>
      <c r="FJ29" s="83">
        <f>SUMIFS(PREDICTIONS!$U$4:$U$75,PREDICTIONS!$O$4:$O$75,$BX29,PREDICTIONS!$N$4:$N$75,FJ$3)+SUMIFS(PREDICTIONS!$T$4:$T$75,PREDICTIONS!$N$4:$N$75,$BX29,PREDICTIONS!$O$4:$O$75,FJ$3)</f>
        <v>0</v>
      </c>
      <c r="FK29" s="83">
        <f>SUMIFS(PREDICTIONS!$U$4:$U$75,PREDICTIONS!$O$4:$O$75,$BX29,PREDICTIONS!$N$4:$N$75,FK$3)+SUMIFS(PREDICTIONS!$T$4:$T$75,PREDICTIONS!$N$4:$N$75,$BX29,PREDICTIONS!$O$4:$O$75,FK$3)</f>
        <v>0</v>
      </c>
      <c r="FL29" s="83">
        <f>SUMIFS(PREDICTIONS!$U$4:$U$75,PREDICTIONS!$O$4:$O$75,$BX29,PREDICTIONS!$N$4:$N$75,FL$3)+SUMIFS(PREDICTIONS!$T$4:$T$75,PREDICTIONS!$N$4:$N$75,$BX29,PREDICTIONS!$O$4:$O$75,FL$3)</f>
        <v>0</v>
      </c>
      <c r="FM29" s="83">
        <f>SUMIFS(PREDICTIONS!$U$4:$U$75,PREDICTIONS!$O$4:$O$75,$BX29,PREDICTIONS!$N$4:$N$75,FM$3)+SUMIFS(PREDICTIONS!$T$4:$T$75,PREDICTIONS!$N$4:$N$75,$BX29,PREDICTIONS!$O$4:$O$75,FM$3)</f>
        <v>0</v>
      </c>
      <c r="FN29" s="83">
        <f>SUMIFS(PREDICTIONS!$U$4:$U$75,PREDICTIONS!$O$4:$O$75,$BX29,PREDICTIONS!$N$4:$N$75,FN$3)+SUMIFS(PREDICTIONS!$T$4:$T$75,PREDICTIONS!$N$4:$N$75,$BX29,PREDICTIONS!$O$4:$O$75,FN$3)</f>
        <v>0</v>
      </c>
      <c r="FO29" s="83">
        <f>SUMIFS(PREDICTIONS!$U$4:$U$75,PREDICTIONS!$O$4:$O$75,$BX29,PREDICTIONS!$N$4:$N$75,FO$3)+SUMIFS(PREDICTIONS!$T$4:$T$75,PREDICTIONS!$N$4:$N$75,$BX29,PREDICTIONS!$O$4:$O$75,FO$3)</f>
        <v>0</v>
      </c>
      <c r="FP29" s="83">
        <f>SUMIFS(PREDICTIONS!$U$4:$U$75,PREDICTIONS!$O$4:$O$75,$BX29,PREDICTIONS!$N$4:$N$75,FP$3)+SUMIFS(PREDICTIONS!$T$4:$T$75,PREDICTIONS!$N$4:$N$75,$BX29,PREDICTIONS!$O$4:$O$75,FP$3)</f>
        <v>0</v>
      </c>
      <c r="FQ29" s="83">
        <f>SUMIFS(PREDICTIONS!$U$4:$U$75,PREDICTIONS!$O$4:$O$75,$BX29,PREDICTIONS!$N$4:$N$75,FQ$3)+SUMIFS(PREDICTIONS!$T$4:$T$75,PREDICTIONS!$N$4:$N$75,$BX29,PREDICTIONS!$O$4:$O$75,FQ$3)</f>
        <v>0</v>
      </c>
      <c r="FR29" s="83">
        <f>SUMIFS(PREDICTIONS!$U$4:$U$75,PREDICTIONS!$O$4:$O$75,$BX29,PREDICTIONS!$N$4:$N$75,FR$3)+SUMIFS(PREDICTIONS!$T$4:$T$75,PREDICTIONS!$N$4:$N$75,$BX29,PREDICTIONS!$O$4:$O$75,FR$3)</f>
        <v>0</v>
      </c>
      <c r="FS29" s="51"/>
      <c r="FT29" s="51" t="s">
        <v>11</v>
      </c>
      <c r="FU29" s="83">
        <f>SUMIFS(PREDICTIONS!$S$4:$S$75,PREDICTIONS!$O$4:$O$75,$BX29,PREDICTIONS!$N$4:$N$75,FU$3)+SUMIFS(PREDICTIONS!$R$4:$R$75,PREDICTIONS!$N$4:$N$75,$BX29,PREDICTIONS!$O$4:$O$75,FU$3)</f>
        <v>0</v>
      </c>
      <c r="FV29" s="83">
        <f>SUMIFS(PREDICTIONS!$S$4:$S$75,PREDICTIONS!$O$4:$O$75,$BX29,PREDICTIONS!$N$4:$N$75,FV$3)+SUMIFS(PREDICTIONS!$R$4:$R$75,PREDICTIONS!$N$4:$N$75,$BX29,PREDICTIONS!$O$4:$O$75,FV$3)</f>
        <v>0</v>
      </c>
      <c r="FW29" s="83">
        <f>SUMIFS(PREDICTIONS!$S$4:$S$75,PREDICTIONS!$O$4:$O$75,$BX29,PREDICTIONS!$N$4:$N$75,FW$3)+SUMIFS(PREDICTIONS!$R$4:$R$75,PREDICTIONS!$N$4:$N$75,$BX29,PREDICTIONS!$O$4:$O$75,FW$3)</f>
        <v>0</v>
      </c>
      <c r="FX29" s="83">
        <f>SUMIFS(PREDICTIONS!$S$4:$S$75,PREDICTIONS!$O$4:$O$75,$BX29,PREDICTIONS!$N$4:$N$75,FX$3)+SUMIFS(PREDICTIONS!$R$4:$R$75,PREDICTIONS!$N$4:$N$75,$BX29,PREDICTIONS!$O$4:$O$75,FX$3)</f>
        <v>0</v>
      </c>
      <c r="FY29" s="83">
        <f>SUMIFS(PREDICTIONS!$S$4:$S$75,PREDICTIONS!$O$4:$O$75,$BX29,PREDICTIONS!$N$4:$N$75,FY$3)+SUMIFS(PREDICTIONS!$R$4:$R$75,PREDICTIONS!$N$4:$N$75,$BX29,PREDICTIONS!$O$4:$O$75,FY$3)</f>
        <v>0</v>
      </c>
      <c r="FZ29" s="83">
        <f>SUMIFS(PREDICTIONS!$S$4:$S$75,PREDICTIONS!$O$4:$O$75,$BX29,PREDICTIONS!$N$4:$N$75,FZ$3)+SUMIFS(PREDICTIONS!$R$4:$R$75,PREDICTIONS!$N$4:$N$75,$BX29,PREDICTIONS!$O$4:$O$75,FZ$3)</f>
        <v>0</v>
      </c>
      <c r="GA29" s="83">
        <f>SUMIFS(PREDICTIONS!$T$4:$T$75,PREDICTIONS!$P$4:$P$75,$BX29,PREDICTIONS!$O$4:$O$75,GA$3)+SUMIFS(PREDICTIONS!$S$4:$S$75,PREDICTIONS!$O$4:$O$75,$BX29,PREDICTIONS!$P$4:$P$75,GA$3)</f>
        <v>0</v>
      </c>
      <c r="GB29" s="83">
        <f>SUMIFS(PREDICTIONS!$U$4:$U$75,PREDICTIONS!$Q$4:$Q$75,$BX29,PREDICTIONS!$P$4:$P$75,GB$3)+SUMIFS(PREDICTIONS!$T$4:$T$75,PREDICTIONS!$P$4:$P$75,$BX29,PREDICTIONS!$Q$4:$Q$75,GB$3)</f>
        <v>0</v>
      </c>
      <c r="GC29" s="83">
        <f>SUMIFS(PREDICTIONS!$V$4:$V$75,PREDICTIONS!$R$4:$R$75,$BX29,PREDICTIONS!$Q$4:$Q$75,GC$3)+SUMIFS(PREDICTIONS!$U$4:$U$75,PREDICTIONS!$Q$4:$Q$75,$BX29,PREDICTIONS!$R$4:$R$75,GC$3)</f>
        <v>0</v>
      </c>
      <c r="GD29" s="83">
        <f>SUMIFS(PREDICTIONS!$W$4:$W$75,PREDICTIONS!$S$4:$S$75,$BX29,PREDICTIONS!$R$4:$R$75,GD$3)+SUMIFS(PREDICTIONS!$V$4:$V$75,PREDICTIONS!$R$4:$R$75,$BX29,PREDICTIONS!$S$4:$S$75,GD$3)</f>
        <v>0</v>
      </c>
      <c r="GE29" s="83">
        <f>SUMIFS(PREDICTIONS!$B$4:$B$75,PREDICTIONS!$T$4:$T$75,$BX29,PREDICTIONS!$S$4:$S$75,GE$3)+SUMIFS(PREDICTIONS!$W$4:$W$75,PREDICTIONS!$S$4:$S$75,$BX29,PREDICTIONS!$T$4:$T$75,GE$3)</f>
        <v>0</v>
      </c>
      <c r="GF29" s="83">
        <f>SUMIFS(PREDICTIONS!$C$4:$C$75,PREDICTIONS!$U$4:$U$75,$BX29,PREDICTIONS!$T$4:$T$75,GF$3)+SUMIFS(PREDICTIONS!$B$4:$B$75,PREDICTIONS!$T$4:$T$75,$BX29,PREDICTIONS!$U$4:$U$75,GF$3)</f>
        <v>0</v>
      </c>
      <c r="GG29" s="83">
        <f>SUMIFS(PREDICTIONS!$D$4:$D$75,PREDICTIONS!$V$4:$V$75,$BX29,PREDICTIONS!$U$4:$U$75,GG$3)+SUMIFS(PREDICTIONS!$C$4:$C$75,PREDICTIONS!$U$4:$U$75,$BX29,PREDICTIONS!$V$4:$V$75,GG$3)</f>
        <v>0</v>
      </c>
      <c r="GH29" s="83">
        <f>SUMIFS(PREDICTIONS!$E$4:$E$75,PREDICTIONS!$W$4:$W$75,$BX29,PREDICTIONS!$V$4:$V$75,GH$3)+SUMIFS(PREDICTIONS!$D$4:$D$75,PREDICTIONS!$V$4:$V$75,$BX29,PREDICTIONS!$W$4:$W$75,GH$3)</f>
        <v>0</v>
      </c>
      <c r="GI29" s="83">
        <f>SUMIFS(PREDICTIONS!$F$4:$F$75,PREDICTIONS!$B$4:$B$75,$BX29,PREDICTIONS!$W$4:$W$75,GI$3)+SUMIFS(PREDICTIONS!$E$4:$E$75,PREDICTIONS!$W$4:$W$75,$BX29,PREDICTIONS!$B$4:$B$75,GI$3)</f>
        <v>0</v>
      </c>
      <c r="GJ29" s="83">
        <f>SUMIFS(PREDICTIONS!$G$4:$G$75,PREDICTIONS!$C$4:$C$75,$BX29,PREDICTIONS!$B$4:$B$75,GJ$3)+SUMIFS(PREDICTIONS!$F$4:$F$75,PREDICTIONS!$B$4:$B$75,$BX29,PREDICTIONS!$C$4:$C$75,GJ$3)</f>
        <v>0</v>
      </c>
      <c r="GK29" s="83">
        <f>SUMIFS(PREDICTIONS!$J$4:$J$75,PREDICTIONS!$D$4:$D$75,$BX29,PREDICTIONS!$C$4:$C$75,GK$3)+SUMIFS(PREDICTIONS!$G$4:$G$75,PREDICTIONS!$C$4:$C$75,$BX29,PREDICTIONS!$D$4:$D$75,GK$3)</f>
        <v>0</v>
      </c>
      <c r="GL29" s="83">
        <f>SUMIFS(PREDICTIONS!$K$4:$K$75,PREDICTIONS!$E$4:$E$75,$BX29,PREDICTIONS!$D$4:$D$75,GL$3)+SUMIFS(PREDICTIONS!$J$4:$J$75,PREDICTIONS!$D$4:$D$75,$BX29,PREDICTIONS!$E$4:$E$75,GL$3)</f>
        <v>0</v>
      </c>
      <c r="GM29" s="83">
        <f>SUMIFS(PREDICTIONS!$L$4:$L$75,PREDICTIONS!$F$4:$F$75,$BX29,PREDICTIONS!$E$4:$E$75,GM$3)+SUMIFS(PREDICTIONS!$K$4:$K$75,PREDICTIONS!$E$4:$E$75,$BX29,PREDICTIONS!$F$4:$F$75,GM$3)</f>
        <v>0</v>
      </c>
      <c r="GN29" s="83">
        <f>SUMIFS(PREDICTIONS!$N$4:$N$75,PREDICTIONS!$G$4:$G$75,$BX29,PREDICTIONS!$F$4:$F$75,GN$3)+SUMIFS(PREDICTIONS!$L$4:$L$75,PREDICTIONS!$F$4:$F$75,$BX29,PREDICTIONS!$G$4:$G$75,GN$3)</f>
        <v>0</v>
      </c>
      <c r="GO29" s="83">
        <f>SUMIFS(PREDICTIONS!$O$4:$O$75,PREDICTIONS!$J$4:$J$75,$BX29,PREDICTIONS!$G$4:$G$75,GO$3)+SUMIFS(PREDICTIONS!$N$4:$N$75,PREDICTIONS!$G$4:$G$75,$BX29,PREDICTIONS!$J$4:$J$75,GO$3)</f>
        <v>0</v>
      </c>
      <c r="GP29" s="83">
        <f>SUMIFS(PREDICTIONS!$P$4:$P$75,PREDICTIONS!$K$4:$K$75,$BX29,PREDICTIONS!$J$4:$J$75,GP$3)+SUMIFS(PREDICTIONS!$O$4:$O$75,PREDICTIONS!$J$4:$J$75,$BX29,PREDICTIONS!$K$4:$K$75,GP$3)</f>
        <v>0</v>
      </c>
      <c r="GQ29" s="83">
        <f>SUMIFS(PREDICTIONS!$Q$4:$Q$75,PREDICTIONS!$L$4:$L$75,$BX29,PREDICTIONS!$K$4:$K$75,GQ$3)+SUMIFS(PREDICTIONS!$P$4:$P$75,PREDICTIONS!$K$4:$K$75,$BX29,PREDICTIONS!$L$4:$L$75,GQ$3)</f>
        <v>0</v>
      </c>
      <c r="GR29" s="83">
        <f>SUMIFS(PREDICTIONS!$R$4:$R$75,PREDICTIONS!$N$4:$N$75,$BX29,PREDICTIONS!$L$4:$L$75,GR$3)+SUMIFS(PREDICTIONS!$Q$4:$Q$75,PREDICTIONS!$L$4:$L$75,$BX29,PREDICTIONS!$N$4:$N$75,GR$3)</f>
        <v>0</v>
      </c>
      <c r="GS29" s="83">
        <f>SUMIFS(PREDICTIONS!$S$4:$S$75,PREDICTIONS!$O$4:$O$75,$BX29,PREDICTIONS!$N$4:$N$75,GS$3)+SUMIFS(PREDICTIONS!$R$4:$R$75,PREDICTIONS!$N$4:$N$75,$BX29,PREDICTIONS!$O$4:$O$75,GS$3)</f>
        <v>0</v>
      </c>
      <c r="GT29" s="83">
        <f>SUMIFS(PREDICTIONS!$T$4:$T$75,PREDICTIONS!$P$4:$P$75,$BX29,PREDICTIONS!$O$4:$O$75,GT$3)+SUMIFS(PREDICTIONS!$S$4:$S$75,PREDICTIONS!$O$4:$O$75,$BX29,PREDICTIONS!$P$4:$P$75,GT$3)</f>
        <v>0</v>
      </c>
      <c r="GU29" s="83">
        <f>SUMIFS(PREDICTIONS!$U$4:$U$75,PREDICTIONS!$Q$4:$Q$75,$BX29,PREDICTIONS!$P$4:$P$75,GU$3)+SUMIFS(PREDICTIONS!$T$4:$T$75,PREDICTIONS!$P$4:$P$75,$BX29,PREDICTIONS!$Q$4:$Q$75,GU$3)</f>
        <v>0</v>
      </c>
      <c r="GV29" s="83">
        <f>SUMIFS(PREDICTIONS!$V$4:$V$75,PREDICTIONS!$R$4:$R$75,$BX29,PREDICTIONS!$Q$4:$Q$75,GV$3)+SUMIFS(PREDICTIONS!$U$4:$U$75,PREDICTIONS!$Q$4:$Q$75,$BX29,PREDICTIONS!$R$4:$R$75,GV$3)</f>
        <v>0</v>
      </c>
      <c r="GW29" s="83">
        <f>SUMIFS(PREDICTIONS!$W$4:$W$75,PREDICTIONS!$S$4:$S$75,$BX29,PREDICTIONS!$R$4:$R$75,GW$3)+SUMIFS(PREDICTIONS!$V$4:$V$75,PREDICTIONS!$R$4:$R$75,$BX29,PREDICTIONS!$S$4:$S$75,GW$3)</f>
        <v>0</v>
      </c>
      <c r="GX29" s="83">
        <f>SUMIFS(PREDICTIONS!$B$4:$B$75,PREDICTIONS!$T$4:$T$75,$BX29,PREDICTIONS!$S$4:$S$75,GX$3)+SUMIFS(PREDICTIONS!$W$4:$W$75,PREDICTIONS!$S$4:$S$75,$BX29,PREDICTIONS!$T$4:$T$75,GX$3)</f>
        <v>0</v>
      </c>
      <c r="GY29" s="83">
        <f>SUMIFS(PREDICTIONS!$C$4:$C$75,PREDICTIONS!$U$4:$U$75,$BX29,PREDICTIONS!$T$4:$T$75,GY$3)+SUMIFS(PREDICTIONS!$B$4:$B$75,PREDICTIONS!$T$4:$T$75,$BX29,PREDICTIONS!$U$4:$U$75,GY$3)</f>
        <v>0</v>
      </c>
      <c r="GZ29" s="83">
        <f>SUMIFS(PREDICTIONS!$S$4:$S$75,PREDICTIONS!$O$4:$O$75,$BX29,PREDICTIONS!$N$4:$N$75,GZ$3)+SUMIFS(PREDICTIONS!$R$4:$R$75,PREDICTIONS!$N$4:$N$75,$BX29,PREDICTIONS!$O$4:$O$75,GZ$3)</f>
        <v>0</v>
      </c>
      <c r="HA29" s="83">
        <f>SUMIFS(PREDICTIONS!$S$4:$S$75,PREDICTIONS!$O$4:$O$75,$BX29,PREDICTIONS!$N$4:$N$75,HA$3)+SUMIFS(PREDICTIONS!$R$4:$R$75,PREDICTIONS!$N$4:$N$75,$BX29,PREDICTIONS!$O$4:$O$75,HA$3)</f>
        <v>0</v>
      </c>
      <c r="HB29" s="83">
        <f>SUMIFS(PREDICTIONS!$S$4:$S$75,PREDICTIONS!$O$4:$O$75,$BX29,PREDICTIONS!$N$4:$N$75,HB$3)+SUMIFS(PREDICTIONS!$R$4:$R$75,PREDICTIONS!$N$4:$N$75,$BX29,PREDICTIONS!$O$4:$O$75,HB$3)</f>
        <v>0</v>
      </c>
      <c r="HC29" s="83">
        <f>SUMIFS(PREDICTIONS!$S$4:$S$75,PREDICTIONS!$O$4:$O$75,$BX29,PREDICTIONS!$N$4:$N$75,HC$3)+SUMIFS(PREDICTIONS!$R$4:$R$75,PREDICTIONS!$N$4:$N$75,$BX29,PREDICTIONS!$O$4:$O$75,HC$3)</f>
        <v>0</v>
      </c>
      <c r="HD29" s="83">
        <f>SUMIFS(PREDICTIONS!$S$4:$S$75,PREDICTIONS!$O$4:$O$75,$BX29,PREDICTIONS!$N$4:$N$75,HD$3)+SUMIFS(PREDICTIONS!$R$4:$R$75,PREDICTIONS!$N$4:$N$75,$BX29,PREDICTIONS!$O$4:$O$75,HD$3)</f>
        <v>0</v>
      </c>
      <c r="HE29" s="83">
        <f>SUMIFS(PREDICTIONS!$S$4:$S$75,PREDICTIONS!$O$4:$O$75,$BX29,PREDICTIONS!$N$4:$N$75,HE$3)+SUMIFS(PREDICTIONS!$R$4:$R$75,PREDICTIONS!$N$4:$N$75,$BX29,PREDICTIONS!$O$4:$O$75,HE$3)</f>
        <v>0</v>
      </c>
      <c r="HF29" s="83">
        <f>SUMIFS(PREDICTIONS!$S$4:$S$75,PREDICTIONS!$O$4:$O$75,$BX29,PREDICTIONS!$N$4:$N$75,HF$3)+SUMIFS(PREDICTIONS!$R$4:$R$75,PREDICTIONS!$N$4:$N$75,$BX29,PREDICTIONS!$O$4:$O$75,HF$3)</f>
        <v>0</v>
      </c>
      <c r="HG29" s="83">
        <f>SUMIFS(PREDICTIONS!$S$4:$S$75,PREDICTIONS!$O$4:$O$75,$BX29,PREDICTIONS!$N$4:$N$75,HG$3)+SUMIFS(PREDICTIONS!$R$4:$R$75,PREDICTIONS!$N$4:$N$75,$BX29,PREDICTIONS!$O$4:$O$75,HG$3)</f>
        <v>0</v>
      </c>
      <c r="HH29" s="83">
        <f>SUMIFS(PREDICTIONS!$S$4:$S$75,PREDICTIONS!$O$4:$O$75,$BX29,PREDICTIONS!$N$4:$N$75,HH$3)+SUMIFS(PREDICTIONS!$R$4:$R$75,PREDICTIONS!$N$4:$N$75,$BX29,PREDICTIONS!$O$4:$O$75,HH$3)</f>
        <v>0</v>
      </c>
      <c r="HI29" s="83">
        <f>SUMIFS(PREDICTIONS!$S$4:$S$75,PREDICTIONS!$O$4:$O$75,$BX29,PREDICTIONS!$N$4:$N$75,HI$3)+SUMIFS(PREDICTIONS!$R$4:$R$75,PREDICTIONS!$N$4:$N$75,$BX29,PREDICTIONS!$O$4:$O$75,HI$3)</f>
        <v>0</v>
      </c>
      <c r="HJ29" s="83">
        <f>SUMIFS(PREDICTIONS!$S$4:$S$75,PREDICTIONS!$O$4:$O$75,$BX29,PREDICTIONS!$N$4:$N$75,HJ$3)+SUMIFS(PREDICTIONS!$R$4:$R$75,PREDICTIONS!$N$4:$N$75,$BX29,PREDICTIONS!$O$4:$O$75,HJ$3)</f>
        <v>0</v>
      </c>
      <c r="HK29" s="83">
        <f>SUMIFS(PREDICTIONS!$S$4:$S$75,PREDICTIONS!$O$4:$O$75,$BX29,PREDICTIONS!$N$4:$N$75,HK$3)+SUMIFS(PREDICTIONS!$R$4:$R$75,PREDICTIONS!$N$4:$N$75,$BX29,PREDICTIONS!$O$4:$O$75,HK$3)</f>
        <v>0</v>
      </c>
      <c r="HL29" s="83">
        <f>SUMIFS(PREDICTIONS!$S$4:$S$75,PREDICTIONS!$O$4:$O$75,$BX29,PREDICTIONS!$N$4:$N$75,HL$3)+SUMIFS(PREDICTIONS!$R$4:$R$75,PREDICTIONS!$N$4:$N$75,$BX29,PREDICTIONS!$O$4:$O$75,HL$3)</f>
        <v>0</v>
      </c>
      <c r="HM29" s="83">
        <f>SUMIFS(PREDICTIONS!$S$4:$S$75,PREDICTIONS!$O$4:$O$75,$BX29,PREDICTIONS!$N$4:$N$75,HM$3)+SUMIFS(PREDICTIONS!$R$4:$R$75,PREDICTIONS!$N$4:$N$75,$BX29,PREDICTIONS!$O$4:$O$75,HM$3)</f>
        <v>0</v>
      </c>
      <c r="HN29" s="83">
        <f>SUMIFS(PREDICTIONS!$S$4:$S$75,PREDICTIONS!$O$4:$O$75,$BX29,PREDICTIONS!$N$4:$N$75,HN$3)+SUMIFS(PREDICTIONS!$R$4:$R$75,PREDICTIONS!$N$4:$N$75,$BX29,PREDICTIONS!$O$4:$O$75,HN$3)</f>
        <v>0</v>
      </c>
      <c r="HO29" s="83">
        <f>SUMIFS(PREDICTIONS!$S$4:$S$75,PREDICTIONS!$O$4:$O$75,$BX29,PREDICTIONS!$N$4:$N$75,HO$3)+SUMIFS(PREDICTIONS!$R$4:$R$75,PREDICTIONS!$N$4:$N$75,$BX29,PREDICTIONS!$O$4:$O$75,HO$3)</f>
        <v>0</v>
      </c>
      <c r="HP29" s="83">
        <f>SUMIFS(PREDICTIONS!$S$4:$S$75,PREDICTIONS!$O$4:$O$75,$BX29,PREDICTIONS!$N$4:$N$75,HP$3)+SUMIFS(PREDICTIONS!$R$4:$R$75,PREDICTIONS!$N$4:$N$75,$BX29,PREDICTIONS!$O$4:$O$75,HP$3)</f>
        <v>0</v>
      </c>
      <c r="HQ29" s="51"/>
      <c r="HR29" s="71"/>
      <c r="HS29" s="71"/>
      <c r="HT29" s="71"/>
      <c r="HU29" s="71"/>
      <c r="HV29" s="71"/>
      <c r="HW29" s="71"/>
      <c r="HX29" s="71"/>
      <c r="HY29" s="71"/>
      <c r="HZ29" s="71"/>
      <c r="IA29" s="71"/>
      <c r="IB29" s="71"/>
      <c r="IC29" s="71"/>
      <c r="ID29" s="71"/>
      <c r="IE29" s="71"/>
      <c r="IF29" s="71"/>
      <c r="IG29" s="71"/>
      <c r="IH29" s="71"/>
      <c r="II29" s="71"/>
      <c r="IJ29" s="71"/>
      <c r="IK29" s="71"/>
      <c r="IL29" s="71"/>
      <c r="IM29" s="71"/>
      <c r="IN29" s="71"/>
      <c r="IP29" s="71"/>
      <c r="IQ29" s="71"/>
      <c r="IR29" s="71"/>
      <c r="IS29" s="71"/>
      <c r="IT29" s="71"/>
      <c r="IU29" s="71"/>
      <c r="IV29" s="71"/>
      <c r="IW29" s="71"/>
      <c r="IX29" s="71"/>
      <c r="IY29" s="71"/>
      <c r="IZ29" s="71"/>
      <c r="JA29" s="71"/>
      <c r="JB29" s="71"/>
      <c r="JC29" s="71"/>
      <c r="JD29" s="71"/>
      <c r="JE29" s="71"/>
      <c r="JF29" s="71"/>
      <c r="JG29" s="71"/>
      <c r="JH29" s="71"/>
      <c r="JI29" s="71"/>
      <c r="JJ29" s="71"/>
      <c r="JK29" s="71"/>
      <c r="JL29" s="71"/>
      <c r="JM29" s="71"/>
      <c r="JN29" s="71"/>
      <c r="JO29" s="71"/>
      <c r="JP29" s="71"/>
      <c r="JQ29" s="71"/>
      <c r="JR29" s="71"/>
      <c r="JS29" s="71"/>
      <c r="JT29" s="71"/>
      <c r="JU29" s="71"/>
      <c r="JV29" s="71"/>
      <c r="JW29" s="71"/>
      <c r="JX29" s="71"/>
      <c r="JY29" s="71"/>
      <c r="JZ29" s="71"/>
      <c r="KA29" s="71"/>
      <c r="KB29" s="71"/>
      <c r="KC29" s="71"/>
      <c r="KD29" s="71"/>
      <c r="KE29" s="71"/>
      <c r="KF29" s="71"/>
      <c r="KG29" s="71"/>
      <c r="KH29" s="71"/>
      <c r="KI29" s="71"/>
      <c r="KJ29" s="71"/>
      <c r="KK29" s="71"/>
      <c r="KL29" s="71"/>
      <c r="KM29" s="71"/>
      <c r="KN29" s="71"/>
      <c r="KO29" s="71"/>
    </row>
    <row r="30" spans="1:301" s="78" customFormat="1" ht="30" customHeight="1" x14ac:dyDescent="0.25">
      <c r="A30" s="71"/>
      <c r="B30" s="72">
        <f>ACTUALS!B30</f>
        <v>27</v>
      </c>
      <c r="C30" s="73" t="str">
        <f>ACTUALS!C30</f>
        <v>B</v>
      </c>
      <c r="D30" s="74">
        <f>ACTUALS!D30</f>
        <v>46191</v>
      </c>
      <c r="E30" s="73" t="str">
        <f>ACTUALS!E30</f>
        <v>BC Place (Vancouver)</v>
      </c>
      <c r="F30" s="180">
        <f>ACTUALS!F30</f>
        <v>0.75</v>
      </c>
      <c r="G30" s="75">
        <f t="shared" si="2"/>
        <v>46191.75</v>
      </c>
      <c r="H30" s="254" t="str">
        <f>ACTUALS!H30</f>
        <v>Canada - Qatar</v>
      </c>
      <c r="I30" s="149"/>
      <c r="J30" s="150"/>
      <c r="K30" s="151"/>
      <c r="L30" s="73" t="str">
        <f t="shared" si="3"/>
        <v/>
      </c>
      <c r="M30" s="76" t="s">
        <v>732</v>
      </c>
      <c r="N30" s="77" t="str">
        <f t="shared" ref="N30:N93" si="7">IF(H30="","",TRIM(LEFT(H30,FIND(" -",H30,1))))</f>
        <v>Canada</v>
      </c>
      <c r="O30" s="78" t="str">
        <f t="shared" ref="O30:O93" si="8">TRIM(RIGHT(H30,LEN(H30)-FIND("- ",H30,1)-1))</f>
        <v>Qatar</v>
      </c>
      <c r="P30" s="78" t="str">
        <f>IF(L30="","",IF(PREDICTIONS!$R30&gt;PREDICTIONS!$S30,PREDICTIONS!$N30,IF(PREDICTIONS!$S30&gt;PREDICTIONS!$R30,PREDICTIONS!$O30,"")))</f>
        <v/>
      </c>
      <c r="Q30" s="78" t="str">
        <f>IF(PREDICTIONS!$P30=PREDICTIONS!$N30,PREDICTIONS!$O30,IF(PREDICTIONS!$P30=PREDICTIONS!$O30,PREDICTIONS!$N30,""))</f>
        <v/>
      </c>
      <c r="R30" s="79">
        <f t="shared" si="4"/>
        <v>0</v>
      </c>
      <c r="S30" s="78">
        <f t="shared" si="5"/>
        <v>0</v>
      </c>
      <c r="T30" s="78">
        <f>IF(OR(PREDICTIONS!$R30="",PREDICTIONS!$S30=""),"",PREDICTIONS!$R30-PREDICTIONS!$S30)</f>
        <v>0</v>
      </c>
      <c r="U30" s="78">
        <f>IF(OR(PREDICTIONS!$R30="",PREDICTIONS!$S30=""),"",PREDICTIONS!$S30-PREDICTIONS!$R30)</f>
        <v>0</v>
      </c>
      <c r="V30" s="78" t="str">
        <f>IF(PREDICTIONS!$K30="","",IF(PREDICTIONS!$L30="Draw",1,IF(PREDICTIONS!$L30=PREDICTIONS!$N30,3,0)))</f>
        <v/>
      </c>
      <c r="W30" s="78" t="str">
        <f>IF(PREDICTIONS!$K30="","",IF(PREDICTIONS!$L30="Draw",1,IF(PREDICTIONS!$L30=PREDICTIONS!$O30,3,0)))</f>
        <v/>
      </c>
      <c r="AB30" s="209" t="str">
        <f>IF(OR(ACTUALS!L30="",L30=""),"",IF((R30+S30)=(ACTUALS!R30+ACTUALS!S30),pointtotalgoals,0))</f>
        <v/>
      </c>
      <c r="AC30" s="78" t="str">
        <f>IF(L30="","",IF(L30=ACTUALS!L30,pointcorrectresult,0))</f>
        <v/>
      </c>
      <c r="AD30" s="78" t="str">
        <f>IF(L30="","",IF(I30=ACTUALS!I30,pointcorrectscore,0))</f>
        <v/>
      </c>
      <c r="AE30" s="210">
        <f t="shared" si="6"/>
        <v>0</v>
      </c>
      <c r="AK30" s="78" t="s">
        <v>16</v>
      </c>
      <c r="AL30" s="86">
        <v>1</v>
      </c>
      <c r="AM30" s="86" t="str">
        <f ca="1">IFERROR(INDEX(BE:BE,MATCH("1"&amp;AK30,BO:BO,0),1),"")</f>
        <v>Ecuador</v>
      </c>
      <c r="AN30" s="86" t="str">
        <f ca="1">IF(AM30="","",VLOOKUP(AM30,BE:BJ,2,FALSE)&amp;"-"&amp;VLOOKUP(AM30,BE:BJ,3,FALSE)&amp;"-"&amp;VLOOKUP(AM30,BE:BJ,4,FALSE))</f>
        <v>0-0-0</v>
      </c>
      <c r="AO30" s="86">
        <f ca="1">IF(AM30="","",VLOOKUP(AM30,BE:BL,8,FALSE))</f>
        <v>0</v>
      </c>
      <c r="AP30" s="86">
        <f ca="1">IF(AM30="","",VLOOKUP(AM30,BE:BO,5,FALSE))</f>
        <v>0</v>
      </c>
      <c r="AQ30" s="282" t="str">
        <f>IF(L75="","",IF(AM30=ACTUALS!AJ30,$AQ$2,0))</f>
        <v/>
      </c>
      <c r="AR30" s="283"/>
      <c r="AS30" s="51"/>
      <c r="AT30" s="51"/>
      <c r="AU30" s="94"/>
      <c r="AV30" s="94"/>
      <c r="AW30" s="51"/>
      <c r="AX30" s="51"/>
      <c r="AY30" s="51"/>
      <c r="AZ30" s="51"/>
      <c r="BA30" s="51"/>
      <c r="BB30" s="51"/>
      <c r="BC30" s="51"/>
      <c r="BD30" s="51" t="s">
        <v>61</v>
      </c>
      <c r="BE30" s="51" t="s">
        <v>45</v>
      </c>
      <c r="BF30" s="51">
        <f>COUNTIF(PREDICTIONS!$P$4:$P$75,BE30)</f>
        <v>0</v>
      </c>
      <c r="BG30" s="51">
        <f>COUNTIFS(PREDICTIONS!$O$4:$O$75,BE30,PREDICTIONS!$L$4:$L$75,"Draw")+COUNTIFS(PREDICTIONS!$N$4:$N$75,BE30,PREDICTIONS!$L$4:$L$75,"Draw")</f>
        <v>0</v>
      </c>
      <c r="BH30" s="51">
        <f>COUNTIF(PREDICTIONS!$Q$4:$Q$75,BE30)</f>
        <v>0</v>
      </c>
      <c r="BI30" s="51">
        <f>BG30+(3*BF30)</f>
        <v>0</v>
      </c>
      <c r="BJ30" s="51">
        <f>SUMIFS(PREDICTIONS!$R$4:$R$75,PREDICTIONS!$N$4:$N$75,BE30)+SUMIFS(PREDICTIONS!$S$4:$S$75,PREDICTIONS!$O$4:$O$75,BE30)</f>
        <v>0</v>
      </c>
      <c r="BK30" s="51">
        <f>SUMIFS(PREDICTIONS!$S$4:$S$75,PREDICTIONS!$N$4:$N$75,BE30)+SUMIFS(PREDICTIONS!$R$4:$R$75,PREDICTIONS!$O$4:$O$75,BE30)</f>
        <v>0</v>
      </c>
      <c r="BL30" s="51">
        <f>BJ30-BK30</f>
        <v>0</v>
      </c>
      <c r="BM30" s="51">
        <f ca="1">RANK(BV30,BV29:BV32,1)</f>
        <v>3</v>
      </c>
      <c r="BN30" s="51" t="str">
        <f>IFERROR(VLOOKUP(BE30,AU:AV,2,FALSE),"")</f>
        <v/>
      </c>
      <c r="BO30" s="51" t="str">
        <f ca="1">IF(BN30="",BM30&amp;BD30,BN30&amp;BD30)</f>
        <v>3F</v>
      </c>
      <c r="BP30" s="51">
        <f>RANK(BI30,BI29:BI32)+(RANK(BL30,BL29:BL32)/10)+(RANK(BJ30,BJ29:BJ32)/100)</f>
        <v>1.1100000000000001</v>
      </c>
      <c r="BQ30" s="51">
        <f>RANK(BP30,BP29:BP32,1)</f>
        <v>1</v>
      </c>
      <c r="BR30" s="51" cm="1">
        <f t="array" aca="1" ref="BR30" ca="1">SUMPRODUCT((OFFSET($BY$3:$DT$3,MATCH($BE30,$BX$4:$BX$51,0),0))*((IF($BQ32=$BQ30,$BY$3:$DT$3=$BE32,0))+(IF($BQ29=$BQ30,$BY$3:$DT$3=$BE29,0))+(IF($BQ31=$BQ30,$BY$3:$DT$3=$BE31,0))))</f>
        <v>0</v>
      </c>
      <c r="BS30" s="51" cm="1">
        <f t="array" aca="1" ref="BS30" ca="1">SUMPRODUCT((OFFSET($DW$3:$FR$3,MATCH($BE30,$DV$4:$DV$51,0),0))*((IF($BQ32=$BQ30,$DW$3:$FR$3=$BE32,0))+(IF($BQ29=$BQ30,$DW$3:$FR$3=$BE29,0))+(IF($BQ31=$BQ30,$DW$3:$FR$3=$BE31,0))))</f>
        <v>0</v>
      </c>
      <c r="BT30" s="51" cm="1">
        <f t="array" aca="1" ref="BT30" ca="1">SUMPRODUCT((OFFSET($FU$3:$HP$3,MATCH($BE30,$FT$4:$FT$51,0),0))*((IF($BQ32=$BQ30,$FU$3:$HP$3=$BE32,0))+(IF($BQ29=$BQ30,$FU$3:$HP$3=$BE29,0))+(IF($BQ31=$BQ30,$FU$3:$HP$3=$BE31,0))))</f>
        <v>0</v>
      </c>
      <c r="BU30" s="51">
        <f ca="1">(BR30/1000)+(BS30/10000)+(BT30/100000)+(ROW(BT33)/10000000)</f>
        <v>3.3000000000000002E-6</v>
      </c>
      <c r="BV30" s="51">
        <f ca="1">+BP30-BU30</f>
        <v>1.1099967000000002</v>
      </c>
      <c r="BW30" s="51"/>
      <c r="BX30" s="51" t="s">
        <v>102</v>
      </c>
      <c r="BY30" s="83">
        <f>SUMIFS(PREDICTIONS!$W$4:$W$75,PREDICTIONS!$O$4:$O$75,$BX30,PREDICTIONS!$N$4:$N$75,BY$3)+SUMIFS(PREDICTIONS!$V$4:$V$75,PREDICTIONS!$N$4:$N$75,$BX30,PREDICTIONS!$O$4:$O$75,BY$3)</f>
        <v>0</v>
      </c>
      <c r="BZ30" s="83">
        <f>SUMIFS(PREDICTIONS!$W$4:$W$75,PREDICTIONS!$O$4:$O$75,$BX30,PREDICTIONS!$N$4:$N$75,BZ$3)+SUMIFS(PREDICTIONS!$V$4:$V$75,PREDICTIONS!$N$4:$N$75,$BX30,PREDICTIONS!$O$4:$O$75,BZ$3)</f>
        <v>0</v>
      </c>
      <c r="CA30" s="83">
        <f>SUMIFS(PREDICTIONS!$W$4:$W$75,PREDICTIONS!$O$4:$O$75,$BX30,PREDICTIONS!$N$4:$N$75,CA$3)+SUMIFS(PREDICTIONS!$V$4:$V$75,PREDICTIONS!$N$4:$N$75,$BX30,PREDICTIONS!$O$4:$O$75,CA$3)</f>
        <v>0</v>
      </c>
      <c r="CB30" s="83">
        <f>SUMIFS(PREDICTIONS!$W$4:$W$75,PREDICTIONS!$O$4:$O$75,$BX30,PREDICTIONS!$N$4:$N$75,CB$3)+SUMIFS(PREDICTIONS!$V$4:$V$75,PREDICTIONS!$N$4:$N$75,$BX30,PREDICTIONS!$O$4:$O$75,CB$3)</f>
        <v>0</v>
      </c>
      <c r="CC30" s="83">
        <f>SUMIFS(PREDICTIONS!$W$4:$W$75,PREDICTIONS!$O$4:$O$75,$BX30,PREDICTIONS!$N$4:$N$75,CC$3)+SUMIFS(PREDICTIONS!$V$4:$V$75,PREDICTIONS!$N$4:$N$75,$BX30,PREDICTIONS!$O$4:$O$75,CC$3)</f>
        <v>0</v>
      </c>
      <c r="CD30" s="83">
        <f>SUMIFS(PREDICTIONS!$W$4:$W$75,PREDICTIONS!$O$4:$O$75,$BX30,PREDICTIONS!$N$4:$N$75,CD$3)+SUMIFS(PREDICTIONS!$V$4:$V$75,PREDICTIONS!$N$4:$N$75,$BX30,PREDICTIONS!$O$4:$O$75,CD$3)</f>
        <v>0</v>
      </c>
      <c r="CE30" s="83">
        <f>SUMIFS(PREDICTIONS!$W$4:$W$75,PREDICTIONS!$O$4:$O$75,$BX30,PREDICTIONS!$N$4:$N$75,CE$3)+SUMIFS(PREDICTIONS!$V$4:$V$75,PREDICTIONS!$N$4:$N$75,$BX30,PREDICTIONS!$O$4:$O$75,CE$3)</f>
        <v>0</v>
      </c>
      <c r="CF30" s="83">
        <f>SUMIFS(PREDICTIONS!$W$4:$W$75,PREDICTIONS!$O$4:$O$75,$BX30,PREDICTIONS!$N$4:$N$75,CF$3)+SUMIFS(PREDICTIONS!$V$4:$V$75,PREDICTIONS!$N$4:$N$75,$BX30,PREDICTIONS!$O$4:$O$75,CF$3)</f>
        <v>0</v>
      </c>
      <c r="CG30" s="83">
        <f>SUMIFS(PREDICTIONS!$W$4:$W$75,PREDICTIONS!$O$4:$O$75,$BX30,PREDICTIONS!$N$4:$N$75,CG$3)+SUMIFS(PREDICTIONS!$V$4:$V$75,PREDICTIONS!$N$4:$N$75,$BX30,PREDICTIONS!$O$4:$O$75,CG$3)</f>
        <v>0</v>
      </c>
      <c r="CH30" s="83">
        <f>SUMIFS(PREDICTIONS!$W$4:$W$75,PREDICTIONS!$O$4:$O$75,$BX30,PREDICTIONS!$N$4:$N$75,CH$3)+SUMIFS(PREDICTIONS!$V$4:$V$75,PREDICTIONS!$N$4:$N$75,$BX30,PREDICTIONS!$O$4:$O$75,CH$3)</f>
        <v>0</v>
      </c>
      <c r="CI30" s="83">
        <f>SUMIFS(PREDICTIONS!$W$4:$W$75,PREDICTIONS!$O$4:$O$75,$BX30,PREDICTIONS!$N$4:$N$75,CI$3)+SUMIFS(PREDICTIONS!$V$4:$V$75,PREDICTIONS!$N$4:$N$75,$BX30,PREDICTIONS!$O$4:$O$75,CI$3)</f>
        <v>0</v>
      </c>
      <c r="CJ30" s="83">
        <f>SUMIFS(PREDICTIONS!$W$4:$W$75,PREDICTIONS!$O$4:$O$75,$BX30,PREDICTIONS!$N$4:$N$75,CJ$3)+SUMIFS(PREDICTIONS!$V$4:$V$75,PREDICTIONS!$N$4:$N$75,$BX30,PREDICTIONS!$O$4:$O$75,CJ$3)</f>
        <v>0</v>
      </c>
      <c r="CK30" s="83">
        <f>SUMIFS(PREDICTIONS!$W$4:$W$75,PREDICTIONS!$O$4:$O$75,$BX30,PREDICTIONS!$N$4:$N$75,CK$3)+SUMIFS(PREDICTIONS!$V$4:$V$75,PREDICTIONS!$N$4:$N$75,$BX30,PREDICTIONS!$O$4:$O$75,CK$3)</f>
        <v>0</v>
      </c>
      <c r="CL30" s="83">
        <f>SUMIFS(PREDICTIONS!$W$4:$W$75,PREDICTIONS!$O$4:$O$75,$BX30,PREDICTIONS!$N$4:$N$75,CL$3)+SUMIFS(PREDICTIONS!$V$4:$V$75,PREDICTIONS!$N$4:$N$75,$BX30,PREDICTIONS!$O$4:$O$75,CL$3)</f>
        <v>0</v>
      </c>
      <c r="CM30" s="83">
        <f>SUMIFS(PREDICTIONS!$W$4:$W$75,PREDICTIONS!$O$4:$O$75,$BX30,PREDICTIONS!$N$4:$N$75,CM$3)+SUMIFS(PREDICTIONS!$V$4:$V$75,PREDICTIONS!$N$4:$N$75,$BX30,PREDICTIONS!$O$4:$O$75,CM$3)</f>
        <v>0</v>
      </c>
      <c r="CN30" s="83">
        <f>SUMIFS(PREDICTIONS!$W$4:$W$75,PREDICTIONS!$O$4:$O$75,$BX30,PREDICTIONS!$N$4:$N$75,CN$3)+SUMIFS(PREDICTIONS!$V$4:$V$75,PREDICTIONS!$N$4:$N$75,$BX30,PREDICTIONS!$O$4:$O$75,CN$3)</f>
        <v>0</v>
      </c>
      <c r="CO30" s="83">
        <f>SUMIFS(PREDICTIONS!$W$4:$W$75,PREDICTIONS!$O$4:$O$75,$BX30,PREDICTIONS!$N$4:$N$75,CO$3)+SUMIFS(PREDICTIONS!$V$4:$V$75,PREDICTIONS!$N$4:$N$75,$BX30,PREDICTIONS!$O$4:$O$75,CO$3)</f>
        <v>0</v>
      </c>
      <c r="CP30" s="83">
        <f>SUMIFS(PREDICTIONS!$W$4:$W$75,PREDICTIONS!$O$4:$O$75,$BX30,PREDICTIONS!$N$4:$N$75,CP$3)+SUMIFS(PREDICTIONS!$V$4:$V$75,PREDICTIONS!$N$4:$N$75,$BX30,PREDICTIONS!$O$4:$O$75,CP$3)</f>
        <v>0</v>
      </c>
      <c r="CQ30" s="83">
        <f>SUMIFS(PREDICTIONS!$W$4:$W$75,PREDICTIONS!$O$4:$O$75,$BX30,PREDICTIONS!$N$4:$N$75,CQ$3)+SUMIFS(PREDICTIONS!$V$4:$V$75,PREDICTIONS!$N$4:$N$75,$BX30,PREDICTIONS!$O$4:$O$75,CQ$3)</f>
        <v>0</v>
      </c>
      <c r="CR30" s="83">
        <f>SUMIFS(PREDICTIONS!$W$4:$W$75,PREDICTIONS!$O$4:$O$75,$BX30,PREDICTIONS!$N$4:$N$75,CR$3)+SUMIFS(PREDICTIONS!$V$4:$V$75,PREDICTIONS!$N$4:$N$75,$BX30,PREDICTIONS!$O$4:$O$75,CR$3)</f>
        <v>0</v>
      </c>
      <c r="CS30" s="83">
        <f>SUMIFS(PREDICTIONS!$W$4:$W$75,PREDICTIONS!$O$4:$O$75,$BX30,PREDICTIONS!$N$4:$N$75,CS$3)+SUMIFS(PREDICTIONS!$V$4:$V$75,PREDICTIONS!$N$4:$N$75,$BX30,PREDICTIONS!$O$4:$O$75,CS$3)</f>
        <v>0</v>
      </c>
      <c r="CT30" s="83">
        <f>SUMIFS(PREDICTIONS!$W$4:$W$75,PREDICTIONS!$O$4:$O$75,$BX30,PREDICTIONS!$N$4:$N$75,CT$3)+SUMIFS(PREDICTIONS!$V$4:$V$75,PREDICTIONS!$N$4:$N$75,$BX30,PREDICTIONS!$O$4:$O$75,CT$3)</f>
        <v>0</v>
      </c>
      <c r="CU30" s="83">
        <f>SUMIFS(PREDICTIONS!$B$4:$B$75,PREDICTIONS!$P$4:$P$75,$BX30,PREDICTIONS!$O$4:$O$75,CU$3)+SUMIFS(PREDICTIONS!$W$4:$W$75,PREDICTIONS!$O$4:$O$75,$BX30,PREDICTIONS!$P$4:$P$75,CU$3)</f>
        <v>0</v>
      </c>
      <c r="CV30" s="83">
        <f>SUMIFS(PREDICTIONS!$C$4:$C$75,PREDICTIONS!$Q$4:$Q$75,$BX30,PREDICTIONS!$P$4:$P$75,CV$3)+SUMIFS(PREDICTIONS!$B$4:$B$75,PREDICTIONS!$P$4:$P$75,$BX30,PREDICTIONS!$Q$4:$Q$75,CV$3)</f>
        <v>0</v>
      </c>
      <c r="CW30" s="83">
        <f>SUMIFS(PREDICTIONS!$D$4:$D$75,PREDICTIONS!$R$4:$R$75,$BX30,PREDICTIONS!$Q$4:$Q$75,CW$3)+SUMIFS(PREDICTIONS!$C$4:$C$75,PREDICTIONS!$Q$4:$Q$75,$BX30,PREDICTIONS!$R$4:$R$75,CW$3)</f>
        <v>0</v>
      </c>
      <c r="CX30" s="83">
        <f>SUMIFS(PREDICTIONS!$E$4:$E$75,PREDICTIONS!$S$4:$S$75,$BX30,PREDICTIONS!$R$4:$R$75,CX$3)+SUMIFS(PREDICTIONS!$D$4:$D$75,PREDICTIONS!$R$4:$R$75,$BX30,PREDICTIONS!$S$4:$S$75,CX$3)</f>
        <v>0</v>
      </c>
      <c r="CY30" s="83">
        <f>SUMIFS(PREDICTIONS!$F$4:$F$75,PREDICTIONS!$T$4:$T$75,$BX30,PREDICTIONS!$S$4:$S$75,CY$3)+SUMIFS(PREDICTIONS!$E$4:$E$75,PREDICTIONS!$S$4:$S$75,$BX30,PREDICTIONS!$T$4:$T$75,CY$3)</f>
        <v>0</v>
      </c>
      <c r="CZ30" s="83">
        <f>SUMIFS(PREDICTIONS!$G$4:$G$75,PREDICTIONS!$U$4:$U$75,$BX30,PREDICTIONS!$T$4:$T$75,CZ$3)+SUMIFS(PREDICTIONS!$F$4:$F$75,PREDICTIONS!$T$4:$T$75,$BX30,PREDICTIONS!$U$4:$U$75,CZ$3)</f>
        <v>0</v>
      </c>
      <c r="DA30" s="83">
        <f>SUMIFS(PREDICTIONS!$J$4:$J$75,PREDICTIONS!$V$4:$V$75,$BX30,PREDICTIONS!$U$4:$U$75,DA$3)+SUMIFS(PREDICTIONS!$G$4:$G$75,PREDICTIONS!$U$4:$U$75,$BX30,PREDICTIONS!$V$4:$V$75,DA$3)</f>
        <v>0</v>
      </c>
      <c r="DB30" s="83">
        <f>SUMIFS(PREDICTIONS!$K$4:$K$75,PREDICTIONS!$W$4:$W$75,$BX30,PREDICTIONS!$V$4:$V$75,DB$3)+SUMIFS(PREDICTIONS!$J$4:$J$75,PREDICTIONS!$V$4:$V$75,$BX30,PREDICTIONS!$W$4:$W$75,DB$3)</f>
        <v>0</v>
      </c>
      <c r="DC30" s="83">
        <f>SUMIFS(PREDICTIONS!$L$4:$L$75,PREDICTIONS!$B$4:$B$75,$BX30,PREDICTIONS!$W$4:$W$75,DC$3)+SUMIFS(PREDICTIONS!$K$4:$K$75,PREDICTIONS!$W$4:$W$75,$BX30,PREDICTIONS!$B$4:$B$75,DC$3)</f>
        <v>0</v>
      </c>
      <c r="DD30" s="83">
        <f>SUMIFS(PREDICTIONS!$N$4:$N$75,PREDICTIONS!$C$4:$C$75,$BX30,PREDICTIONS!$B$4:$B$75,DD$3)+SUMIFS(PREDICTIONS!$L$4:$L$75,PREDICTIONS!$B$4:$B$75,$BX30,PREDICTIONS!$C$4:$C$75,DD$3)</f>
        <v>0</v>
      </c>
      <c r="DE30" s="83">
        <f>SUMIFS(PREDICTIONS!$O$4:$O$75,PREDICTIONS!$D$4:$D$75,$BX30,PREDICTIONS!$C$4:$C$75,DE$3)+SUMIFS(PREDICTIONS!$N$4:$N$75,PREDICTIONS!$C$4:$C$75,$BX30,PREDICTIONS!$D$4:$D$75,DE$3)</f>
        <v>0</v>
      </c>
      <c r="DF30" s="83">
        <f>SUMIFS(PREDICTIONS!$P$4:$P$75,PREDICTIONS!$E$4:$E$75,$BX30,PREDICTIONS!$D$4:$D$75,DF$3)+SUMIFS(PREDICTIONS!$O$4:$O$75,PREDICTIONS!$D$4:$D$75,$BX30,PREDICTIONS!$E$4:$E$75,DF$3)</f>
        <v>0</v>
      </c>
      <c r="DG30" s="83">
        <f>SUMIFS(PREDICTIONS!$Q$4:$Q$75,PREDICTIONS!$F$4:$F$75,$BX30,PREDICTIONS!$E$4:$E$75,DG$3)+SUMIFS(PREDICTIONS!$P$4:$P$75,PREDICTIONS!$E$4:$E$75,$BX30,PREDICTIONS!$F$4:$F$75,DG$3)</f>
        <v>0</v>
      </c>
      <c r="DH30" s="83">
        <f>SUMIFS(PREDICTIONS!$R$4:$R$75,PREDICTIONS!$G$4:$G$75,$BX30,PREDICTIONS!$F$4:$F$75,DH$3)+SUMIFS(PREDICTIONS!$Q$4:$Q$75,PREDICTIONS!$F$4:$F$75,$BX30,PREDICTIONS!$G$4:$G$75,DH$3)</f>
        <v>0</v>
      </c>
      <c r="DI30" s="83">
        <f>SUMIFS(PREDICTIONS!$S$4:$S$75,PREDICTIONS!$J$4:$J$75,$BX30,PREDICTIONS!$G$4:$G$75,DI$3)+SUMIFS(PREDICTIONS!$R$4:$R$75,PREDICTIONS!$G$4:$G$75,$BX30,PREDICTIONS!$J$4:$J$75,DI$3)</f>
        <v>0</v>
      </c>
      <c r="DJ30" s="83">
        <f>SUMIFS(PREDICTIONS!$T$4:$T$75,PREDICTIONS!$K$4:$K$75,$BX30,PREDICTIONS!$J$4:$J$75,DJ$3)+SUMIFS(PREDICTIONS!$S$4:$S$75,PREDICTIONS!$J$4:$J$75,$BX30,PREDICTIONS!$K$4:$K$75,DJ$3)</f>
        <v>0</v>
      </c>
      <c r="DK30" s="83">
        <f>SUMIFS(PREDICTIONS!$U$4:$U$75,PREDICTIONS!$L$4:$L$75,$BX30,PREDICTIONS!$K$4:$K$75,DK$3)+SUMIFS(PREDICTIONS!$T$4:$T$75,PREDICTIONS!$K$4:$K$75,$BX30,PREDICTIONS!$L$4:$L$75,DK$3)</f>
        <v>0</v>
      </c>
      <c r="DL30" s="83">
        <f>SUMIFS(PREDICTIONS!$V$4:$V$75,PREDICTIONS!$N$4:$N$75,$BX30,PREDICTIONS!$L$4:$L$75,DL$3)+SUMIFS(PREDICTIONS!$U$4:$U$75,PREDICTIONS!$L$4:$L$75,$BX30,PREDICTIONS!$N$4:$N$75,DL$3)</f>
        <v>0</v>
      </c>
      <c r="DM30" s="83">
        <f>SUMIFS(PREDICTIONS!$W$4:$W$75,PREDICTIONS!$O$4:$O$75,$BX30,PREDICTIONS!$N$4:$N$75,DM$3)+SUMIFS(PREDICTIONS!$V$4:$V$75,PREDICTIONS!$N$4:$N$75,$BX30,PREDICTIONS!$O$4:$O$75,DM$3)</f>
        <v>0</v>
      </c>
      <c r="DN30" s="83">
        <f>SUMIFS(PREDICTIONS!$B$4:$B$75,PREDICTIONS!$P$4:$P$75,$BX30,PREDICTIONS!$O$4:$O$75,DN$3)+SUMIFS(PREDICTIONS!$W$4:$W$75,PREDICTIONS!$O$4:$O$75,$BX30,PREDICTIONS!$P$4:$P$75,DN$3)</f>
        <v>0</v>
      </c>
      <c r="DO30" s="83">
        <f>SUMIFS(PREDICTIONS!$C$4:$C$75,PREDICTIONS!$Q$4:$Q$75,$BX30,PREDICTIONS!$P$4:$P$75,DO$3)+SUMIFS(PREDICTIONS!$B$4:$B$75,PREDICTIONS!$P$4:$P$75,$BX30,PREDICTIONS!$Q$4:$Q$75,DO$3)</f>
        <v>0</v>
      </c>
      <c r="DP30" s="83">
        <f>SUMIFS(PREDICTIONS!$D$4:$D$75,PREDICTIONS!$R$4:$R$75,$BX30,PREDICTIONS!$Q$4:$Q$75,DP$3)+SUMIFS(PREDICTIONS!$C$4:$C$75,PREDICTIONS!$Q$4:$Q$75,$BX30,PREDICTIONS!$R$4:$R$75,DP$3)</f>
        <v>0</v>
      </c>
      <c r="DQ30" s="83">
        <f>SUMIFS(PREDICTIONS!$E$4:$E$75,PREDICTIONS!$S$4:$S$75,$BX30,PREDICTIONS!$R$4:$R$75,DQ$3)+SUMIFS(PREDICTIONS!$D$4:$D$75,PREDICTIONS!$R$4:$R$75,$BX30,PREDICTIONS!$S$4:$S$75,DQ$3)</f>
        <v>0</v>
      </c>
      <c r="DR30" s="83">
        <f>SUMIFS(PREDICTIONS!$W$4:$W$75,PREDICTIONS!$O$4:$O$75,$BX30,PREDICTIONS!$N$4:$N$75,DR$3)+SUMIFS(PREDICTIONS!$V$4:$V$75,PREDICTIONS!$N$4:$N$75,$BX30,PREDICTIONS!$O$4:$O$75,DR$3)</f>
        <v>0</v>
      </c>
      <c r="DS30" s="83">
        <f>SUMIFS(PREDICTIONS!$W$4:$W$75,PREDICTIONS!$O$4:$O$75,$BX30,PREDICTIONS!$N$4:$N$75,DS$3)+SUMIFS(PREDICTIONS!$V$4:$V$75,PREDICTIONS!$N$4:$N$75,$BX30,PREDICTIONS!$O$4:$O$75,DS$3)</f>
        <v>0</v>
      </c>
      <c r="DT30" s="83">
        <f>SUMIFS(PREDICTIONS!$W$4:$W$75,PREDICTIONS!$O$4:$O$75,$BX30,PREDICTIONS!$N$4:$N$75,DT$3)+SUMIFS(PREDICTIONS!$V$4:$V$75,PREDICTIONS!$N$4:$N$75,$BX30,PREDICTIONS!$O$4:$O$75,DT$3)</f>
        <v>0</v>
      </c>
      <c r="DU30" s="51"/>
      <c r="DV30" s="51" t="s">
        <v>102</v>
      </c>
      <c r="DW30" s="83">
        <f>SUMIFS(PREDICTIONS!$U$4:$U$75,PREDICTIONS!$O$4:$O$75,$BX30,PREDICTIONS!$N$4:$N$75,DW$3)+SUMIFS(PREDICTIONS!$T$4:$T$75,PREDICTIONS!$N$4:$N$75,$BX30,PREDICTIONS!$O$4:$O$75,DW$3)</f>
        <v>0</v>
      </c>
      <c r="DX30" s="83">
        <f>SUMIFS(PREDICTIONS!$U$4:$U$75,PREDICTIONS!$O$4:$O$75,$BX30,PREDICTIONS!$N$4:$N$75,DX$3)+SUMIFS(PREDICTIONS!$T$4:$T$75,PREDICTIONS!$N$4:$N$75,$BX30,PREDICTIONS!$O$4:$O$75,DX$3)</f>
        <v>0</v>
      </c>
      <c r="DY30" s="83">
        <f>SUMIFS(PREDICTIONS!$U$4:$U$75,PREDICTIONS!$O$4:$O$75,$BX30,PREDICTIONS!$N$4:$N$75,DY$3)+SUMIFS(PREDICTIONS!$T$4:$T$75,PREDICTIONS!$N$4:$N$75,$BX30,PREDICTIONS!$O$4:$O$75,DY$3)</f>
        <v>0</v>
      </c>
      <c r="DZ30" s="83">
        <f>SUMIFS(PREDICTIONS!$U$4:$U$75,PREDICTIONS!$O$4:$O$75,$BX30,PREDICTIONS!$N$4:$N$75,DZ$3)+SUMIFS(PREDICTIONS!$T$4:$T$75,PREDICTIONS!$N$4:$N$75,$BX30,PREDICTIONS!$O$4:$O$75,DZ$3)</f>
        <v>0</v>
      </c>
      <c r="EA30" s="83">
        <f>SUMIFS(PREDICTIONS!$U$4:$U$75,PREDICTIONS!$O$4:$O$75,$BX30,PREDICTIONS!$N$4:$N$75,EA$3)+SUMIFS(PREDICTIONS!$T$4:$T$75,PREDICTIONS!$N$4:$N$75,$BX30,PREDICTIONS!$O$4:$O$75,EA$3)</f>
        <v>0</v>
      </c>
      <c r="EB30" s="83">
        <f>SUMIFS(PREDICTIONS!$U$4:$U$75,PREDICTIONS!$O$4:$O$75,$BX30,PREDICTIONS!$N$4:$N$75,EB$3)+SUMIFS(PREDICTIONS!$T$4:$T$75,PREDICTIONS!$N$4:$N$75,$BX30,PREDICTIONS!$O$4:$O$75,EB$3)</f>
        <v>0</v>
      </c>
      <c r="EC30" s="83">
        <f>SUMIFS(PREDICTIONS!$U$4:$U$75,PREDICTIONS!$O$4:$O$75,$BX30,PREDICTIONS!$N$4:$N$75,EC$3)+SUMIFS(PREDICTIONS!$T$4:$T$75,PREDICTIONS!$N$4:$N$75,$BX30,PREDICTIONS!$O$4:$O$75,EC$3)</f>
        <v>0</v>
      </c>
      <c r="ED30" s="83">
        <f>SUMIFS(PREDICTIONS!$U$4:$U$75,PREDICTIONS!$O$4:$O$75,$BX30,PREDICTIONS!$N$4:$N$75,ED$3)+SUMIFS(PREDICTIONS!$T$4:$T$75,PREDICTIONS!$N$4:$N$75,$BX30,PREDICTIONS!$O$4:$O$75,ED$3)</f>
        <v>0</v>
      </c>
      <c r="EE30" s="83">
        <f>SUMIFS(PREDICTIONS!$U$4:$U$75,PREDICTIONS!$O$4:$O$75,$BX30,PREDICTIONS!$N$4:$N$75,EE$3)+SUMIFS(PREDICTIONS!$T$4:$T$75,PREDICTIONS!$N$4:$N$75,$BX30,PREDICTIONS!$O$4:$O$75,EE$3)</f>
        <v>0</v>
      </c>
      <c r="EF30" s="83">
        <f>SUMIFS(PREDICTIONS!$V$4:$V$75,PREDICTIONS!$P$4:$P$75,$BX30,PREDICTIONS!$O$4:$O$75,EF$3)+SUMIFS(PREDICTIONS!$U$4:$U$75,PREDICTIONS!$O$4:$O$75,$BX30,PREDICTIONS!$P$4:$P$75,EF$3)</f>
        <v>0</v>
      </c>
      <c r="EG30" s="83">
        <f>SUMIFS(PREDICTIONS!$W$4:$W$75,PREDICTIONS!$Q$4:$Q$75,$BX30,PREDICTIONS!$P$4:$P$75,EG$3)+SUMIFS(PREDICTIONS!$V$4:$V$75,PREDICTIONS!$P$4:$P$75,$BX30,PREDICTIONS!$Q$4:$Q$75,EG$3)</f>
        <v>0</v>
      </c>
      <c r="EH30" s="83">
        <f>SUMIFS(PREDICTIONS!$B$4:$B$75,PREDICTIONS!$R$4:$R$75,$BX30,PREDICTIONS!$Q$4:$Q$75,EH$3)+SUMIFS(PREDICTIONS!$W$4:$W$75,PREDICTIONS!$Q$4:$Q$75,$BX30,PREDICTIONS!$R$4:$R$75,EH$3)</f>
        <v>0</v>
      </c>
      <c r="EI30" s="83">
        <f>SUMIFS(PREDICTIONS!$C$4:$C$75,PREDICTIONS!$S$4:$S$75,$BX30,PREDICTIONS!$R$4:$R$75,EI$3)+SUMIFS(PREDICTIONS!$B$4:$B$75,PREDICTIONS!$R$4:$R$75,$BX30,PREDICTIONS!$S$4:$S$75,EI$3)</f>
        <v>0</v>
      </c>
      <c r="EJ30" s="83">
        <f>SUMIFS(PREDICTIONS!$D$4:$D$75,PREDICTIONS!$T$4:$T$75,$BX30,PREDICTIONS!$S$4:$S$75,EJ$3)+SUMIFS(PREDICTIONS!$C$4:$C$75,PREDICTIONS!$S$4:$S$75,$BX30,PREDICTIONS!$T$4:$T$75,EJ$3)</f>
        <v>0</v>
      </c>
      <c r="EK30" s="83">
        <f>SUMIFS(PREDICTIONS!$E$4:$E$75,PREDICTIONS!$U$4:$U$75,$BX30,PREDICTIONS!$T$4:$T$75,EK$3)+SUMIFS(PREDICTIONS!$D$4:$D$75,PREDICTIONS!$T$4:$T$75,$BX30,PREDICTIONS!$U$4:$U$75,EK$3)</f>
        <v>0</v>
      </c>
      <c r="EL30" s="83">
        <f>SUMIFS(PREDICTIONS!$F$4:$F$75,PREDICTIONS!$V$4:$V$75,$BX30,PREDICTIONS!$U$4:$U$75,EL$3)+SUMIFS(PREDICTIONS!$E$4:$E$75,PREDICTIONS!$U$4:$U$75,$BX30,PREDICTIONS!$V$4:$V$75,EL$3)</f>
        <v>0</v>
      </c>
      <c r="EM30" s="83">
        <f>SUMIFS(PREDICTIONS!$G$4:$G$75,PREDICTIONS!$W$4:$W$75,$BX30,PREDICTIONS!$V$4:$V$75,EM$3)+SUMIFS(PREDICTIONS!$F$4:$F$75,PREDICTIONS!$V$4:$V$75,$BX30,PREDICTIONS!$W$4:$W$75,EM$3)</f>
        <v>0</v>
      </c>
      <c r="EN30" s="83">
        <f>SUMIFS(PREDICTIONS!$J$4:$J$75,PREDICTIONS!$B$4:$B$75,$BX30,PREDICTIONS!$W$4:$W$75,EN$3)+SUMIFS(PREDICTIONS!$G$4:$G$75,PREDICTIONS!$W$4:$W$75,$BX30,PREDICTIONS!$B$4:$B$75,EN$3)</f>
        <v>0</v>
      </c>
      <c r="EO30" s="83">
        <f>SUMIFS(PREDICTIONS!$K$4:$K$75,PREDICTIONS!$C$4:$C$75,$BX30,PREDICTIONS!$B$4:$B$75,EO$3)+SUMIFS(PREDICTIONS!$J$4:$J$75,PREDICTIONS!$B$4:$B$75,$BX30,PREDICTIONS!$C$4:$C$75,EO$3)</f>
        <v>0</v>
      </c>
      <c r="EP30" s="83">
        <f>SUMIFS(PREDICTIONS!$L$4:$L$75,PREDICTIONS!$D$4:$D$75,$BX30,PREDICTIONS!$C$4:$C$75,EP$3)+SUMIFS(PREDICTIONS!$K$4:$K$75,PREDICTIONS!$C$4:$C$75,$BX30,PREDICTIONS!$D$4:$D$75,EP$3)</f>
        <v>0</v>
      </c>
      <c r="EQ30" s="83">
        <f>SUMIFS(PREDICTIONS!$N$4:$N$75,PREDICTIONS!$E$4:$E$75,$BX30,PREDICTIONS!$D$4:$D$75,EQ$3)+SUMIFS(PREDICTIONS!$L$4:$L$75,PREDICTIONS!$D$4:$D$75,$BX30,PREDICTIONS!$E$4:$E$75,EQ$3)</f>
        <v>0</v>
      </c>
      <c r="ER30" s="83">
        <f>SUMIFS(PREDICTIONS!$O$4:$O$75,PREDICTIONS!$F$4:$F$75,$BX30,PREDICTIONS!$E$4:$E$75,ER$3)+SUMIFS(PREDICTIONS!$N$4:$N$75,PREDICTIONS!$E$4:$E$75,$BX30,PREDICTIONS!$F$4:$F$75,ER$3)</f>
        <v>0</v>
      </c>
      <c r="ES30" s="83">
        <f>SUMIFS(PREDICTIONS!$P$4:$P$75,PREDICTIONS!$G$4:$G$75,$BX30,PREDICTIONS!$F$4:$F$75,ES$3)+SUMIFS(PREDICTIONS!$O$4:$O$75,PREDICTIONS!$F$4:$F$75,$BX30,PREDICTIONS!$G$4:$G$75,ES$3)</f>
        <v>0</v>
      </c>
      <c r="ET30" s="83">
        <f>SUMIFS(PREDICTIONS!$Q$4:$Q$75,PREDICTIONS!$J$4:$J$75,$BX30,PREDICTIONS!$G$4:$G$75,ET$3)+SUMIFS(PREDICTIONS!$P$4:$P$75,PREDICTIONS!$G$4:$G$75,$BX30,PREDICTIONS!$J$4:$J$75,ET$3)</f>
        <v>0</v>
      </c>
      <c r="EU30" s="83">
        <f>SUMIFS(PREDICTIONS!$R$4:$R$75,PREDICTIONS!$K$4:$K$75,$BX30,PREDICTIONS!$J$4:$J$75,EU$3)+SUMIFS(PREDICTIONS!$Q$4:$Q$75,PREDICTIONS!$J$4:$J$75,$BX30,PREDICTIONS!$K$4:$K$75,EU$3)</f>
        <v>0</v>
      </c>
      <c r="EV30" s="83">
        <f>SUMIFS(PREDICTIONS!$S$4:$S$75,PREDICTIONS!$L$4:$L$75,$BX30,PREDICTIONS!$K$4:$K$75,EV$3)+SUMIFS(PREDICTIONS!$R$4:$R$75,PREDICTIONS!$K$4:$K$75,$BX30,PREDICTIONS!$L$4:$L$75,EV$3)</f>
        <v>0</v>
      </c>
      <c r="EW30" s="83">
        <f>SUMIFS(PREDICTIONS!$T$4:$T$75,PREDICTIONS!$N$4:$N$75,$BX30,PREDICTIONS!$L$4:$L$75,EW$3)+SUMIFS(PREDICTIONS!$S$4:$S$75,PREDICTIONS!$L$4:$L$75,$BX30,PREDICTIONS!$N$4:$N$75,EW$3)</f>
        <v>0</v>
      </c>
      <c r="EX30" s="83">
        <f>SUMIFS(PREDICTIONS!$U$4:$U$75,PREDICTIONS!$O$4:$O$75,$BX30,PREDICTIONS!$N$4:$N$75,EX$3)+SUMIFS(PREDICTIONS!$T$4:$T$75,PREDICTIONS!$N$4:$N$75,$BX30,PREDICTIONS!$O$4:$O$75,EX$3)</f>
        <v>0</v>
      </c>
      <c r="EY30" s="83">
        <f>SUMIFS(PREDICTIONS!$V$4:$V$75,PREDICTIONS!$P$4:$P$75,$BX30,PREDICTIONS!$O$4:$O$75,EY$3)+SUMIFS(PREDICTIONS!$U$4:$U$75,PREDICTIONS!$O$4:$O$75,$BX30,PREDICTIONS!$P$4:$P$75,EY$3)</f>
        <v>0</v>
      </c>
      <c r="EZ30" s="83">
        <f>SUMIFS(PREDICTIONS!$W$4:$W$75,PREDICTIONS!$Q$4:$Q$75,$BX30,PREDICTIONS!$P$4:$P$75,EZ$3)+SUMIFS(PREDICTIONS!$V$4:$V$75,PREDICTIONS!$P$4:$P$75,$BX30,PREDICTIONS!$Q$4:$Q$75,EZ$3)</f>
        <v>0</v>
      </c>
      <c r="FA30" s="83">
        <f>SUMIFS(PREDICTIONS!$B$4:$B$75,PREDICTIONS!$R$4:$R$75,$BX30,PREDICTIONS!$Q$4:$Q$75,FA$3)+SUMIFS(PREDICTIONS!$W$4:$W$75,PREDICTIONS!$Q$4:$Q$75,$BX30,PREDICTIONS!$R$4:$R$75,FA$3)</f>
        <v>0</v>
      </c>
      <c r="FB30" s="83">
        <f>SUMIFS(PREDICTIONS!$C$4:$C$75,PREDICTIONS!$S$4:$S$75,$BX30,PREDICTIONS!$R$4:$R$75,FB$3)+SUMIFS(PREDICTIONS!$B$4:$B$75,PREDICTIONS!$R$4:$R$75,$BX30,PREDICTIONS!$S$4:$S$75,FB$3)</f>
        <v>0</v>
      </c>
      <c r="FC30" s="83">
        <f>SUMIFS(PREDICTIONS!$D$4:$D$75,PREDICTIONS!$T$4:$T$75,$BX30,PREDICTIONS!$S$4:$S$75,FC$3)+SUMIFS(PREDICTIONS!$C$4:$C$75,PREDICTIONS!$S$4:$S$75,$BX30,PREDICTIONS!$T$4:$T$75,FC$3)</f>
        <v>0</v>
      </c>
      <c r="FD30" s="83">
        <f>SUMIFS(PREDICTIONS!$E$4:$E$75,PREDICTIONS!$U$4:$U$75,$BX30,PREDICTIONS!$T$4:$T$75,FD$3)+SUMIFS(PREDICTIONS!$D$4:$D$75,PREDICTIONS!$T$4:$T$75,$BX30,PREDICTIONS!$U$4:$U$75,FD$3)</f>
        <v>0</v>
      </c>
      <c r="FE30" s="83">
        <f>SUMIFS(PREDICTIONS!$F$4:$F$75,PREDICTIONS!$V$4:$V$75,$BX30,PREDICTIONS!$U$4:$U$75,FE$3)+SUMIFS(PREDICTIONS!$E$4:$E$75,PREDICTIONS!$U$4:$U$75,$BX30,PREDICTIONS!$V$4:$V$75,FE$3)</f>
        <v>0</v>
      </c>
      <c r="FF30" s="83">
        <f>SUMIFS(PREDICTIONS!$G$4:$G$75,PREDICTIONS!$W$4:$W$75,$BX30,PREDICTIONS!$V$4:$V$75,FF$3)+SUMIFS(PREDICTIONS!$F$4:$F$75,PREDICTIONS!$V$4:$V$75,$BX30,PREDICTIONS!$W$4:$W$75,FF$3)</f>
        <v>0</v>
      </c>
      <c r="FG30" s="83">
        <f>SUMIFS(PREDICTIONS!$U$4:$U$75,PREDICTIONS!$O$4:$O$75,$BX30,PREDICTIONS!$N$4:$N$75,FG$3)+SUMIFS(PREDICTIONS!$T$4:$T$75,PREDICTIONS!$N$4:$N$75,$BX30,PREDICTIONS!$O$4:$O$75,FG$3)</f>
        <v>0</v>
      </c>
      <c r="FH30" s="83">
        <f>SUMIFS(PREDICTIONS!$U$4:$U$75,PREDICTIONS!$O$4:$O$75,$BX30,PREDICTIONS!$N$4:$N$75,FH$3)+SUMIFS(PREDICTIONS!$T$4:$T$75,PREDICTIONS!$N$4:$N$75,$BX30,PREDICTIONS!$O$4:$O$75,FH$3)</f>
        <v>0</v>
      </c>
      <c r="FI30" s="83">
        <f>SUMIFS(PREDICTIONS!$U$4:$U$75,PREDICTIONS!$O$4:$O$75,$BX30,PREDICTIONS!$N$4:$N$75,FI$3)+SUMIFS(PREDICTIONS!$T$4:$T$75,PREDICTIONS!$N$4:$N$75,$BX30,PREDICTIONS!$O$4:$O$75,FI$3)</f>
        <v>0</v>
      </c>
      <c r="FJ30" s="83">
        <f>SUMIFS(PREDICTIONS!$U$4:$U$75,PREDICTIONS!$O$4:$O$75,$BX30,PREDICTIONS!$N$4:$N$75,FJ$3)+SUMIFS(PREDICTIONS!$T$4:$T$75,PREDICTIONS!$N$4:$N$75,$BX30,PREDICTIONS!$O$4:$O$75,FJ$3)</f>
        <v>0</v>
      </c>
      <c r="FK30" s="83">
        <f>SUMIFS(PREDICTIONS!$U$4:$U$75,PREDICTIONS!$O$4:$O$75,$BX30,PREDICTIONS!$N$4:$N$75,FK$3)+SUMIFS(PREDICTIONS!$T$4:$T$75,PREDICTIONS!$N$4:$N$75,$BX30,PREDICTIONS!$O$4:$O$75,FK$3)</f>
        <v>0</v>
      </c>
      <c r="FL30" s="83">
        <f>SUMIFS(PREDICTIONS!$U$4:$U$75,PREDICTIONS!$O$4:$O$75,$BX30,PREDICTIONS!$N$4:$N$75,FL$3)+SUMIFS(PREDICTIONS!$T$4:$T$75,PREDICTIONS!$N$4:$N$75,$BX30,PREDICTIONS!$O$4:$O$75,FL$3)</f>
        <v>0</v>
      </c>
      <c r="FM30" s="83">
        <f>SUMIFS(PREDICTIONS!$U$4:$U$75,PREDICTIONS!$O$4:$O$75,$BX30,PREDICTIONS!$N$4:$N$75,FM$3)+SUMIFS(PREDICTIONS!$T$4:$T$75,PREDICTIONS!$N$4:$N$75,$BX30,PREDICTIONS!$O$4:$O$75,FM$3)</f>
        <v>0</v>
      </c>
      <c r="FN30" s="83">
        <f>SUMIFS(PREDICTIONS!$U$4:$U$75,PREDICTIONS!$O$4:$O$75,$BX30,PREDICTIONS!$N$4:$N$75,FN$3)+SUMIFS(PREDICTIONS!$T$4:$T$75,PREDICTIONS!$N$4:$N$75,$BX30,PREDICTIONS!$O$4:$O$75,FN$3)</f>
        <v>0</v>
      </c>
      <c r="FO30" s="83">
        <f>SUMIFS(PREDICTIONS!$U$4:$U$75,PREDICTIONS!$O$4:$O$75,$BX30,PREDICTIONS!$N$4:$N$75,FO$3)+SUMIFS(PREDICTIONS!$T$4:$T$75,PREDICTIONS!$N$4:$N$75,$BX30,PREDICTIONS!$O$4:$O$75,FO$3)</f>
        <v>0</v>
      </c>
      <c r="FP30" s="83">
        <f>SUMIFS(PREDICTIONS!$U$4:$U$75,PREDICTIONS!$O$4:$O$75,$BX30,PREDICTIONS!$N$4:$N$75,FP$3)+SUMIFS(PREDICTIONS!$T$4:$T$75,PREDICTIONS!$N$4:$N$75,$BX30,PREDICTIONS!$O$4:$O$75,FP$3)</f>
        <v>0</v>
      </c>
      <c r="FQ30" s="83">
        <f>SUMIFS(PREDICTIONS!$U$4:$U$75,PREDICTIONS!$O$4:$O$75,$BX30,PREDICTIONS!$N$4:$N$75,FQ$3)+SUMIFS(PREDICTIONS!$T$4:$T$75,PREDICTIONS!$N$4:$N$75,$BX30,PREDICTIONS!$O$4:$O$75,FQ$3)</f>
        <v>0</v>
      </c>
      <c r="FR30" s="83">
        <f>SUMIFS(PREDICTIONS!$U$4:$U$75,PREDICTIONS!$O$4:$O$75,$BX30,PREDICTIONS!$N$4:$N$75,FR$3)+SUMIFS(PREDICTIONS!$T$4:$T$75,PREDICTIONS!$N$4:$N$75,$BX30,PREDICTIONS!$O$4:$O$75,FR$3)</f>
        <v>0</v>
      </c>
      <c r="FS30" s="51"/>
      <c r="FT30" s="51" t="s">
        <v>102</v>
      </c>
      <c r="FU30" s="83">
        <f>SUMIFS(PREDICTIONS!$S$4:$S$75,PREDICTIONS!$O$4:$O$75,$BX30,PREDICTIONS!$N$4:$N$75,FU$3)+SUMIFS(PREDICTIONS!$R$4:$R$75,PREDICTIONS!$N$4:$N$75,$BX30,PREDICTIONS!$O$4:$O$75,FU$3)</f>
        <v>0</v>
      </c>
      <c r="FV30" s="83">
        <f>SUMIFS(PREDICTIONS!$S$4:$S$75,PREDICTIONS!$O$4:$O$75,$BX30,PREDICTIONS!$N$4:$N$75,FV$3)+SUMIFS(PREDICTIONS!$R$4:$R$75,PREDICTIONS!$N$4:$N$75,$BX30,PREDICTIONS!$O$4:$O$75,FV$3)</f>
        <v>0</v>
      </c>
      <c r="FW30" s="83">
        <f>SUMIFS(PREDICTIONS!$S$4:$S$75,PREDICTIONS!$O$4:$O$75,$BX30,PREDICTIONS!$N$4:$N$75,FW$3)+SUMIFS(PREDICTIONS!$R$4:$R$75,PREDICTIONS!$N$4:$N$75,$BX30,PREDICTIONS!$O$4:$O$75,FW$3)</f>
        <v>0</v>
      </c>
      <c r="FX30" s="83">
        <f>SUMIFS(PREDICTIONS!$S$4:$S$75,PREDICTIONS!$O$4:$O$75,$BX30,PREDICTIONS!$N$4:$N$75,FX$3)+SUMIFS(PREDICTIONS!$R$4:$R$75,PREDICTIONS!$N$4:$N$75,$BX30,PREDICTIONS!$O$4:$O$75,FX$3)</f>
        <v>0</v>
      </c>
      <c r="FY30" s="83">
        <f>SUMIFS(PREDICTIONS!$S$4:$S$75,PREDICTIONS!$O$4:$O$75,$BX30,PREDICTIONS!$N$4:$N$75,FY$3)+SUMIFS(PREDICTIONS!$R$4:$R$75,PREDICTIONS!$N$4:$N$75,$BX30,PREDICTIONS!$O$4:$O$75,FY$3)</f>
        <v>0</v>
      </c>
      <c r="FZ30" s="83">
        <f>SUMIFS(PREDICTIONS!$S$4:$S$75,PREDICTIONS!$O$4:$O$75,$BX30,PREDICTIONS!$N$4:$N$75,FZ$3)+SUMIFS(PREDICTIONS!$R$4:$R$75,PREDICTIONS!$N$4:$N$75,$BX30,PREDICTIONS!$O$4:$O$75,FZ$3)</f>
        <v>0</v>
      </c>
      <c r="GA30" s="83">
        <f>SUMIFS(PREDICTIONS!$T$4:$T$75,PREDICTIONS!$P$4:$P$75,$BX30,PREDICTIONS!$O$4:$O$75,GA$3)+SUMIFS(PREDICTIONS!$S$4:$S$75,PREDICTIONS!$O$4:$O$75,$BX30,PREDICTIONS!$P$4:$P$75,GA$3)</f>
        <v>0</v>
      </c>
      <c r="GB30" s="83">
        <f>SUMIFS(PREDICTIONS!$U$4:$U$75,PREDICTIONS!$Q$4:$Q$75,$BX30,PREDICTIONS!$P$4:$P$75,GB$3)+SUMIFS(PREDICTIONS!$T$4:$T$75,PREDICTIONS!$P$4:$P$75,$BX30,PREDICTIONS!$Q$4:$Q$75,GB$3)</f>
        <v>0</v>
      </c>
      <c r="GC30" s="83">
        <f>SUMIFS(PREDICTIONS!$V$4:$V$75,PREDICTIONS!$R$4:$R$75,$BX30,PREDICTIONS!$Q$4:$Q$75,GC$3)+SUMIFS(PREDICTIONS!$U$4:$U$75,PREDICTIONS!$Q$4:$Q$75,$BX30,PREDICTIONS!$R$4:$R$75,GC$3)</f>
        <v>0</v>
      </c>
      <c r="GD30" s="83">
        <f>SUMIFS(PREDICTIONS!$W$4:$W$75,PREDICTIONS!$S$4:$S$75,$BX30,PREDICTIONS!$R$4:$R$75,GD$3)+SUMIFS(PREDICTIONS!$V$4:$V$75,PREDICTIONS!$R$4:$R$75,$BX30,PREDICTIONS!$S$4:$S$75,GD$3)</f>
        <v>0</v>
      </c>
      <c r="GE30" s="83">
        <f>SUMIFS(PREDICTIONS!$B$4:$B$75,PREDICTIONS!$T$4:$T$75,$BX30,PREDICTIONS!$S$4:$S$75,GE$3)+SUMIFS(PREDICTIONS!$W$4:$W$75,PREDICTIONS!$S$4:$S$75,$BX30,PREDICTIONS!$T$4:$T$75,GE$3)</f>
        <v>0</v>
      </c>
      <c r="GF30" s="83">
        <f>SUMIFS(PREDICTIONS!$C$4:$C$75,PREDICTIONS!$U$4:$U$75,$BX30,PREDICTIONS!$T$4:$T$75,GF$3)+SUMIFS(PREDICTIONS!$B$4:$B$75,PREDICTIONS!$T$4:$T$75,$BX30,PREDICTIONS!$U$4:$U$75,GF$3)</f>
        <v>0</v>
      </c>
      <c r="GG30" s="83">
        <f>SUMIFS(PREDICTIONS!$D$4:$D$75,PREDICTIONS!$V$4:$V$75,$BX30,PREDICTIONS!$U$4:$U$75,GG$3)+SUMIFS(PREDICTIONS!$C$4:$C$75,PREDICTIONS!$U$4:$U$75,$BX30,PREDICTIONS!$V$4:$V$75,GG$3)</f>
        <v>0</v>
      </c>
      <c r="GH30" s="83">
        <f>SUMIFS(PREDICTIONS!$E$4:$E$75,PREDICTIONS!$W$4:$W$75,$BX30,PREDICTIONS!$V$4:$V$75,GH$3)+SUMIFS(PREDICTIONS!$D$4:$D$75,PREDICTIONS!$V$4:$V$75,$BX30,PREDICTIONS!$W$4:$W$75,GH$3)</f>
        <v>0</v>
      </c>
      <c r="GI30" s="83">
        <f>SUMIFS(PREDICTIONS!$F$4:$F$75,PREDICTIONS!$B$4:$B$75,$BX30,PREDICTIONS!$W$4:$W$75,GI$3)+SUMIFS(PREDICTIONS!$E$4:$E$75,PREDICTIONS!$W$4:$W$75,$BX30,PREDICTIONS!$B$4:$B$75,GI$3)</f>
        <v>0</v>
      </c>
      <c r="GJ30" s="83">
        <f>SUMIFS(PREDICTIONS!$G$4:$G$75,PREDICTIONS!$C$4:$C$75,$BX30,PREDICTIONS!$B$4:$B$75,GJ$3)+SUMIFS(PREDICTIONS!$F$4:$F$75,PREDICTIONS!$B$4:$B$75,$BX30,PREDICTIONS!$C$4:$C$75,GJ$3)</f>
        <v>0</v>
      </c>
      <c r="GK30" s="83">
        <f>SUMIFS(PREDICTIONS!$J$4:$J$75,PREDICTIONS!$D$4:$D$75,$BX30,PREDICTIONS!$C$4:$C$75,GK$3)+SUMIFS(PREDICTIONS!$G$4:$G$75,PREDICTIONS!$C$4:$C$75,$BX30,PREDICTIONS!$D$4:$D$75,GK$3)</f>
        <v>0</v>
      </c>
      <c r="GL30" s="83">
        <f>SUMIFS(PREDICTIONS!$K$4:$K$75,PREDICTIONS!$E$4:$E$75,$BX30,PREDICTIONS!$D$4:$D$75,GL$3)+SUMIFS(PREDICTIONS!$J$4:$J$75,PREDICTIONS!$D$4:$D$75,$BX30,PREDICTIONS!$E$4:$E$75,GL$3)</f>
        <v>0</v>
      </c>
      <c r="GM30" s="83">
        <f>SUMIFS(PREDICTIONS!$L$4:$L$75,PREDICTIONS!$F$4:$F$75,$BX30,PREDICTIONS!$E$4:$E$75,GM$3)+SUMIFS(PREDICTIONS!$K$4:$K$75,PREDICTIONS!$E$4:$E$75,$BX30,PREDICTIONS!$F$4:$F$75,GM$3)</f>
        <v>0</v>
      </c>
      <c r="GN30" s="83">
        <f>SUMIFS(PREDICTIONS!$N$4:$N$75,PREDICTIONS!$G$4:$G$75,$BX30,PREDICTIONS!$F$4:$F$75,GN$3)+SUMIFS(PREDICTIONS!$L$4:$L$75,PREDICTIONS!$F$4:$F$75,$BX30,PREDICTIONS!$G$4:$G$75,GN$3)</f>
        <v>0</v>
      </c>
      <c r="GO30" s="83">
        <f>SUMIFS(PREDICTIONS!$O$4:$O$75,PREDICTIONS!$J$4:$J$75,$BX30,PREDICTIONS!$G$4:$G$75,GO$3)+SUMIFS(PREDICTIONS!$N$4:$N$75,PREDICTIONS!$G$4:$G$75,$BX30,PREDICTIONS!$J$4:$J$75,GO$3)</f>
        <v>0</v>
      </c>
      <c r="GP30" s="83">
        <f>SUMIFS(PREDICTIONS!$P$4:$P$75,PREDICTIONS!$K$4:$K$75,$BX30,PREDICTIONS!$J$4:$J$75,GP$3)+SUMIFS(PREDICTIONS!$O$4:$O$75,PREDICTIONS!$J$4:$J$75,$BX30,PREDICTIONS!$K$4:$K$75,GP$3)</f>
        <v>0</v>
      </c>
      <c r="GQ30" s="83">
        <f>SUMIFS(PREDICTIONS!$Q$4:$Q$75,PREDICTIONS!$L$4:$L$75,$BX30,PREDICTIONS!$K$4:$K$75,GQ$3)+SUMIFS(PREDICTIONS!$P$4:$P$75,PREDICTIONS!$K$4:$K$75,$BX30,PREDICTIONS!$L$4:$L$75,GQ$3)</f>
        <v>0</v>
      </c>
      <c r="GR30" s="83">
        <f>SUMIFS(PREDICTIONS!$R$4:$R$75,PREDICTIONS!$N$4:$N$75,$BX30,PREDICTIONS!$L$4:$L$75,GR$3)+SUMIFS(PREDICTIONS!$Q$4:$Q$75,PREDICTIONS!$L$4:$L$75,$BX30,PREDICTIONS!$N$4:$N$75,GR$3)</f>
        <v>0</v>
      </c>
      <c r="GS30" s="83">
        <f>SUMIFS(PREDICTIONS!$S$4:$S$75,PREDICTIONS!$O$4:$O$75,$BX30,PREDICTIONS!$N$4:$N$75,GS$3)+SUMIFS(PREDICTIONS!$R$4:$R$75,PREDICTIONS!$N$4:$N$75,$BX30,PREDICTIONS!$O$4:$O$75,GS$3)</f>
        <v>0</v>
      </c>
      <c r="GT30" s="83">
        <f>SUMIFS(PREDICTIONS!$T$4:$T$75,PREDICTIONS!$P$4:$P$75,$BX30,PREDICTIONS!$O$4:$O$75,GT$3)+SUMIFS(PREDICTIONS!$S$4:$S$75,PREDICTIONS!$O$4:$O$75,$BX30,PREDICTIONS!$P$4:$P$75,GT$3)</f>
        <v>0</v>
      </c>
      <c r="GU30" s="83">
        <f>SUMIFS(PREDICTIONS!$U$4:$U$75,PREDICTIONS!$Q$4:$Q$75,$BX30,PREDICTIONS!$P$4:$P$75,GU$3)+SUMIFS(PREDICTIONS!$T$4:$T$75,PREDICTIONS!$P$4:$P$75,$BX30,PREDICTIONS!$Q$4:$Q$75,GU$3)</f>
        <v>0</v>
      </c>
      <c r="GV30" s="83">
        <f>SUMIFS(PREDICTIONS!$V$4:$V$75,PREDICTIONS!$R$4:$R$75,$BX30,PREDICTIONS!$Q$4:$Q$75,GV$3)+SUMIFS(PREDICTIONS!$U$4:$U$75,PREDICTIONS!$Q$4:$Q$75,$BX30,PREDICTIONS!$R$4:$R$75,GV$3)</f>
        <v>0</v>
      </c>
      <c r="GW30" s="83">
        <f>SUMIFS(PREDICTIONS!$W$4:$W$75,PREDICTIONS!$S$4:$S$75,$BX30,PREDICTIONS!$R$4:$R$75,GW$3)+SUMIFS(PREDICTIONS!$V$4:$V$75,PREDICTIONS!$R$4:$R$75,$BX30,PREDICTIONS!$S$4:$S$75,GW$3)</f>
        <v>0</v>
      </c>
      <c r="GX30" s="83">
        <f>SUMIFS(PREDICTIONS!$B$4:$B$75,PREDICTIONS!$T$4:$T$75,$BX30,PREDICTIONS!$S$4:$S$75,GX$3)+SUMIFS(PREDICTIONS!$W$4:$W$75,PREDICTIONS!$S$4:$S$75,$BX30,PREDICTIONS!$T$4:$T$75,GX$3)</f>
        <v>0</v>
      </c>
      <c r="GY30" s="83">
        <f>SUMIFS(PREDICTIONS!$C$4:$C$75,PREDICTIONS!$U$4:$U$75,$BX30,PREDICTIONS!$T$4:$T$75,GY$3)+SUMIFS(PREDICTIONS!$B$4:$B$75,PREDICTIONS!$T$4:$T$75,$BX30,PREDICTIONS!$U$4:$U$75,GY$3)</f>
        <v>0</v>
      </c>
      <c r="GZ30" s="83">
        <f>SUMIFS(PREDICTIONS!$S$4:$S$75,PREDICTIONS!$O$4:$O$75,$BX30,PREDICTIONS!$N$4:$N$75,GZ$3)+SUMIFS(PREDICTIONS!$R$4:$R$75,PREDICTIONS!$N$4:$N$75,$BX30,PREDICTIONS!$O$4:$O$75,GZ$3)</f>
        <v>0</v>
      </c>
      <c r="HA30" s="83">
        <f>SUMIFS(PREDICTIONS!$S$4:$S$75,PREDICTIONS!$O$4:$O$75,$BX30,PREDICTIONS!$N$4:$N$75,HA$3)+SUMIFS(PREDICTIONS!$R$4:$R$75,PREDICTIONS!$N$4:$N$75,$BX30,PREDICTIONS!$O$4:$O$75,HA$3)</f>
        <v>0</v>
      </c>
      <c r="HB30" s="83">
        <f>SUMIFS(PREDICTIONS!$S$4:$S$75,PREDICTIONS!$O$4:$O$75,$BX30,PREDICTIONS!$N$4:$N$75,HB$3)+SUMIFS(PREDICTIONS!$R$4:$R$75,PREDICTIONS!$N$4:$N$75,$BX30,PREDICTIONS!$O$4:$O$75,HB$3)</f>
        <v>0</v>
      </c>
      <c r="HC30" s="83">
        <f>SUMIFS(PREDICTIONS!$S$4:$S$75,PREDICTIONS!$O$4:$O$75,$BX30,PREDICTIONS!$N$4:$N$75,HC$3)+SUMIFS(PREDICTIONS!$R$4:$R$75,PREDICTIONS!$N$4:$N$75,$BX30,PREDICTIONS!$O$4:$O$75,HC$3)</f>
        <v>0</v>
      </c>
      <c r="HD30" s="83">
        <f>SUMIFS(PREDICTIONS!$S$4:$S$75,PREDICTIONS!$O$4:$O$75,$BX30,PREDICTIONS!$N$4:$N$75,HD$3)+SUMIFS(PREDICTIONS!$R$4:$R$75,PREDICTIONS!$N$4:$N$75,$BX30,PREDICTIONS!$O$4:$O$75,HD$3)</f>
        <v>0</v>
      </c>
      <c r="HE30" s="83">
        <f>SUMIFS(PREDICTIONS!$S$4:$S$75,PREDICTIONS!$O$4:$O$75,$BX30,PREDICTIONS!$N$4:$N$75,HE$3)+SUMIFS(PREDICTIONS!$R$4:$R$75,PREDICTIONS!$N$4:$N$75,$BX30,PREDICTIONS!$O$4:$O$75,HE$3)</f>
        <v>0</v>
      </c>
      <c r="HF30" s="83">
        <f>SUMIFS(PREDICTIONS!$S$4:$S$75,PREDICTIONS!$O$4:$O$75,$BX30,PREDICTIONS!$N$4:$N$75,HF$3)+SUMIFS(PREDICTIONS!$R$4:$R$75,PREDICTIONS!$N$4:$N$75,$BX30,PREDICTIONS!$O$4:$O$75,HF$3)</f>
        <v>0</v>
      </c>
      <c r="HG30" s="83">
        <f>SUMIFS(PREDICTIONS!$S$4:$S$75,PREDICTIONS!$O$4:$O$75,$BX30,PREDICTIONS!$N$4:$N$75,HG$3)+SUMIFS(PREDICTIONS!$R$4:$R$75,PREDICTIONS!$N$4:$N$75,$BX30,PREDICTIONS!$O$4:$O$75,HG$3)</f>
        <v>0</v>
      </c>
      <c r="HH30" s="83">
        <f>SUMIFS(PREDICTIONS!$S$4:$S$75,PREDICTIONS!$O$4:$O$75,$BX30,PREDICTIONS!$N$4:$N$75,HH$3)+SUMIFS(PREDICTIONS!$R$4:$R$75,PREDICTIONS!$N$4:$N$75,$BX30,PREDICTIONS!$O$4:$O$75,HH$3)</f>
        <v>0</v>
      </c>
      <c r="HI30" s="83">
        <f>SUMIFS(PREDICTIONS!$S$4:$S$75,PREDICTIONS!$O$4:$O$75,$BX30,PREDICTIONS!$N$4:$N$75,HI$3)+SUMIFS(PREDICTIONS!$R$4:$R$75,PREDICTIONS!$N$4:$N$75,$BX30,PREDICTIONS!$O$4:$O$75,HI$3)</f>
        <v>0</v>
      </c>
      <c r="HJ30" s="83">
        <f>SUMIFS(PREDICTIONS!$S$4:$S$75,PREDICTIONS!$O$4:$O$75,$BX30,PREDICTIONS!$N$4:$N$75,HJ$3)+SUMIFS(PREDICTIONS!$R$4:$R$75,PREDICTIONS!$N$4:$N$75,$BX30,PREDICTIONS!$O$4:$O$75,HJ$3)</f>
        <v>0</v>
      </c>
      <c r="HK30" s="83">
        <f>SUMIFS(PREDICTIONS!$S$4:$S$75,PREDICTIONS!$O$4:$O$75,$BX30,PREDICTIONS!$N$4:$N$75,HK$3)+SUMIFS(PREDICTIONS!$R$4:$R$75,PREDICTIONS!$N$4:$N$75,$BX30,PREDICTIONS!$O$4:$O$75,HK$3)</f>
        <v>0</v>
      </c>
      <c r="HL30" s="83">
        <f>SUMIFS(PREDICTIONS!$S$4:$S$75,PREDICTIONS!$O$4:$O$75,$BX30,PREDICTIONS!$N$4:$N$75,HL$3)+SUMIFS(PREDICTIONS!$R$4:$R$75,PREDICTIONS!$N$4:$N$75,$BX30,PREDICTIONS!$O$4:$O$75,HL$3)</f>
        <v>0</v>
      </c>
      <c r="HM30" s="83">
        <f>SUMIFS(PREDICTIONS!$S$4:$S$75,PREDICTIONS!$O$4:$O$75,$BX30,PREDICTIONS!$N$4:$N$75,HM$3)+SUMIFS(PREDICTIONS!$R$4:$R$75,PREDICTIONS!$N$4:$N$75,$BX30,PREDICTIONS!$O$4:$O$75,HM$3)</f>
        <v>0</v>
      </c>
      <c r="HN30" s="83">
        <f>SUMIFS(PREDICTIONS!$S$4:$S$75,PREDICTIONS!$O$4:$O$75,$BX30,PREDICTIONS!$N$4:$N$75,HN$3)+SUMIFS(PREDICTIONS!$R$4:$R$75,PREDICTIONS!$N$4:$N$75,$BX30,PREDICTIONS!$O$4:$O$75,HN$3)</f>
        <v>0</v>
      </c>
      <c r="HO30" s="83">
        <f>SUMIFS(PREDICTIONS!$S$4:$S$75,PREDICTIONS!$O$4:$O$75,$BX30,PREDICTIONS!$N$4:$N$75,HO$3)+SUMIFS(PREDICTIONS!$R$4:$R$75,PREDICTIONS!$N$4:$N$75,$BX30,PREDICTIONS!$O$4:$O$75,HO$3)</f>
        <v>0</v>
      </c>
      <c r="HP30" s="83">
        <f>SUMIFS(PREDICTIONS!$S$4:$S$75,PREDICTIONS!$O$4:$O$75,$BX30,PREDICTIONS!$N$4:$N$75,HP$3)+SUMIFS(PREDICTIONS!$R$4:$R$75,PREDICTIONS!$N$4:$N$75,$BX30,PREDICTIONS!$O$4:$O$75,HP$3)</f>
        <v>0</v>
      </c>
      <c r="HQ30" s="51"/>
      <c r="HR30" s="71"/>
      <c r="HS30" s="95" t="str">
        <f>_xlfn.CONCAT(A9,A10,A11,A12,A13,A14,A15,A16)</f>
        <v/>
      </c>
      <c r="HT30" s="71"/>
      <c r="HU30" s="71"/>
      <c r="HV30" s="71"/>
      <c r="HW30" s="71"/>
      <c r="HX30" s="71"/>
      <c r="HY30" s="71"/>
      <c r="HZ30" s="71"/>
      <c r="IA30" s="71"/>
      <c r="IB30" s="71"/>
      <c r="IC30" s="71"/>
      <c r="ID30" s="71"/>
      <c r="IE30" s="71"/>
      <c r="IF30" s="71"/>
      <c r="IG30" s="71"/>
      <c r="IH30" s="71"/>
      <c r="II30" s="71"/>
      <c r="IJ30" s="71"/>
      <c r="IK30" s="71"/>
      <c r="IL30" s="71"/>
      <c r="IM30" s="71"/>
      <c r="IN30" s="71"/>
      <c r="IP30" s="71"/>
      <c r="IQ30" s="71"/>
      <c r="IR30" s="71"/>
      <c r="IS30" s="71"/>
      <c r="IT30" s="71"/>
      <c r="IU30" s="71"/>
      <c r="IV30" s="71"/>
      <c r="IW30" s="71"/>
      <c r="IX30" s="71"/>
      <c r="IY30" s="71"/>
      <c r="IZ30" s="71"/>
      <c r="JA30" s="71"/>
      <c r="JB30" s="71"/>
      <c r="JC30" s="71"/>
      <c r="JD30" s="71"/>
      <c r="JE30" s="71"/>
      <c r="JF30" s="71"/>
      <c r="JG30" s="71"/>
      <c r="JH30" s="71"/>
      <c r="JI30" s="71"/>
      <c r="JJ30" s="71"/>
      <c r="JK30" s="71"/>
      <c r="JL30" s="71"/>
      <c r="JM30" s="71"/>
      <c r="JN30" s="71"/>
      <c r="JO30" s="71"/>
      <c r="JP30" s="71"/>
      <c r="JQ30" s="71"/>
      <c r="JR30" s="71"/>
      <c r="JS30" s="71"/>
      <c r="JT30" s="71"/>
      <c r="JU30" s="71"/>
      <c r="JV30" s="71"/>
      <c r="JW30" s="71"/>
      <c r="JX30" s="71"/>
      <c r="JY30" s="71"/>
      <c r="JZ30" s="71"/>
      <c r="KA30" s="71"/>
      <c r="KB30" s="71"/>
      <c r="KC30" s="71"/>
      <c r="KD30" s="71"/>
      <c r="KE30" s="71"/>
      <c r="KF30" s="71"/>
      <c r="KG30" s="71"/>
      <c r="KH30" s="71"/>
      <c r="KI30" s="71"/>
      <c r="KJ30" s="71"/>
      <c r="KK30" s="71"/>
      <c r="KL30" s="71"/>
      <c r="KM30" s="71"/>
      <c r="KN30" s="71"/>
      <c r="KO30" s="71"/>
    </row>
    <row r="31" spans="1:301" s="78" customFormat="1" ht="30" customHeight="1" x14ac:dyDescent="0.25">
      <c r="A31" s="214"/>
      <c r="B31" s="72">
        <f>ACTUALS!B31</f>
        <v>28</v>
      </c>
      <c r="C31" s="73" t="str">
        <f>ACTUALS!C31</f>
        <v>A</v>
      </c>
      <c r="D31" s="74">
        <f>ACTUALS!D31</f>
        <v>46191</v>
      </c>
      <c r="E31" s="73" t="str">
        <f>ACTUALS!E31</f>
        <v>Estadio Akron (Guadalajara)</v>
      </c>
      <c r="F31" s="180">
        <f>ACTUALS!F31</f>
        <v>0.875</v>
      </c>
      <c r="G31" s="75">
        <f t="shared" si="2"/>
        <v>46191.875</v>
      </c>
      <c r="H31" s="254" t="str">
        <f>ACTUALS!H31</f>
        <v>Mexico - South Korea</v>
      </c>
      <c r="I31" s="149"/>
      <c r="J31" s="150"/>
      <c r="K31" s="151"/>
      <c r="L31" s="73" t="str">
        <f t="shared" si="3"/>
        <v/>
      </c>
      <c r="M31" s="76" t="s">
        <v>721</v>
      </c>
      <c r="N31" s="77" t="str">
        <f t="shared" si="7"/>
        <v>Mexico</v>
      </c>
      <c r="O31" s="78" t="str">
        <f t="shared" si="8"/>
        <v>South Korea</v>
      </c>
      <c r="P31" s="78" t="str">
        <f>IF(L31="","",IF(PREDICTIONS!$R31&gt;PREDICTIONS!$S31,PREDICTIONS!$N31,IF(PREDICTIONS!$S31&gt;PREDICTIONS!$R31,PREDICTIONS!$O31,"")))</f>
        <v/>
      </c>
      <c r="Q31" s="78" t="str">
        <f>IF(PREDICTIONS!$P31=PREDICTIONS!$N31,PREDICTIONS!$O31,IF(PREDICTIONS!$P31=PREDICTIONS!$O31,PREDICTIONS!$N31,""))</f>
        <v/>
      </c>
      <c r="R31" s="79">
        <f t="shared" si="4"/>
        <v>0</v>
      </c>
      <c r="S31" s="78">
        <f t="shared" si="5"/>
        <v>0</v>
      </c>
      <c r="T31" s="78">
        <f>IF(OR(PREDICTIONS!$R31="",PREDICTIONS!$S31=""),"",PREDICTIONS!$R31-PREDICTIONS!$S31)</f>
        <v>0</v>
      </c>
      <c r="U31" s="78">
        <f>IF(OR(PREDICTIONS!$R31="",PREDICTIONS!$S31=""),"",PREDICTIONS!$S31-PREDICTIONS!$R31)</f>
        <v>0</v>
      </c>
      <c r="V31" s="78" t="str">
        <f>IF(PREDICTIONS!$K31="","",IF(PREDICTIONS!$L31="Draw",1,IF(PREDICTIONS!$L31=PREDICTIONS!$N31,3,0)))</f>
        <v/>
      </c>
      <c r="W31" s="78" t="str">
        <f>IF(PREDICTIONS!$K31="","",IF(PREDICTIONS!$L31="Draw",1,IF(PREDICTIONS!$L31=PREDICTIONS!$O31,3,0)))</f>
        <v/>
      </c>
      <c r="AB31" s="209" t="str">
        <f>IF(OR(ACTUALS!L31="",L31=""),"",IF((R31+S31)=(ACTUALS!R31+ACTUALS!S31),pointtotalgoals,0))</f>
        <v/>
      </c>
      <c r="AC31" s="78" t="str">
        <f>IF(L31="","",IF(L31=ACTUALS!L31,pointcorrectresult,0))</f>
        <v/>
      </c>
      <c r="AD31" s="78" t="str">
        <f>IF(L31="","",IF(I31=ACTUALS!I31,pointcorrectscore,0))</f>
        <v/>
      </c>
      <c r="AE31" s="210">
        <f t="shared" si="6"/>
        <v>0</v>
      </c>
      <c r="AK31" s="78" t="s">
        <v>16</v>
      </c>
      <c r="AL31" s="93">
        <v>2</v>
      </c>
      <c r="AM31" s="93" t="str">
        <f ca="1">IFERROR(INDEX(BE:BE,MATCH("2"&amp;AK31,BO:BO,0),1),"")</f>
        <v>Ivory Coast</v>
      </c>
      <c r="AN31" s="93" t="str">
        <f ca="1">IF(AM31="","",VLOOKUP(AM31,BE:BJ,2,FALSE)&amp;"-"&amp;VLOOKUP(AM31,BE:BJ,3,FALSE)&amp;"-"&amp;VLOOKUP(AM31,BE:BJ,4,FALSE))</f>
        <v>0-0-0</v>
      </c>
      <c r="AO31" s="93">
        <f ca="1">IF(AM31="","",VLOOKUP(AM31,BE:BL,8,FALSE))</f>
        <v>0</v>
      </c>
      <c r="AP31" s="93">
        <f ca="1">IF(AM31="","",VLOOKUP(AM31,BE:BO,5,FALSE))</f>
        <v>0</v>
      </c>
      <c r="AQ31" s="282" t="str">
        <f>IF(L75="","",IF(AM31=ACTUALS!AJ31,$AQ$2,0))</f>
        <v/>
      </c>
      <c r="AR31" s="283"/>
      <c r="AS31" s="51"/>
      <c r="AT31" s="51"/>
      <c r="AU31" s="94"/>
      <c r="AV31" s="94"/>
      <c r="AW31" s="51"/>
      <c r="AX31" s="51"/>
      <c r="AY31" s="51"/>
      <c r="AZ31" s="51"/>
      <c r="BA31" s="51"/>
      <c r="BB31" s="51"/>
      <c r="BC31" s="51"/>
      <c r="BD31" s="51" t="s">
        <v>61</v>
      </c>
      <c r="BE31" s="51" t="s">
        <v>43</v>
      </c>
      <c r="BF31" s="51">
        <f>COUNTIF(PREDICTIONS!$P$4:$P$75,BE31)</f>
        <v>0</v>
      </c>
      <c r="BG31" s="51">
        <f>COUNTIFS(PREDICTIONS!$O$4:$O$75,BE31,PREDICTIONS!$L$4:$L$75,"Draw")+COUNTIFS(PREDICTIONS!$N$4:$N$75,BE31,PREDICTIONS!$L$4:$L$75,"Draw")</f>
        <v>0</v>
      </c>
      <c r="BH31" s="51">
        <f>COUNTIF(PREDICTIONS!$Q$4:$Q$75,BE31)</f>
        <v>0</v>
      </c>
      <c r="BI31" s="51">
        <f>BG31+(3*BF31)</f>
        <v>0</v>
      </c>
      <c r="BJ31" s="51">
        <f>SUMIFS(PREDICTIONS!$R$4:$R$75,PREDICTIONS!$N$4:$N$75,BE31)+SUMIFS(PREDICTIONS!$S$4:$S$75,PREDICTIONS!$O$4:$O$75,BE31)</f>
        <v>0</v>
      </c>
      <c r="BK31" s="51">
        <f>SUMIFS(PREDICTIONS!$S$4:$S$75,PREDICTIONS!$N$4:$N$75,BE31)+SUMIFS(PREDICTIONS!$R$4:$R$75,PREDICTIONS!$O$4:$O$75,BE31)</f>
        <v>0</v>
      </c>
      <c r="BL31" s="51">
        <f>BJ31-BK31</f>
        <v>0</v>
      </c>
      <c r="BM31" s="51">
        <f ca="1">RANK(BV31,BV29:BV32,1)</f>
        <v>2</v>
      </c>
      <c r="BN31" s="51" t="str">
        <f>IFERROR(VLOOKUP(BE31,AU:AV,2,FALSE),"")</f>
        <v/>
      </c>
      <c r="BO31" s="51" t="str">
        <f ca="1">IF(BN31="",BM31&amp;BD31,BN31&amp;BD31)</f>
        <v>2F</v>
      </c>
      <c r="BP31" s="51">
        <f>RANK(BI31,BI29:BI32)+(RANK(BL31,BL29:BL32)/10)+(RANK(BJ31,BJ29:BJ32)/100)</f>
        <v>1.1100000000000001</v>
      </c>
      <c r="BQ31" s="51">
        <f>RANK(BP31,BP29:BP32,1)</f>
        <v>1</v>
      </c>
      <c r="BR31" s="51" cm="1">
        <f t="array" aca="1" ref="BR31" ca="1">SUMPRODUCT((OFFSET($BY$3:$DT$3,MATCH($BE31,$BX$4:$BX$51,0),0))*((IF($BQ30=$BQ31,$BY$3:$DT$3=$BE30,0))+(IF($BQ29=$BQ31,$BY$3:$DT$3=$BE29,0))+(IF($BQ32=$BQ31,$BY$3:$DT$3=$BE32,0))))</f>
        <v>0</v>
      </c>
      <c r="BS31" s="51" cm="1">
        <f t="array" aca="1" ref="BS31" ca="1">SUMPRODUCT((OFFSET($DW$3:$FR$3,MATCH($BE31,$DV$4:$DV$51,0),0))*((IF($BQ30=$BQ31,$DW$3:$FR$3=$BE30,0))+(IF($BQ29=$BQ31,$DW$3:$FR$3=$BE29,0))+(IF($BQ32=$BQ31,$DW$3:$FR$3=$BE32,0))))</f>
        <v>0</v>
      </c>
      <c r="BT31" s="51" cm="1">
        <f t="array" aca="1" ref="BT31" ca="1">SUMPRODUCT((OFFSET($FU$3:$HP$3,MATCH($BE31,$FT$4:$FT$51,0),0))*((IF($BQ30=$BQ31,$FU$3:$HP$3=$BE30,0))+(IF($BQ29=$BQ31,$FU$3:$HP$3=$BE29,0))+(IF($BQ32=$BQ31,$FU$3:$HP$3=$BE32,0))))</f>
        <v>0</v>
      </c>
      <c r="BU31" s="51">
        <f ca="1">(BR31/1000)+(BS31/10000)+(BT31/100000)+(ROW(BT34)/10000000)</f>
        <v>3.4000000000000001E-6</v>
      </c>
      <c r="BV31" s="51">
        <f ca="1">+BP31-BU31</f>
        <v>1.1099966000000001</v>
      </c>
      <c r="BW31" s="51"/>
      <c r="BX31" s="51" t="s">
        <v>104</v>
      </c>
      <c r="BY31" s="83">
        <f>SUMIFS(PREDICTIONS!$W$4:$W$75,PREDICTIONS!$O$4:$O$75,$BX31,PREDICTIONS!$N$4:$N$75,BY$3)+SUMIFS(PREDICTIONS!$V$4:$V$75,PREDICTIONS!$N$4:$N$75,$BX31,PREDICTIONS!$O$4:$O$75,BY$3)</f>
        <v>0</v>
      </c>
      <c r="BZ31" s="83">
        <f>SUMIFS(PREDICTIONS!$W$4:$W$75,PREDICTIONS!$O$4:$O$75,$BX31,PREDICTIONS!$N$4:$N$75,BZ$3)+SUMIFS(PREDICTIONS!$V$4:$V$75,PREDICTIONS!$N$4:$N$75,$BX31,PREDICTIONS!$O$4:$O$75,BZ$3)</f>
        <v>0</v>
      </c>
      <c r="CA31" s="83">
        <f>SUMIFS(PREDICTIONS!$W$4:$W$75,PREDICTIONS!$O$4:$O$75,$BX31,PREDICTIONS!$N$4:$N$75,CA$3)+SUMIFS(PREDICTIONS!$V$4:$V$75,PREDICTIONS!$N$4:$N$75,$BX31,PREDICTIONS!$O$4:$O$75,CA$3)</f>
        <v>0</v>
      </c>
      <c r="CB31" s="83">
        <f>SUMIFS(PREDICTIONS!$W$4:$W$75,PREDICTIONS!$O$4:$O$75,$BX31,PREDICTIONS!$N$4:$N$75,CB$3)+SUMIFS(PREDICTIONS!$V$4:$V$75,PREDICTIONS!$N$4:$N$75,$BX31,PREDICTIONS!$O$4:$O$75,CB$3)</f>
        <v>0</v>
      </c>
      <c r="CC31" s="83">
        <f>SUMIFS(PREDICTIONS!$W$4:$W$75,PREDICTIONS!$O$4:$O$75,$BX31,PREDICTIONS!$N$4:$N$75,CC$3)+SUMIFS(PREDICTIONS!$V$4:$V$75,PREDICTIONS!$N$4:$N$75,$BX31,PREDICTIONS!$O$4:$O$75,CC$3)</f>
        <v>0</v>
      </c>
      <c r="CD31" s="83">
        <f>SUMIFS(PREDICTIONS!$W$4:$W$75,PREDICTIONS!$O$4:$O$75,$BX31,PREDICTIONS!$N$4:$N$75,CD$3)+SUMIFS(PREDICTIONS!$V$4:$V$75,PREDICTIONS!$N$4:$N$75,$BX31,PREDICTIONS!$O$4:$O$75,CD$3)</f>
        <v>0</v>
      </c>
      <c r="CE31" s="83">
        <f>SUMIFS(PREDICTIONS!$W$4:$W$75,PREDICTIONS!$O$4:$O$75,$BX31,PREDICTIONS!$N$4:$N$75,CE$3)+SUMIFS(PREDICTIONS!$V$4:$V$75,PREDICTIONS!$N$4:$N$75,$BX31,PREDICTIONS!$O$4:$O$75,CE$3)</f>
        <v>0</v>
      </c>
      <c r="CF31" s="83">
        <f>SUMIFS(PREDICTIONS!$W$4:$W$75,PREDICTIONS!$O$4:$O$75,$BX31,PREDICTIONS!$N$4:$N$75,CF$3)+SUMIFS(PREDICTIONS!$V$4:$V$75,PREDICTIONS!$N$4:$N$75,$BX31,PREDICTIONS!$O$4:$O$75,CF$3)</f>
        <v>0</v>
      </c>
      <c r="CG31" s="83">
        <f>SUMIFS(PREDICTIONS!$W$4:$W$75,PREDICTIONS!$O$4:$O$75,$BX31,PREDICTIONS!$N$4:$N$75,CG$3)+SUMIFS(PREDICTIONS!$V$4:$V$75,PREDICTIONS!$N$4:$N$75,$BX31,PREDICTIONS!$O$4:$O$75,CG$3)</f>
        <v>0</v>
      </c>
      <c r="CH31" s="83">
        <f>SUMIFS(PREDICTIONS!$W$4:$W$75,PREDICTIONS!$O$4:$O$75,$BX31,PREDICTIONS!$N$4:$N$75,CH$3)+SUMIFS(PREDICTIONS!$V$4:$V$75,PREDICTIONS!$N$4:$N$75,$BX31,PREDICTIONS!$O$4:$O$75,CH$3)</f>
        <v>0</v>
      </c>
      <c r="CI31" s="83">
        <f>SUMIFS(PREDICTIONS!$W$4:$W$75,PREDICTIONS!$O$4:$O$75,$BX31,PREDICTIONS!$N$4:$N$75,CI$3)+SUMIFS(PREDICTIONS!$V$4:$V$75,PREDICTIONS!$N$4:$N$75,$BX31,PREDICTIONS!$O$4:$O$75,CI$3)</f>
        <v>0</v>
      </c>
      <c r="CJ31" s="83">
        <f>SUMIFS(PREDICTIONS!$W$4:$W$75,PREDICTIONS!$O$4:$O$75,$BX31,PREDICTIONS!$N$4:$N$75,CJ$3)+SUMIFS(PREDICTIONS!$V$4:$V$75,PREDICTIONS!$N$4:$N$75,$BX31,PREDICTIONS!$O$4:$O$75,CJ$3)</f>
        <v>0</v>
      </c>
      <c r="CK31" s="83">
        <f>SUMIFS(PREDICTIONS!$W$4:$W$75,PREDICTIONS!$O$4:$O$75,$BX31,PREDICTIONS!$N$4:$N$75,CK$3)+SUMIFS(PREDICTIONS!$V$4:$V$75,PREDICTIONS!$N$4:$N$75,$BX31,PREDICTIONS!$O$4:$O$75,CK$3)</f>
        <v>0</v>
      </c>
      <c r="CL31" s="83">
        <f>SUMIFS(PREDICTIONS!$W$4:$W$75,PREDICTIONS!$O$4:$O$75,$BX31,PREDICTIONS!$N$4:$N$75,CL$3)+SUMIFS(PREDICTIONS!$V$4:$V$75,PREDICTIONS!$N$4:$N$75,$BX31,PREDICTIONS!$O$4:$O$75,CL$3)</f>
        <v>0</v>
      </c>
      <c r="CM31" s="83">
        <f>SUMIFS(PREDICTIONS!$W$4:$W$75,PREDICTIONS!$O$4:$O$75,$BX31,PREDICTIONS!$N$4:$N$75,CM$3)+SUMIFS(PREDICTIONS!$V$4:$V$75,PREDICTIONS!$N$4:$N$75,$BX31,PREDICTIONS!$O$4:$O$75,CM$3)</f>
        <v>0</v>
      </c>
      <c r="CN31" s="83">
        <f>SUMIFS(PREDICTIONS!$W$4:$W$75,PREDICTIONS!$O$4:$O$75,$BX31,PREDICTIONS!$N$4:$N$75,CN$3)+SUMIFS(PREDICTIONS!$V$4:$V$75,PREDICTIONS!$N$4:$N$75,$BX31,PREDICTIONS!$O$4:$O$75,CN$3)</f>
        <v>0</v>
      </c>
      <c r="CO31" s="83">
        <f>SUMIFS(PREDICTIONS!$W$4:$W$75,PREDICTIONS!$O$4:$O$75,$BX31,PREDICTIONS!$N$4:$N$75,CO$3)+SUMIFS(PREDICTIONS!$V$4:$V$75,PREDICTIONS!$N$4:$N$75,$BX31,PREDICTIONS!$O$4:$O$75,CO$3)</f>
        <v>0</v>
      </c>
      <c r="CP31" s="83">
        <f>SUMIFS(PREDICTIONS!$W$4:$W$75,PREDICTIONS!$O$4:$O$75,$BX31,PREDICTIONS!$N$4:$N$75,CP$3)+SUMIFS(PREDICTIONS!$V$4:$V$75,PREDICTIONS!$N$4:$N$75,$BX31,PREDICTIONS!$O$4:$O$75,CP$3)</f>
        <v>0</v>
      </c>
      <c r="CQ31" s="83">
        <f>SUMIFS(PREDICTIONS!$W$4:$W$75,PREDICTIONS!$O$4:$O$75,$BX31,PREDICTIONS!$N$4:$N$75,CQ$3)+SUMIFS(PREDICTIONS!$V$4:$V$75,PREDICTIONS!$N$4:$N$75,$BX31,PREDICTIONS!$O$4:$O$75,CQ$3)</f>
        <v>0</v>
      </c>
      <c r="CR31" s="83">
        <f>SUMIFS(PREDICTIONS!$W$4:$W$75,PREDICTIONS!$O$4:$O$75,$BX31,PREDICTIONS!$N$4:$N$75,CR$3)+SUMIFS(PREDICTIONS!$V$4:$V$75,PREDICTIONS!$N$4:$N$75,$BX31,PREDICTIONS!$O$4:$O$75,CR$3)</f>
        <v>0</v>
      </c>
      <c r="CS31" s="83">
        <f>SUMIFS(PREDICTIONS!$W$4:$W$75,PREDICTIONS!$O$4:$O$75,$BX31,PREDICTIONS!$N$4:$N$75,CS$3)+SUMIFS(PREDICTIONS!$V$4:$V$75,PREDICTIONS!$N$4:$N$75,$BX31,PREDICTIONS!$O$4:$O$75,CS$3)</f>
        <v>0</v>
      </c>
      <c r="CT31" s="83">
        <f>SUMIFS(PREDICTIONS!$W$4:$W$75,PREDICTIONS!$O$4:$O$75,$BX31,PREDICTIONS!$N$4:$N$75,CT$3)+SUMIFS(PREDICTIONS!$V$4:$V$75,PREDICTIONS!$N$4:$N$75,$BX31,PREDICTIONS!$O$4:$O$75,CT$3)</f>
        <v>0</v>
      </c>
      <c r="CU31" s="83">
        <f>SUMIFS(PREDICTIONS!$B$4:$B$75,PREDICTIONS!$P$4:$P$75,$BX31,PREDICTIONS!$O$4:$O$75,CU$3)+SUMIFS(PREDICTIONS!$W$4:$W$75,PREDICTIONS!$O$4:$O$75,$BX31,PREDICTIONS!$P$4:$P$75,CU$3)</f>
        <v>0</v>
      </c>
      <c r="CV31" s="83">
        <f>SUMIFS(PREDICTIONS!$C$4:$C$75,PREDICTIONS!$Q$4:$Q$75,$BX31,PREDICTIONS!$P$4:$P$75,CV$3)+SUMIFS(PREDICTIONS!$B$4:$B$75,PREDICTIONS!$P$4:$P$75,$BX31,PREDICTIONS!$Q$4:$Q$75,CV$3)</f>
        <v>0</v>
      </c>
      <c r="CW31" s="83">
        <f>SUMIFS(PREDICTIONS!$D$4:$D$75,PREDICTIONS!$R$4:$R$75,$BX31,PREDICTIONS!$Q$4:$Q$75,CW$3)+SUMIFS(PREDICTIONS!$C$4:$C$75,PREDICTIONS!$Q$4:$Q$75,$BX31,PREDICTIONS!$R$4:$R$75,CW$3)</f>
        <v>0</v>
      </c>
      <c r="CX31" s="83">
        <f>SUMIFS(PREDICTIONS!$E$4:$E$75,PREDICTIONS!$S$4:$S$75,$BX31,PREDICTIONS!$R$4:$R$75,CX$3)+SUMIFS(PREDICTIONS!$D$4:$D$75,PREDICTIONS!$R$4:$R$75,$BX31,PREDICTIONS!$S$4:$S$75,CX$3)</f>
        <v>0</v>
      </c>
      <c r="CY31" s="83">
        <f>SUMIFS(PREDICTIONS!$F$4:$F$75,PREDICTIONS!$T$4:$T$75,$BX31,PREDICTIONS!$S$4:$S$75,CY$3)+SUMIFS(PREDICTIONS!$E$4:$E$75,PREDICTIONS!$S$4:$S$75,$BX31,PREDICTIONS!$T$4:$T$75,CY$3)</f>
        <v>0</v>
      </c>
      <c r="CZ31" s="83">
        <f>SUMIFS(PREDICTIONS!$G$4:$G$75,PREDICTIONS!$U$4:$U$75,$BX31,PREDICTIONS!$T$4:$T$75,CZ$3)+SUMIFS(PREDICTIONS!$F$4:$F$75,PREDICTIONS!$T$4:$T$75,$BX31,PREDICTIONS!$U$4:$U$75,CZ$3)</f>
        <v>0</v>
      </c>
      <c r="DA31" s="83">
        <f>SUMIFS(PREDICTIONS!$J$4:$J$75,PREDICTIONS!$V$4:$V$75,$BX31,PREDICTIONS!$U$4:$U$75,DA$3)+SUMIFS(PREDICTIONS!$G$4:$G$75,PREDICTIONS!$U$4:$U$75,$BX31,PREDICTIONS!$V$4:$V$75,DA$3)</f>
        <v>0</v>
      </c>
      <c r="DB31" s="83">
        <f>SUMIFS(PREDICTIONS!$K$4:$K$75,PREDICTIONS!$W$4:$W$75,$BX31,PREDICTIONS!$V$4:$V$75,DB$3)+SUMIFS(PREDICTIONS!$J$4:$J$75,PREDICTIONS!$V$4:$V$75,$BX31,PREDICTIONS!$W$4:$W$75,DB$3)</f>
        <v>0</v>
      </c>
      <c r="DC31" s="83">
        <f>SUMIFS(PREDICTIONS!$L$4:$L$75,PREDICTIONS!$B$4:$B$75,$BX31,PREDICTIONS!$W$4:$W$75,DC$3)+SUMIFS(PREDICTIONS!$K$4:$K$75,PREDICTIONS!$W$4:$W$75,$BX31,PREDICTIONS!$B$4:$B$75,DC$3)</f>
        <v>0</v>
      </c>
      <c r="DD31" s="83">
        <f>SUMIFS(PREDICTIONS!$N$4:$N$75,PREDICTIONS!$C$4:$C$75,$BX31,PREDICTIONS!$B$4:$B$75,DD$3)+SUMIFS(PREDICTIONS!$L$4:$L$75,PREDICTIONS!$B$4:$B$75,$BX31,PREDICTIONS!$C$4:$C$75,DD$3)</f>
        <v>0</v>
      </c>
      <c r="DE31" s="83">
        <f>SUMIFS(PREDICTIONS!$O$4:$O$75,PREDICTIONS!$D$4:$D$75,$BX31,PREDICTIONS!$C$4:$C$75,DE$3)+SUMIFS(PREDICTIONS!$N$4:$N$75,PREDICTIONS!$C$4:$C$75,$BX31,PREDICTIONS!$D$4:$D$75,DE$3)</f>
        <v>0</v>
      </c>
      <c r="DF31" s="83">
        <f>SUMIFS(PREDICTIONS!$P$4:$P$75,PREDICTIONS!$E$4:$E$75,$BX31,PREDICTIONS!$D$4:$D$75,DF$3)+SUMIFS(PREDICTIONS!$O$4:$O$75,PREDICTIONS!$D$4:$D$75,$BX31,PREDICTIONS!$E$4:$E$75,DF$3)</f>
        <v>0</v>
      </c>
      <c r="DG31" s="83">
        <f>SUMIFS(PREDICTIONS!$Q$4:$Q$75,PREDICTIONS!$F$4:$F$75,$BX31,PREDICTIONS!$E$4:$E$75,DG$3)+SUMIFS(PREDICTIONS!$P$4:$P$75,PREDICTIONS!$E$4:$E$75,$BX31,PREDICTIONS!$F$4:$F$75,DG$3)</f>
        <v>0</v>
      </c>
      <c r="DH31" s="83">
        <f>SUMIFS(PREDICTIONS!$R$4:$R$75,PREDICTIONS!$G$4:$G$75,$BX31,PREDICTIONS!$F$4:$F$75,DH$3)+SUMIFS(PREDICTIONS!$Q$4:$Q$75,PREDICTIONS!$F$4:$F$75,$BX31,PREDICTIONS!$G$4:$G$75,DH$3)</f>
        <v>0</v>
      </c>
      <c r="DI31" s="83">
        <f>SUMIFS(PREDICTIONS!$S$4:$S$75,PREDICTIONS!$J$4:$J$75,$BX31,PREDICTIONS!$G$4:$G$75,DI$3)+SUMIFS(PREDICTIONS!$R$4:$R$75,PREDICTIONS!$G$4:$G$75,$BX31,PREDICTIONS!$J$4:$J$75,DI$3)</f>
        <v>0</v>
      </c>
      <c r="DJ31" s="83">
        <f>SUMIFS(PREDICTIONS!$T$4:$T$75,PREDICTIONS!$K$4:$K$75,$BX31,PREDICTIONS!$J$4:$J$75,DJ$3)+SUMIFS(PREDICTIONS!$S$4:$S$75,PREDICTIONS!$J$4:$J$75,$BX31,PREDICTIONS!$K$4:$K$75,DJ$3)</f>
        <v>0</v>
      </c>
      <c r="DK31" s="83">
        <f>SUMIFS(PREDICTIONS!$U$4:$U$75,PREDICTIONS!$L$4:$L$75,$BX31,PREDICTIONS!$K$4:$K$75,DK$3)+SUMIFS(PREDICTIONS!$T$4:$T$75,PREDICTIONS!$K$4:$K$75,$BX31,PREDICTIONS!$L$4:$L$75,DK$3)</f>
        <v>0</v>
      </c>
      <c r="DL31" s="83">
        <f>SUMIFS(PREDICTIONS!$V$4:$V$75,PREDICTIONS!$N$4:$N$75,$BX31,PREDICTIONS!$L$4:$L$75,DL$3)+SUMIFS(PREDICTIONS!$U$4:$U$75,PREDICTIONS!$L$4:$L$75,$BX31,PREDICTIONS!$N$4:$N$75,DL$3)</f>
        <v>0</v>
      </c>
      <c r="DM31" s="83">
        <f>SUMIFS(PREDICTIONS!$W$4:$W$75,PREDICTIONS!$O$4:$O$75,$BX31,PREDICTIONS!$N$4:$N$75,DM$3)+SUMIFS(PREDICTIONS!$V$4:$V$75,PREDICTIONS!$N$4:$N$75,$BX31,PREDICTIONS!$O$4:$O$75,DM$3)</f>
        <v>0</v>
      </c>
      <c r="DN31" s="83">
        <f>SUMIFS(PREDICTIONS!$B$4:$B$75,PREDICTIONS!$P$4:$P$75,$BX31,PREDICTIONS!$O$4:$O$75,DN$3)+SUMIFS(PREDICTIONS!$W$4:$W$75,PREDICTIONS!$O$4:$O$75,$BX31,PREDICTIONS!$P$4:$P$75,DN$3)</f>
        <v>0</v>
      </c>
      <c r="DO31" s="83">
        <f>SUMIFS(PREDICTIONS!$C$4:$C$75,PREDICTIONS!$Q$4:$Q$75,$BX31,PREDICTIONS!$P$4:$P$75,DO$3)+SUMIFS(PREDICTIONS!$B$4:$B$75,PREDICTIONS!$P$4:$P$75,$BX31,PREDICTIONS!$Q$4:$Q$75,DO$3)</f>
        <v>0</v>
      </c>
      <c r="DP31" s="83">
        <f>SUMIFS(PREDICTIONS!$D$4:$D$75,PREDICTIONS!$R$4:$R$75,$BX31,PREDICTIONS!$Q$4:$Q$75,DP$3)+SUMIFS(PREDICTIONS!$C$4:$C$75,PREDICTIONS!$Q$4:$Q$75,$BX31,PREDICTIONS!$R$4:$R$75,DP$3)</f>
        <v>0</v>
      </c>
      <c r="DQ31" s="83">
        <f>SUMIFS(PREDICTIONS!$E$4:$E$75,PREDICTIONS!$S$4:$S$75,$BX31,PREDICTIONS!$R$4:$R$75,DQ$3)+SUMIFS(PREDICTIONS!$D$4:$D$75,PREDICTIONS!$R$4:$R$75,$BX31,PREDICTIONS!$S$4:$S$75,DQ$3)</f>
        <v>0</v>
      </c>
      <c r="DR31" s="83">
        <f>SUMIFS(PREDICTIONS!$W$4:$W$75,PREDICTIONS!$O$4:$O$75,$BX31,PREDICTIONS!$N$4:$N$75,DR$3)+SUMIFS(PREDICTIONS!$V$4:$V$75,PREDICTIONS!$N$4:$N$75,$BX31,PREDICTIONS!$O$4:$O$75,DR$3)</f>
        <v>0</v>
      </c>
      <c r="DS31" s="83">
        <f>SUMIFS(PREDICTIONS!$W$4:$W$75,PREDICTIONS!$O$4:$O$75,$BX31,PREDICTIONS!$N$4:$N$75,DS$3)+SUMIFS(PREDICTIONS!$V$4:$V$75,PREDICTIONS!$N$4:$N$75,$BX31,PREDICTIONS!$O$4:$O$75,DS$3)</f>
        <v>0</v>
      </c>
      <c r="DT31" s="83">
        <f>SUMIFS(PREDICTIONS!$W$4:$W$75,PREDICTIONS!$O$4:$O$75,$BX31,PREDICTIONS!$N$4:$N$75,DT$3)+SUMIFS(PREDICTIONS!$V$4:$V$75,PREDICTIONS!$N$4:$N$75,$BX31,PREDICTIONS!$O$4:$O$75,DT$3)</f>
        <v>0</v>
      </c>
      <c r="DU31" s="51"/>
      <c r="DV31" s="51" t="s">
        <v>104</v>
      </c>
      <c r="DW31" s="83">
        <f>SUMIFS(PREDICTIONS!$U$4:$U$75,PREDICTIONS!$O$4:$O$75,$BX31,PREDICTIONS!$N$4:$N$75,DW$3)+SUMIFS(PREDICTIONS!$T$4:$T$75,PREDICTIONS!$N$4:$N$75,$BX31,PREDICTIONS!$O$4:$O$75,DW$3)</f>
        <v>0</v>
      </c>
      <c r="DX31" s="83">
        <f>SUMIFS(PREDICTIONS!$U$4:$U$75,PREDICTIONS!$O$4:$O$75,$BX31,PREDICTIONS!$N$4:$N$75,DX$3)+SUMIFS(PREDICTIONS!$T$4:$T$75,PREDICTIONS!$N$4:$N$75,$BX31,PREDICTIONS!$O$4:$O$75,DX$3)</f>
        <v>0</v>
      </c>
      <c r="DY31" s="83">
        <f>SUMIFS(PREDICTIONS!$U$4:$U$75,PREDICTIONS!$O$4:$O$75,$BX31,PREDICTIONS!$N$4:$N$75,DY$3)+SUMIFS(PREDICTIONS!$T$4:$T$75,PREDICTIONS!$N$4:$N$75,$BX31,PREDICTIONS!$O$4:$O$75,DY$3)</f>
        <v>0</v>
      </c>
      <c r="DZ31" s="83">
        <f>SUMIFS(PREDICTIONS!$U$4:$U$75,PREDICTIONS!$O$4:$O$75,$BX31,PREDICTIONS!$N$4:$N$75,DZ$3)+SUMIFS(PREDICTIONS!$T$4:$T$75,PREDICTIONS!$N$4:$N$75,$BX31,PREDICTIONS!$O$4:$O$75,DZ$3)</f>
        <v>0</v>
      </c>
      <c r="EA31" s="83">
        <f>SUMIFS(PREDICTIONS!$U$4:$U$75,PREDICTIONS!$O$4:$O$75,$BX31,PREDICTIONS!$N$4:$N$75,EA$3)+SUMIFS(PREDICTIONS!$T$4:$T$75,PREDICTIONS!$N$4:$N$75,$BX31,PREDICTIONS!$O$4:$O$75,EA$3)</f>
        <v>0</v>
      </c>
      <c r="EB31" s="83">
        <f>SUMIFS(PREDICTIONS!$U$4:$U$75,PREDICTIONS!$O$4:$O$75,$BX31,PREDICTIONS!$N$4:$N$75,EB$3)+SUMIFS(PREDICTIONS!$T$4:$T$75,PREDICTIONS!$N$4:$N$75,$BX31,PREDICTIONS!$O$4:$O$75,EB$3)</f>
        <v>0</v>
      </c>
      <c r="EC31" s="83">
        <f>SUMIFS(PREDICTIONS!$U$4:$U$75,PREDICTIONS!$O$4:$O$75,$BX31,PREDICTIONS!$N$4:$N$75,EC$3)+SUMIFS(PREDICTIONS!$T$4:$T$75,PREDICTIONS!$N$4:$N$75,$BX31,PREDICTIONS!$O$4:$O$75,EC$3)</f>
        <v>0</v>
      </c>
      <c r="ED31" s="83">
        <f>SUMIFS(PREDICTIONS!$U$4:$U$75,PREDICTIONS!$O$4:$O$75,$BX31,PREDICTIONS!$N$4:$N$75,ED$3)+SUMIFS(PREDICTIONS!$T$4:$T$75,PREDICTIONS!$N$4:$N$75,$BX31,PREDICTIONS!$O$4:$O$75,ED$3)</f>
        <v>0</v>
      </c>
      <c r="EE31" s="83">
        <f>SUMIFS(PREDICTIONS!$U$4:$U$75,PREDICTIONS!$O$4:$O$75,$BX31,PREDICTIONS!$N$4:$N$75,EE$3)+SUMIFS(PREDICTIONS!$T$4:$T$75,PREDICTIONS!$N$4:$N$75,$BX31,PREDICTIONS!$O$4:$O$75,EE$3)</f>
        <v>0</v>
      </c>
      <c r="EF31" s="83">
        <f>SUMIFS(PREDICTIONS!$V$4:$V$75,PREDICTIONS!$P$4:$P$75,$BX31,PREDICTIONS!$O$4:$O$75,EF$3)+SUMIFS(PREDICTIONS!$U$4:$U$75,PREDICTIONS!$O$4:$O$75,$BX31,PREDICTIONS!$P$4:$P$75,EF$3)</f>
        <v>0</v>
      </c>
      <c r="EG31" s="83">
        <f>SUMIFS(PREDICTIONS!$W$4:$W$75,PREDICTIONS!$Q$4:$Q$75,$BX31,PREDICTIONS!$P$4:$P$75,EG$3)+SUMIFS(PREDICTIONS!$V$4:$V$75,PREDICTIONS!$P$4:$P$75,$BX31,PREDICTIONS!$Q$4:$Q$75,EG$3)</f>
        <v>0</v>
      </c>
      <c r="EH31" s="83">
        <f>SUMIFS(PREDICTIONS!$B$4:$B$75,PREDICTIONS!$R$4:$R$75,$BX31,PREDICTIONS!$Q$4:$Q$75,EH$3)+SUMIFS(PREDICTIONS!$W$4:$W$75,PREDICTIONS!$Q$4:$Q$75,$BX31,PREDICTIONS!$R$4:$R$75,EH$3)</f>
        <v>0</v>
      </c>
      <c r="EI31" s="83">
        <f>SUMIFS(PREDICTIONS!$C$4:$C$75,PREDICTIONS!$S$4:$S$75,$BX31,PREDICTIONS!$R$4:$R$75,EI$3)+SUMIFS(PREDICTIONS!$B$4:$B$75,PREDICTIONS!$R$4:$R$75,$BX31,PREDICTIONS!$S$4:$S$75,EI$3)</f>
        <v>0</v>
      </c>
      <c r="EJ31" s="83">
        <f>SUMIFS(PREDICTIONS!$D$4:$D$75,PREDICTIONS!$T$4:$T$75,$BX31,PREDICTIONS!$S$4:$S$75,EJ$3)+SUMIFS(PREDICTIONS!$C$4:$C$75,PREDICTIONS!$S$4:$S$75,$BX31,PREDICTIONS!$T$4:$T$75,EJ$3)</f>
        <v>0</v>
      </c>
      <c r="EK31" s="83">
        <f>SUMIFS(PREDICTIONS!$E$4:$E$75,PREDICTIONS!$U$4:$U$75,$BX31,PREDICTIONS!$T$4:$T$75,EK$3)+SUMIFS(PREDICTIONS!$D$4:$D$75,PREDICTIONS!$T$4:$T$75,$BX31,PREDICTIONS!$U$4:$U$75,EK$3)</f>
        <v>0</v>
      </c>
      <c r="EL31" s="83">
        <f>SUMIFS(PREDICTIONS!$F$4:$F$75,PREDICTIONS!$V$4:$V$75,$BX31,PREDICTIONS!$U$4:$U$75,EL$3)+SUMIFS(PREDICTIONS!$E$4:$E$75,PREDICTIONS!$U$4:$U$75,$BX31,PREDICTIONS!$V$4:$V$75,EL$3)</f>
        <v>0</v>
      </c>
      <c r="EM31" s="83">
        <f>SUMIFS(PREDICTIONS!$G$4:$G$75,PREDICTIONS!$W$4:$W$75,$BX31,PREDICTIONS!$V$4:$V$75,EM$3)+SUMIFS(PREDICTIONS!$F$4:$F$75,PREDICTIONS!$V$4:$V$75,$BX31,PREDICTIONS!$W$4:$W$75,EM$3)</f>
        <v>0</v>
      </c>
      <c r="EN31" s="83">
        <f>SUMIFS(PREDICTIONS!$J$4:$J$75,PREDICTIONS!$B$4:$B$75,$BX31,PREDICTIONS!$W$4:$W$75,EN$3)+SUMIFS(PREDICTIONS!$G$4:$G$75,PREDICTIONS!$W$4:$W$75,$BX31,PREDICTIONS!$B$4:$B$75,EN$3)</f>
        <v>0</v>
      </c>
      <c r="EO31" s="83">
        <f>SUMIFS(PREDICTIONS!$K$4:$K$75,PREDICTIONS!$C$4:$C$75,$BX31,PREDICTIONS!$B$4:$B$75,EO$3)+SUMIFS(PREDICTIONS!$J$4:$J$75,PREDICTIONS!$B$4:$B$75,$BX31,PREDICTIONS!$C$4:$C$75,EO$3)</f>
        <v>0</v>
      </c>
      <c r="EP31" s="83">
        <f>SUMIFS(PREDICTIONS!$L$4:$L$75,PREDICTIONS!$D$4:$D$75,$BX31,PREDICTIONS!$C$4:$C$75,EP$3)+SUMIFS(PREDICTIONS!$K$4:$K$75,PREDICTIONS!$C$4:$C$75,$BX31,PREDICTIONS!$D$4:$D$75,EP$3)</f>
        <v>0</v>
      </c>
      <c r="EQ31" s="83">
        <f>SUMIFS(PREDICTIONS!$N$4:$N$75,PREDICTIONS!$E$4:$E$75,$BX31,PREDICTIONS!$D$4:$D$75,EQ$3)+SUMIFS(PREDICTIONS!$L$4:$L$75,PREDICTIONS!$D$4:$D$75,$BX31,PREDICTIONS!$E$4:$E$75,EQ$3)</f>
        <v>0</v>
      </c>
      <c r="ER31" s="83">
        <f>SUMIFS(PREDICTIONS!$O$4:$O$75,PREDICTIONS!$F$4:$F$75,$BX31,PREDICTIONS!$E$4:$E$75,ER$3)+SUMIFS(PREDICTIONS!$N$4:$N$75,PREDICTIONS!$E$4:$E$75,$BX31,PREDICTIONS!$F$4:$F$75,ER$3)</f>
        <v>0</v>
      </c>
      <c r="ES31" s="83">
        <f>SUMIFS(PREDICTIONS!$P$4:$P$75,PREDICTIONS!$G$4:$G$75,$BX31,PREDICTIONS!$F$4:$F$75,ES$3)+SUMIFS(PREDICTIONS!$O$4:$O$75,PREDICTIONS!$F$4:$F$75,$BX31,PREDICTIONS!$G$4:$G$75,ES$3)</f>
        <v>0</v>
      </c>
      <c r="ET31" s="83">
        <f>SUMIFS(PREDICTIONS!$Q$4:$Q$75,PREDICTIONS!$J$4:$J$75,$BX31,PREDICTIONS!$G$4:$G$75,ET$3)+SUMIFS(PREDICTIONS!$P$4:$P$75,PREDICTIONS!$G$4:$G$75,$BX31,PREDICTIONS!$J$4:$J$75,ET$3)</f>
        <v>0</v>
      </c>
      <c r="EU31" s="83">
        <f>SUMIFS(PREDICTIONS!$R$4:$R$75,PREDICTIONS!$K$4:$K$75,$BX31,PREDICTIONS!$J$4:$J$75,EU$3)+SUMIFS(PREDICTIONS!$Q$4:$Q$75,PREDICTIONS!$J$4:$J$75,$BX31,PREDICTIONS!$K$4:$K$75,EU$3)</f>
        <v>0</v>
      </c>
      <c r="EV31" s="83">
        <f>SUMIFS(PREDICTIONS!$S$4:$S$75,PREDICTIONS!$L$4:$L$75,$BX31,PREDICTIONS!$K$4:$K$75,EV$3)+SUMIFS(PREDICTIONS!$R$4:$R$75,PREDICTIONS!$K$4:$K$75,$BX31,PREDICTIONS!$L$4:$L$75,EV$3)</f>
        <v>0</v>
      </c>
      <c r="EW31" s="83">
        <f>SUMIFS(PREDICTIONS!$T$4:$T$75,PREDICTIONS!$N$4:$N$75,$BX31,PREDICTIONS!$L$4:$L$75,EW$3)+SUMIFS(PREDICTIONS!$S$4:$S$75,PREDICTIONS!$L$4:$L$75,$BX31,PREDICTIONS!$N$4:$N$75,EW$3)</f>
        <v>0</v>
      </c>
      <c r="EX31" s="83">
        <f>SUMIFS(PREDICTIONS!$U$4:$U$75,PREDICTIONS!$O$4:$O$75,$BX31,PREDICTIONS!$N$4:$N$75,EX$3)+SUMIFS(PREDICTIONS!$T$4:$T$75,PREDICTIONS!$N$4:$N$75,$BX31,PREDICTIONS!$O$4:$O$75,EX$3)</f>
        <v>0</v>
      </c>
      <c r="EY31" s="83">
        <f>SUMIFS(PREDICTIONS!$V$4:$V$75,PREDICTIONS!$P$4:$P$75,$BX31,PREDICTIONS!$O$4:$O$75,EY$3)+SUMIFS(PREDICTIONS!$U$4:$U$75,PREDICTIONS!$O$4:$O$75,$BX31,PREDICTIONS!$P$4:$P$75,EY$3)</f>
        <v>0</v>
      </c>
      <c r="EZ31" s="83">
        <f>SUMIFS(PREDICTIONS!$W$4:$W$75,PREDICTIONS!$Q$4:$Q$75,$BX31,PREDICTIONS!$P$4:$P$75,EZ$3)+SUMIFS(PREDICTIONS!$V$4:$V$75,PREDICTIONS!$P$4:$P$75,$BX31,PREDICTIONS!$Q$4:$Q$75,EZ$3)</f>
        <v>0</v>
      </c>
      <c r="FA31" s="83">
        <f>SUMIFS(PREDICTIONS!$B$4:$B$75,PREDICTIONS!$R$4:$R$75,$BX31,PREDICTIONS!$Q$4:$Q$75,FA$3)+SUMIFS(PREDICTIONS!$W$4:$W$75,PREDICTIONS!$Q$4:$Q$75,$BX31,PREDICTIONS!$R$4:$R$75,FA$3)</f>
        <v>0</v>
      </c>
      <c r="FB31" s="83">
        <f>SUMIFS(PREDICTIONS!$C$4:$C$75,PREDICTIONS!$S$4:$S$75,$BX31,PREDICTIONS!$R$4:$R$75,FB$3)+SUMIFS(PREDICTIONS!$B$4:$B$75,PREDICTIONS!$R$4:$R$75,$BX31,PREDICTIONS!$S$4:$S$75,FB$3)</f>
        <v>0</v>
      </c>
      <c r="FC31" s="83">
        <f>SUMIFS(PREDICTIONS!$D$4:$D$75,PREDICTIONS!$T$4:$T$75,$BX31,PREDICTIONS!$S$4:$S$75,FC$3)+SUMIFS(PREDICTIONS!$C$4:$C$75,PREDICTIONS!$S$4:$S$75,$BX31,PREDICTIONS!$T$4:$T$75,FC$3)</f>
        <v>0</v>
      </c>
      <c r="FD31" s="83">
        <f>SUMIFS(PREDICTIONS!$E$4:$E$75,PREDICTIONS!$U$4:$U$75,$BX31,PREDICTIONS!$T$4:$T$75,FD$3)+SUMIFS(PREDICTIONS!$D$4:$D$75,PREDICTIONS!$T$4:$T$75,$BX31,PREDICTIONS!$U$4:$U$75,FD$3)</f>
        <v>0</v>
      </c>
      <c r="FE31" s="83">
        <f>SUMIFS(PREDICTIONS!$F$4:$F$75,PREDICTIONS!$V$4:$V$75,$BX31,PREDICTIONS!$U$4:$U$75,FE$3)+SUMIFS(PREDICTIONS!$E$4:$E$75,PREDICTIONS!$U$4:$U$75,$BX31,PREDICTIONS!$V$4:$V$75,FE$3)</f>
        <v>0</v>
      </c>
      <c r="FF31" s="83">
        <f>SUMIFS(PREDICTIONS!$G$4:$G$75,PREDICTIONS!$W$4:$W$75,$BX31,PREDICTIONS!$V$4:$V$75,FF$3)+SUMIFS(PREDICTIONS!$F$4:$F$75,PREDICTIONS!$V$4:$V$75,$BX31,PREDICTIONS!$W$4:$W$75,FF$3)</f>
        <v>0</v>
      </c>
      <c r="FG31" s="83">
        <f>SUMIFS(PREDICTIONS!$U$4:$U$75,PREDICTIONS!$O$4:$O$75,$BX31,PREDICTIONS!$N$4:$N$75,FG$3)+SUMIFS(PREDICTIONS!$T$4:$T$75,PREDICTIONS!$N$4:$N$75,$BX31,PREDICTIONS!$O$4:$O$75,FG$3)</f>
        <v>0</v>
      </c>
      <c r="FH31" s="83">
        <f>SUMIFS(PREDICTIONS!$U$4:$U$75,PREDICTIONS!$O$4:$O$75,$BX31,PREDICTIONS!$N$4:$N$75,FH$3)+SUMIFS(PREDICTIONS!$T$4:$T$75,PREDICTIONS!$N$4:$N$75,$BX31,PREDICTIONS!$O$4:$O$75,FH$3)</f>
        <v>0</v>
      </c>
      <c r="FI31" s="83">
        <f>SUMIFS(PREDICTIONS!$U$4:$U$75,PREDICTIONS!$O$4:$O$75,$BX31,PREDICTIONS!$N$4:$N$75,FI$3)+SUMIFS(PREDICTIONS!$T$4:$T$75,PREDICTIONS!$N$4:$N$75,$BX31,PREDICTIONS!$O$4:$O$75,FI$3)</f>
        <v>0</v>
      </c>
      <c r="FJ31" s="83">
        <f>SUMIFS(PREDICTIONS!$U$4:$U$75,PREDICTIONS!$O$4:$O$75,$BX31,PREDICTIONS!$N$4:$N$75,FJ$3)+SUMIFS(PREDICTIONS!$T$4:$T$75,PREDICTIONS!$N$4:$N$75,$BX31,PREDICTIONS!$O$4:$O$75,FJ$3)</f>
        <v>0</v>
      </c>
      <c r="FK31" s="83">
        <f>SUMIFS(PREDICTIONS!$U$4:$U$75,PREDICTIONS!$O$4:$O$75,$BX31,PREDICTIONS!$N$4:$N$75,FK$3)+SUMIFS(PREDICTIONS!$T$4:$T$75,PREDICTIONS!$N$4:$N$75,$BX31,PREDICTIONS!$O$4:$O$75,FK$3)</f>
        <v>0</v>
      </c>
      <c r="FL31" s="83">
        <f>SUMIFS(PREDICTIONS!$U$4:$U$75,PREDICTIONS!$O$4:$O$75,$BX31,PREDICTIONS!$N$4:$N$75,FL$3)+SUMIFS(PREDICTIONS!$T$4:$T$75,PREDICTIONS!$N$4:$N$75,$BX31,PREDICTIONS!$O$4:$O$75,FL$3)</f>
        <v>0</v>
      </c>
      <c r="FM31" s="83">
        <f>SUMIFS(PREDICTIONS!$U$4:$U$75,PREDICTIONS!$O$4:$O$75,$BX31,PREDICTIONS!$N$4:$N$75,FM$3)+SUMIFS(PREDICTIONS!$T$4:$T$75,PREDICTIONS!$N$4:$N$75,$BX31,PREDICTIONS!$O$4:$O$75,FM$3)</f>
        <v>0</v>
      </c>
      <c r="FN31" s="83">
        <f>SUMIFS(PREDICTIONS!$U$4:$U$75,PREDICTIONS!$O$4:$O$75,$BX31,PREDICTIONS!$N$4:$N$75,FN$3)+SUMIFS(PREDICTIONS!$T$4:$T$75,PREDICTIONS!$N$4:$N$75,$BX31,PREDICTIONS!$O$4:$O$75,FN$3)</f>
        <v>0</v>
      </c>
      <c r="FO31" s="83">
        <f>SUMIFS(PREDICTIONS!$U$4:$U$75,PREDICTIONS!$O$4:$O$75,$BX31,PREDICTIONS!$N$4:$N$75,FO$3)+SUMIFS(PREDICTIONS!$T$4:$T$75,PREDICTIONS!$N$4:$N$75,$BX31,PREDICTIONS!$O$4:$O$75,FO$3)</f>
        <v>0</v>
      </c>
      <c r="FP31" s="83">
        <f>SUMIFS(PREDICTIONS!$U$4:$U$75,PREDICTIONS!$O$4:$O$75,$BX31,PREDICTIONS!$N$4:$N$75,FP$3)+SUMIFS(PREDICTIONS!$T$4:$T$75,PREDICTIONS!$N$4:$N$75,$BX31,PREDICTIONS!$O$4:$O$75,FP$3)</f>
        <v>0</v>
      </c>
      <c r="FQ31" s="83">
        <f>SUMIFS(PREDICTIONS!$U$4:$U$75,PREDICTIONS!$O$4:$O$75,$BX31,PREDICTIONS!$N$4:$N$75,FQ$3)+SUMIFS(PREDICTIONS!$T$4:$T$75,PREDICTIONS!$N$4:$N$75,$BX31,PREDICTIONS!$O$4:$O$75,FQ$3)</f>
        <v>0</v>
      </c>
      <c r="FR31" s="83">
        <f>SUMIFS(PREDICTIONS!$U$4:$U$75,PREDICTIONS!$O$4:$O$75,$BX31,PREDICTIONS!$N$4:$N$75,FR$3)+SUMIFS(PREDICTIONS!$T$4:$T$75,PREDICTIONS!$N$4:$N$75,$BX31,PREDICTIONS!$O$4:$O$75,FR$3)</f>
        <v>0</v>
      </c>
      <c r="FS31" s="51"/>
      <c r="FT31" s="51" t="s">
        <v>104</v>
      </c>
      <c r="FU31" s="83">
        <f>SUMIFS(PREDICTIONS!$S$4:$S$75,PREDICTIONS!$O$4:$O$75,$BX31,PREDICTIONS!$N$4:$N$75,FU$3)+SUMIFS(PREDICTIONS!$R$4:$R$75,PREDICTIONS!$N$4:$N$75,$BX31,PREDICTIONS!$O$4:$O$75,FU$3)</f>
        <v>0</v>
      </c>
      <c r="FV31" s="83">
        <f>SUMIFS(PREDICTIONS!$S$4:$S$75,PREDICTIONS!$O$4:$O$75,$BX31,PREDICTIONS!$N$4:$N$75,FV$3)+SUMIFS(PREDICTIONS!$R$4:$R$75,PREDICTIONS!$N$4:$N$75,$BX31,PREDICTIONS!$O$4:$O$75,FV$3)</f>
        <v>0</v>
      </c>
      <c r="FW31" s="83">
        <f>SUMIFS(PREDICTIONS!$S$4:$S$75,PREDICTIONS!$O$4:$O$75,$BX31,PREDICTIONS!$N$4:$N$75,FW$3)+SUMIFS(PREDICTIONS!$R$4:$R$75,PREDICTIONS!$N$4:$N$75,$BX31,PREDICTIONS!$O$4:$O$75,FW$3)</f>
        <v>0</v>
      </c>
      <c r="FX31" s="83">
        <f>SUMIFS(PREDICTIONS!$S$4:$S$75,PREDICTIONS!$O$4:$O$75,$BX31,PREDICTIONS!$N$4:$N$75,FX$3)+SUMIFS(PREDICTIONS!$R$4:$R$75,PREDICTIONS!$N$4:$N$75,$BX31,PREDICTIONS!$O$4:$O$75,FX$3)</f>
        <v>0</v>
      </c>
      <c r="FY31" s="83">
        <f>SUMIFS(PREDICTIONS!$S$4:$S$75,PREDICTIONS!$O$4:$O$75,$BX31,PREDICTIONS!$N$4:$N$75,FY$3)+SUMIFS(PREDICTIONS!$R$4:$R$75,PREDICTIONS!$N$4:$N$75,$BX31,PREDICTIONS!$O$4:$O$75,FY$3)</f>
        <v>0</v>
      </c>
      <c r="FZ31" s="83">
        <f>SUMIFS(PREDICTIONS!$S$4:$S$75,PREDICTIONS!$O$4:$O$75,$BX31,PREDICTIONS!$N$4:$N$75,FZ$3)+SUMIFS(PREDICTIONS!$R$4:$R$75,PREDICTIONS!$N$4:$N$75,$BX31,PREDICTIONS!$O$4:$O$75,FZ$3)</f>
        <v>0</v>
      </c>
      <c r="GA31" s="83">
        <f>SUMIFS(PREDICTIONS!$T$4:$T$75,PREDICTIONS!$P$4:$P$75,$BX31,PREDICTIONS!$O$4:$O$75,GA$3)+SUMIFS(PREDICTIONS!$S$4:$S$75,PREDICTIONS!$O$4:$O$75,$BX31,PREDICTIONS!$P$4:$P$75,GA$3)</f>
        <v>0</v>
      </c>
      <c r="GB31" s="83">
        <f>SUMIFS(PREDICTIONS!$U$4:$U$75,PREDICTIONS!$Q$4:$Q$75,$BX31,PREDICTIONS!$P$4:$P$75,GB$3)+SUMIFS(PREDICTIONS!$T$4:$T$75,PREDICTIONS!$P$4:$P$75,$BX31,PREDICTIONS!$Q$4:$Q$75,GB$3)</f>
        <v>0</v>
      </c>
      <c r="GC31" s="83">
        <f>SUMIFS(PREDICTIONS!$V$4:$V$75,PREDICTIONS!$R$4:$R$75,$BX31,PREDICTIONS!$Q$4:$Q$75,GC$3)+SUMIFS(PREDICTIONS!$U$4:$U$75,PREDICTIONS!$Q$4:$Q$75,$BX31,PREDICTIONS!$R$4:$R$75,GC$3)</f>
        <v>0</v>
      </c>
      <c r="GD31" s="83">
        <f>SUMIFS(PREDICTIONS!$W$4:$W$75,PREDICTIONS!$S$4:$S$75,$BX31,PREDICTIONS!$R$4:$R$75,GD$3)+SUMIFS(PREDICTIONS!$V$4:$V$75,PREDICTIONS!$R$4:$R$75,$BX31,PREDICTIONS!$S$4:$S$75,GD$3)</f>
        <v>0</v>
      </c>
      <c r="GE31" s="83">
        <f>SUMIFS(PREDICTIONS!$B$4:$B$75,PREDICTIONS!$T$4:$T$75,$BX31,PREDICTIONS!$S$4:$S$75,GE$3)+SUMIFS(PREDICTIONS!$W$4:$W$75,PREDICTIONS!$S$4:$S$75,$BX31,PREDICTIONS!$T$4:$T$75,GE$3)</f>
        <v>0</v>
      </c>
      <c r="GF31" s="83">
        <f>SUMIFS(PREDICTIONS!$C$4:$C$75,PREDICTIONS!$U$4:$U$75,$BX31,PREDICTIONS!$T$4:$T$75,GF$3)+SUMIFS(PREDICTIONS!$B$4:$B$75,PREDICTIONS!$T$4:$T$75,$BX31,PREDICTIONS!$U$4:$U$75,GF$3)</f>
        <v>0</v>
      </c>
      <c r="GG31" s="83">
        <f>SUMIFS(PREDICTIONS!$D$4:$D$75,PREDICTIONS!$V$4:$V$75,$BX31,PREDICTIONS!$U$4:$U$75,GG$3)+SUMIFS(PREDICTIONS!$C$4:$C$75,PREDICTIONS!$U$4:$U$75,$BX31,PREDICTIONS!$V$4:$V$75,GG$3)</f>
        <v>0</v>
      </c>
      <c r="GH31" s="83">
        <f>SUMIFS(PREDICTIONS!$E$4:$E$75,PREDICTIONS!$W$4:$W$75,$BX31,PREDICTIONS!$V$4:$V$75,GH$3)+SUMIFS(PREDICTIONS!$D$4:$D$75,PREDICTIONS!$V$4:$V$75,$BX31,PREDICTIONS!$W$4:$W$75,GH$3)</f>
        <v>0</v>
      </c>
      <c r="GI31" s="83">
        <f>SUMIFS(PREDICTIONS!$F$4:$F$75,PREDICTIONS!$B$4:$B$75,$BX31,PREDICTIONS!$W$4:$W$75,GI$3)+SUMIFS(PREDICTIONS!$E$4:$E$75,PREDICTIONS!$W$4:$W$75,$BX31,PREDICTIONS!$B$4:$B$75,GI$3)</f>
        <v>0</v>
      </c>
      <c r="GJ31" s="83">
        <f>SUMIFS(PREDICTIONS!$G$4:$G$75,PREDICTIONS!$C$4:$C$75,$BX31,PREDICTIONS!$B$4:$B$75,GJ$3)+SUMIFS(PREDICTIONS!$F$4:$F$75,PREDICTIONS!$B$4:$B$75,$BX31,PREDICTIONS!$C$4:$C$75,GJ$3)</f>
        <v>0</v>
      </c>
      <c r="GK31" s="83">
        <f>SUMIFS(PREDICTIONS!$J$4:$J$75,PREDICTIONS!$D$4:$D$75,$BX31,PREDICTIONS!$C$4:$C$75,GK$3)+SUMIFS(PREDICTIONS!$G$4:$G$75,PREDICTIONS!$C$4:$C$75,$BX31,PREDICTIONS!$D$4:$D$75,GK$3)</f>
        <v>0</v>
      </c>
      <c r="GL31" s="83">
        <f>SUMIFS(PREDICTIONS!$K$4:$K$75,PREDICTIONS!$E$4:$E$75,$BX31,PREDICTIONS!$D$4:$D$75,GL$3)+SUMIFS(PREDICTIONS!$J$4:$J$75,PREDICTIONS!$D$4:$D$75,$BX31,PREDICTIONS!$E$4:$E$75,GL$3)</f>
        <v>0</v>
      </c>
      <c r="GM31" s="83">
        <f>SUMIFS(PREDICTIONS!$L$4:$L$75,PREDICTIONS!$F$4:$F$75,$BX31,PREDICTIONS!$E$4:$E$75,GM$3)+SUMIFS(PREDICTIONS!$K$4:$K$75,PREDICTIONS!$E$4:$E$75,$BX31,PREDICTIONS!$F$4:$F$75,GM$3)</f>
        <v>0</v>
      </c>
      <c r="GN31" s="83">
        <f>SUMIFS(PREDICTIONS!$N$4:$N$75,PREDICTIONS!$G$4:$G$75,$BX31,PREDICTIONS!$F$4:$F$75,GN$3)+SUMIFS(PREDICTIONS!$L$4:$L$75,PREDICTIONS!$F$4:$F$75,$BX31,PREDICTIONS!$G$4:$G$75,GN$3)</f>
        <v>0</v>
      </c>
      <c r="GO31" s="83">
        <f>SUMIFS(PREDICTIONS!$O$4:$O$75,PREDICTIONS!$J$4:$J$75,$BX31,PREDICTIONS!$G$4:$G$75,GO$3)+SUMIFS(PREDICTIONS!$N$4:$N$75,PREDICTIONS!$G$4:$G$75,$BX31,PREDICTIONS!$J$4:$J$75,GO$3)</f>
        <v>0</v>
      </c>
      <c r="GP31" s="83">
        <f>SUMIFS(PREDICTIONS!$P$4:$P$75,PREDICTIONS!$K$4:$K$75,$BX31,PREDICTIONS!$J$4:$J$75,GP$3)+SUMIFS(PREDICTIONS!$O$4:$O$75,PREDICTIONS!$J$4:$J$75,$BX31,PREDICTIONS!$K$4:$K$75,GP$3)</f>
        <v>0</v>
      </c>
      <c r="GQ31" s="83">
        <f>SUMIFS(PREDICTIONS!$Q$4:$Q$75,PREDICTIONS!$L$4:$L$75,$BX31,PREDICTIONS!$K$4:$K$75,GQ$3)+SUMIFS(PREDICTIONS!$P$4:$P$75,PREDICTIONS!$K$4:$K$75,$BX31,PREDICTIONS!$L$4:$L$75,GQ$3)</f>
        <v>0</v>
      </c>
      <c r="GR31" s="83">
        <f>SUMIFS(PREDICTIONS!$R$4:$R$75,PREDICTIONS!$N$4:$N$75,$BX31,PREDICTIONS!$L$4:$L$75,GR$3)+SUMIFS(PREDICTIONS!$Q$4:$Q$75,PREDICTIONS!$L$4:$L$75,$BX31,PREDICTIONS!$N$4:$N$75,GR$3)</f>
        <v>0</v>
      </c>
      <c r="GS31" s="83">
        <f>SUMIFS(PREDICTIONS!$S$4:$S$75,PREDICTIONS!$O$4:$O$75,$BX31,PREDICTIONS!$N$4:$N$75,GS$3)+SUMIFS(PREDICTIONS!$R$4:$R$75,PREDICTIONS!$N$4:$N$75,$BX31,PREDICTIONS!$O$4:$O$75,GS$3)</f>
        <v>0</v>
      </c>
      <c r="GT31" s="83">
        <f>SUMIFS(PREDICTIONS!$T$4:$T$75,PREDICTIONS!$P$4:$P$75,$BX31,PREDICTIONS!$O$4:$O$75,GT$3)+SUMIFS(PREDICTIONS!$S$4:$S$75,PREDICTIONS!$O$4:$O$75,$BX31,PREDICTIONS!$P$4:$P$75,GT$3)</f>
        <v>0</v>
      </c>
      <c r="GU31" s="83">
        <f>SUMIFS(PREDICTIONS!$U$4:$U$75,PREDICTIONS!$Q$4:$Q$75,$BX31,PREDICTIONS!$P$4:$P$75,GU$3)+SUMIFS(PREDICTIONS!$T$4:$T$75,PREDICTIONS!$P$4:$P$75,$BX31,PREDICTIONS!$Q$4:$Q$75,GU$3)</f>
        <v>0</v>
      </c>
      <c r="GV31" s="83">
        <f>SUMIFS(PREDICTIONS!$V$4:$V$75,PREDICTIONS!$R$4:$R$75,$BX31,PREDICTIONS!$Q$4:$Q$75,GV$3)+SUMIFS(PREDICTIONS!$U$4:$U$75,PREDICTIONS!$Q$4:$Q$75,$BX31,PREDICTIONS!$R$4:$R$75,GV$3)</f>
        <v>0</v>
      </c>
      <c r="GW31" s="83">
        <f>SUMIFS(PREDICTIONS!$W$4:$W$75,PREDICTIONS!$S$4:$S$75,$BX31,PREDICTIONS!$R$4:$R$75,GW$3)+SUMIFS(PREDICTIONS!$V$4:$V$75,PREDICTIONS!$R$4:$R$75,$BX31,PREDICTIONS!$S$4:$S$75,GW$3)</f>
        <v>0</v>
      </c>
      <c r="GX31" s="83">
        <f>SUMIFS(PREDICTIONS!$B$4:$B$75,PREDICTIONS!$T$4:$T$75,$BX31,PREDICTIONS!$S$4:$S$75,GX$3)+SUMIFS(PREDICTIONS!$W$4:$W$75,PREDICTIONS!$S$4:$S$75,$BX31,PREDICTIONS!$T$4:$T$75,GX$3)</f>
        <v>0</v>
      </c>
      <c r="GY31" s="83">
        <f>SUMIFS(PREDICTIONS!$C$4:$C$75,PREDICTIONS!$U$4:$U$75,$BX31,PREDICTIONS!$T$4:$T$75,GY$3)+SUMIFS(PREDICTIONS!$B$4:$B$75,PREDICTIONS!$T$4:$T$75,$BX31,PREDICTIONS!$U$4:$U$75,GY$3)</f>
        <v>0</v>
      </c>
      <c r="GZ31" s="83">
        <f>SUMIFS(PREDICTIONS!$S$4:$S$75,PREDICTIONS!$O$4:$O$75,$BX31,PREDICTIONS!$N$4:$N$75,GZ$3)+SUMIFS(PREDICTIONS!$R$4:$R$75,PREDICTIONS!$N$4:$N$75,$BX31,PREDICTIONS!$O$4:$O$75,GZ$3)</f>
        <v>0</v>
      </c>
      <c r="HA31" s="83">
        <f>SUMIFS(PREDICTIONS!$S$4:$S$75,PREDICTIONS!$O$4:$O$75,$BX31,PREDICTIONS!$N$4:$N$75,HA$3)+SUMIFS(PREDICTIONS!$R$4:$R$75,PREDICTIONS!$N$4:$N$75,$BX31,PREDICTIONS!$O$4:$O$75,HA$3)</f>
        <v>0</v>
      </c>
      <c r="HB31" s="83">
        <f>SUMIFS(PREDICTIONS!$S$4:$S$75,PREDICTIONS!$O$4:$O$75,$BX31,PREDICTIONS!$N$4:$N$75,HB$3)+SUMIFS(PREDICTIONS!$R$4:$R$75,PREDICTIONS!$N$4:$N$75,$BX31,PREDICTIONS!$O$4:$O$75,HB$3)</f>
        <v>0</v>
      </c>
      <c r="HC31" s="83">
        <f>SUMIFS(PREDICTIONS!$S$4:$S$75,PREDICTIONS!$O$4:$O$75,$BX31,PREDICTIONS!$N$4:$N$75,HC$3)+SUMIFS(PREDICTIONS!$R$4:$R$75,PREDICTIONS!$N$4:$N$75,$BX31,PREDICTIONS!$O$4:$O$75,HC$3)</f>
        <v>0</v>
      </c>
      <c r="HD31" s="83">
        <f>SUMIFS(PREDICTIONS!$S$4:$S$75,PREDICTIONS!$O$4:$O$75,$BX31,PREDICTIONS!$N$4:$N$75,HD$3)+SUMIFS(PREDICTIONS!$R$4:$R$75,PREDICTIONS!$N$4:$N$75,$BX31,PREDICTIONS!$O$4:$O$75,HD$3)</f>
        <v>0</v>
      </c>
      <c r="HE31" s="83">
        <f>SUMIFS(PREDICTIONS!$S$4:$S$75,PREDICTIONS!$O$4:$O$75,$BX31,PREDICTIONS!$N$4:$N$75,HE$3)+SUMIFS(PREDICTIONS!$R$4:$R$75,PREDICTIONS!$N$4:$N$75,$BX31,PREDICTIONS!$O$4:$O$75,HE$3)</f>
        <v>0</v>
      </c>
      <c r="HF31" s="83">
        <f>SUMIFS(PREDICTIONS!$S$4:$S$75,PREDICTIONS!$O$4:$O$75,$BX31,PREDICTIONS!$N$4:$N$75,HF$3)+SUMIFS(PREDICTIONS!$R$4:$R$75,PREDICTIONS!$N$4:$N$75,$BX31,PREDICTIONS!$O$4:$O$75,HF$3)</f>
        <v>0</v>
      </c>
      <c r="HG31" s="83">
        <f>SUMIFS(PREDICTIONS!$S$4:$S$75,PREDICTIONS!$O$4:$O$75,$BX31,PREDICTIONS!$N$4:$N$75,HG$3)+SUMIFS(PREDICTIONS!$R$4:$R$75,PREDICTIONS!$N$4:$N$75,$BX31,PREDICTIONS!$O$4:$O$75,HG$3)</f>
        <v>0</v>
      </c>
      <c r="HH31" s="83">
        <f>SUMIFS(PREDICTIONS!$S$4:$S$75,PREDICTIONS!$O$4:$O$75,$BX31,PREDICTIONS!$N$4:$N$75,HH$3)+SUMIFS(PREDICTIONS!$R$4:$R$75,PREDICTIONS!$N$4:$N$75,$BX31,PREDICTIONS!$O$4:$O$75,HH$3)</f>
        <v>0</v>
      </c>
      <c r="HI31" s="83">
        <f>SUMIFS(PREDICTIONS!$S$4:$S$75,PREDICTIONS!$O$4:$O$75,$BX31,PREDICTIONS!$N$4:$N$75,HI$3)+SUMIFS(PREDICTIONS!$R$4:$R$75,PREDICTIONS!$N$4:$N$75,$BX31,PREDICTIONS!$O$4:$O$75,HI$3)</f>
        <v>0</v>
      </c>
      <c r="HJ31" s="83">
        <f>SUMIFS(PREDICTIONS!$S$4:$S$75,PREDICTIONS!$O$4:$O$75,$BX31,PREDICTIONS!$N$4:$N$75,HJ$3)+SUMIFS(PREDICTIONS!$R$4:$R$75,PREDICTIONS!$N$4:$N$75,$BX31,PREDICTIONS!$O$4:$O$75,HJ$3)</f>
        <v>0</v>
      </c>
      <c r="HK31" s="83">
        <f>SUMIFS(PREDICTIONS!$S$4:$S$75,PREDICTIONS!$O$4:$O$75,$BX31,PREDICTIONS!$N$4:$N$75,HK$3)+SUMIFS(PREDICTIONS!$R$4:$R$75,PREDICTIONS!$N$4:$N$75,$BX31,PREDICTIONS!$O$4:$O$75,HK$3)</f>
        <v>0</v>
      </c>
      <c r="HL31" s="83">
        <f>SUMIFS(PREDICTIONS!$S$4:$S$75,PREDICTIONS!$O$4:$O$75,$BX31,PREDICTIONS!$N$4:$N$75,HL$3)+SUMIFS(PREDICTIONS!$R$4:$R$75,PREDICTIONS!$N$4:$N$75,$BX31,PREDICTIONS!$O$4:$O$75,HL$3)</f>
        <v>0</v>
      </c>
      <c r="HM31" s="83">
        <f>SUMIFS(PREDICTIONS!$S$4:$S$75,PREDICTIONS!$O$4:$O$75,$BX31,PREDICTIONS!$N$4:$N$75,HM$3)+SUMIFS(PREDICTIONS!$R$4:$R$75,PREDICTIONS!$N$4:$N$75,$BX31,PREDICTIONS!$O$4:$O$75,HM$3)</f>
        <v>0</v>
      </c>
      <c r="HN31" s="83">
        <f>SUMIFS(PREDICTIONS!$S$4:$S$75,PREDICTIONS!$O$4:$O$75,$BX31,PREDICTIONS!$N$4:$N$75,HN$3)+SUMIFS(PREDICTIONS!$R$4:$R$75,PREDICTIONS!$N$4:$N$75,$BX31,PREDICTIONS!$O$4:$O$75,HN$3)</f>
        <v>0</v>
      </c>
      <c r="HO31" s="83">
        <f>SUMIFS(PREDICTIONS!$S$4:$S$75,PREDICTIONS!$O$4:$O$75,$BX31,PREDICTIONS!$N$4:$N$75,HO$3)+SUMIFS(PREDICTIONS!$R$4:$R$75,PREDICTIONS!$N$4:$N$75,$BX31,PREDICTIONS!$O$4:$O$75,HO$3)</f>
        <v>0</v>
      </c>
      <c r="HP31" s="83">
        <f>SUMIFS(PREDICTIONS!$S$4:$S$75,PREDICTIONS!$O$4:$O$75,$BX31,PREDICTIONS!$N$4:$N$75,HP$3)+SUMIFS(PREDICTIONS!$R$4:$R$75,PREDICTIONS!$N$4:$N$75,$BX31,PREDICTIONS!$O$4:$O$75,HP$3)</f>
        <v>0</v>
      </c>
      <c r="HQ31" s="51"/>
      <c r="HR31" s="71"/>
      <c r="HS31" s="71"/>
      <c r="HT31" s="71"/>
      <c r="HU31" s="71"/>
      <c r="HV31" s="71"/>
      <c r="HW31" s="71"/>
      <c r="HX31" s="71"/>
      <c r="HY31" s="71"/>
      <c r="HZ31" s="71"/>
      <c r="IA31" s="71"/>
      <c r="IB31" s="71"/>
      <c r="IC31" s="71"/>
      <c r="ID31" s="71"/>
      <c r="IE31" s="71"/>
      <c r="IF31" s="71"/>
      <c r="IG31" s="71"/>
      <c r="IH31" s="71"/>
      <c r="II31" s="71"/>
      <c r="IJ31" s="71"/>
      <c r="IK31" s="71"/>
      <c r="IL31" s="71"/>
      <c r="IM31" s="71"/>
      <c r="IN31" s="71"/>
      <c r="IP31" s="71"/>
      <c r="IQ31" s="71"/>
      <c r="IR31" s="71"/>
      <c r="IS31" s="71"/>
      <c r="IT31" s="71"/>
      <c r="IU31" s="71"/>
      <c r="IV31" s="71"/>
      <c r="IW31" s="71"/>
      <c r="IX31" s="71"/>
      <c r="IY31" s="71"/>
      <c r="IZ31" s="71"/>
      <c r="JA31" s="71"/>
      <c r="JB31" s="71"/>
      <c r="JC31" s="71"/>
      <c r="JD31" s="71"/>
      <c r="JE31" s="71"/>
      <c r="JF31" s="71"/>
      <c r="JG31" s="71"/>
      <c r="JH31" s="71"/>
      <c r="JI31" s="71"/>
      <c r="JJ31" s="71"/>
      <c r="JK31" s="71"/>
      <c r="JL31" s="71"/>
      <c r="JM31" s="71"/>
      <c r="JN31" s="71"/>
      <c r="JO31" s="71"/>
      <c r="JP31" s="71"/>
      <c r="JQ31" s="71"/>
      <c r="JR31" s="71"/>
      <c r="JS31" s="71"/>
      <c r="JT31" s="71"/>
      <c r="JU31" s="71"/>
      <c r="JV31" s="71"/>
      <c r="JW31" s="71"/>
      <c r="JX31" s="71"/>
      <c r="JY31" s="71"/>
      <c r="JZ31" s="71"/>
      <c r="KA31" s="71"/>
      <c r="KB31" s="71"/>
      <c r="KC31" s="71"/>
      <c r="KD31" s="71"/>
      <c r="KE31" s="71"/>
      <c r="KF31" s="71"/>
      <c r="KG31" s="71"/>
      <c r="KH31" s="71"/>
      <c r="KI31" s="71"/>
      <c r="KJ31" s="71"/>
      <c r="KK31" s="71"/>
      <c r="KL31" s="71"/>
      <c r="KM31" s="71"/>
      <c r="KN31" s="71"/>
      <c r="KO31" s="71"/>
    </row>
    <row r="32" spans="1:301" s="78" customFormat="1" ht="30" customHeight="1" x14ac:dyDescent="0.25">
      <c r="A32" s="71"/>
      <c r="B32" s="72">
        <f>ACTUALS!B32</f>
        <v>29</v>
      </c>
      <c r="C32" s="73" t="str">
        <f>ACTUALS!C32</f>
        <v>D</v>
      </c>
      <c r="D32" s="74">
        <f>ACTUALS!D32</f>
        <v>46192</v>
      </c>
      <c r="E32" s="73" t="str">
        <f>ACTUALS!E32</f>
        <v>Levi's Stadium (Santa Clara)</v>
      </c>
      <c r="F32" s="180">
        <f>ACTUALS!F32</f>
        <v>0.95833333333333337</v>
      </c>
      <c r="G32" s="75">
        <f t="shared" si="2"/>
        <v>46192.958333333336</v>
      </c>
      <c r="H32" s="254" t="str">
        <f>ACTUALS!H32</f>
        <v>Turkey - Paraguay</v>
      </c>
      <c r="I32" s="149"/>
      <c r="J32" s="150"/>
      <c r="K32" s="151"/>
      <c r="L32" s="73" t="str">
        <f t="shared" si="3"/>
        <v/>
      </c>
      <c r="M32" s="76" t="s">
        <v>729</v>
      </c>
      <c r="N32" s="77" t="str">
        <f t="shared" si="7"/>
        <v>Turkey</v>
      </c>
      <c r="O32" s="78" t="str">
        <f t="shared" si="8"/>
        <v>Paraguay</v>
      </c>
      <c r="P32" s="78" t="str">
        <f>IF(L32="","",IF(PREDICTIONS!$R32&gt;PREDICTIONS!$S32,PREDICTIONS!$N32,IF(PREDICTIONS!$S32&gt;PREDICTIONS!$R32,PREDICTIONS!$O32,"")))</f>
        <v/>
      </c>
      <c r="Q32" s="78" t="str">
        <f>IF(PREDICTIONS!$P32=PREDICTIONS!$N32,PREDICTIONS!$O32,IF(PREDICTIONS!$P32=PREDICTIONS!$O32,PREDICTIONS!$N32,""))</f>
        <v/>
      </c>
      <c r="R32" s="79">
        <f t="shared" si="4"/>
        <v>0</v>
      </c>
      <c r="S32" s="78">
        <f t="shared" si="5"/>
        <v>0</v>
      </c>
      <c r="T32" s="78">
        <f>IF(OR(PREDICTIONS!$R32="",PREDICTIONS!$S32=""),"",PREDICTIONS!$R32-PREDICTIONS!$S32)</f>
        <v>0</v>
      </c>
      <c r="U32" s="78">
        <f>IF(OR(PREDICTIONS!$R32="",PREDICTIONS!$S32=""),"",PREDICTIONS!$S32-PREDICTIONS!$R32)</f>
        <v>0</v>
      </c>
      <c r="V32" s="78" t="str">
        <f>IF(PREDICTIONS!$K32="","",IF(PREDICTIONS!$L32="Draw",1,IF(PREDICTIONS!$L32=PREDICTIONS!$N32,3,0)))</f>
        <v/>
      </c>
      <c r="W32" s="78" t="str">
        <f>IF(PREDICTIONS!$K32="","",IF(PREDICTIONS!$L32="Draw",1,IF(PREDICTIONS!$L32=PREDICTIONS!$O32,3,0)))</f>
        <v/>
      </c>
      <c r="AB32" s="209" t="str">
        <f>IF(OR(ACTUALS!L32="",L32=""),"",IF((R32+S32)=(ACTUALS!R32+ACTUALS!S32),pointtotalgoals,0))</f>
        <v/>
      </c>
      <c r="AC32" s="78" t="str">
        <f>IF(L32="","",IF(L32=ACTUALS!L32,pointcorrectresult,0))</f>
        <v/>
      </c>
      <c r="AD32" s="78" t="str">
        <f>IF(L32="","",IF(I32=ACTUALS!I32,pointcorrectscore,0))</f>
        <v/>
      </c>
      <c r="AE32" s="210">
        <f t="shared" si="6"/>
        <v>0</v>
      </c>
      <c r="AK32" s="78" t="s">
        <v>16</v>
      </c>
      <c r="AL32" s="90">
        <v>3</v>
      </c>
      <c r="AM32" s="90" t="str">
        <f ca="1">IFERROR(INDEX(BE:BE,MATCH("3"&amp;AK32,BO:BO,0),1),"")</f>
        <v>Curacao</v>
      </c>
      <c r="AN32" s="90" t="str">
        <f ca="1">IF(AM32="","",VLOOKUP(AM32,BE:BJ,2,FALSE)&amp;"-"&amp;VLOOKUP(AM32,BE:BJ,3,FALSE)&amp;"-"&amp;VLOOKUP(AM32,BE:BJ,4,FALSE))</f>
        <v>0-0-0</v>
      </c>
      <c r="AO32" s="90">
        <f ca="1">IF(AM32="","",VLOOKUP(AM32,BE:BL,8,FALSE))</f>
        <v>0</v>
      </c>
      <c r="AP32" s="90">
        <f ca="1">IF(AM32="","",VLOOKUP(AM32,BE:BO,5,FALSE))</f>
        <v>0</v>
      </c>
      <c r="AQ32" s="282" t="str">
        <f>IF(L75="","",IF(AM32=ACTUALS!AJ32,$AQ$2,0))</f>
        <v/>
      </c>
      <c r="AR32" s="283"/>
      <c r="AS32" s="51"/>
      <c r="AT32" s="51"/>
      <c r="AU32" s="94"/>
      <c r="AV32" s="94"/>
      <c r="AW32" s="51"/>
      <c r="AX32" s="51"/>
      <c r="AY32" s="51"/>
      <c r="AZ32" s="51"/>
      <c r="BA32" s="51"/>
      <c r="BB32" s="51"/>
      <c r="BC32" s="51"/>
      <c r="BD32" s="51" t="s">
        <v>61</v>
      </c>
      <c r="BE32" s="51" t="s">
        <v>746</v>
      </c>
      <c r="BF32" s="51">
        <f>COUNTIF(PREDICTIONS!$P$4:$P$75,BE32)</f>
        <v>0</v>
      </c>
      <c r="BG32" s="51">
        <f>COUNTIFS(PREDICTIONS!$O$4:$O$75,BE32,PREDICTIONS!$L$4:$L$75,"Draw")+COUNTIFS(PREDICTIONS!$N$4:$N$75,BE32,PREDICTIONS!$L$4:$L$75,"Draw")</f>
        <v>0</v>
      </c>
      <c r="BH32" s="51">
        <f>COUNTIF(PREDICTIONS!$Q$4:$Q$75,BE32)</f>
        <v>0</v>
      </c>
      <c r="BI32" s="51">
        <f>BG32+(3*BF32)</f>
        <v>0</v>
      </c>
      <c r="BJ32" s="51">
        <f>SUMIFS(PREDICTIONS!$R$4:$R$75,PREDICTIONS!$N$4:$N$75,BE32)+SUMIFS(PREDICTIONS!$S$4:$S$75,PREDICTIONS!$O$4:$O$75,BE32)</f>
        <v>0</v>
      </c>
      <c r="BK32" s="51">
        <f>SUMIFS(PREDICTIONS!$S$4:$S$75,PREDICTIONS!$N$4:$N$75,BE32)+SUMIFS(PREDICTIONS!$R$4:$R$75,PREDICTIONS!$O$4:$O$75,BE32)</f>
        <v>0</v>
      </c>
      <c r="BL32" s="51">
        <f>BJ32-BK32</f>
        <v>0</v>
      </c>
      <c r="BM32" s="51">
        <f ca="1">RANK(BV32,BV29:BV32,1)</f>
        <v>1</v>
      </c>
      <c r="BN32" s="51" t="str">
        <f>IFERROR(VLOOKUP(BE32,AU:AV,2,FALSE),"")</f>
        <v/>
      </c>
      <c r="BO32" s="51" t="str">
        <f ca="1">IF(BN32="",BM32&amp;BD32,BN32&amp;BD32)</f>
        <v>1F</v>
      </c>
      <c r="BP32" s="51">
        <f>RANK(BI32,BI29:BI32)+(RANK(BL32,BL29:BL32)/10)+(RANK(BJ32,BJ29:BJ32)/100)</f>
        <v>1.1100000000000001</v>
      </c>
      <c r="BQ32" s="51">
        <f>RANK(BP32,BP29:BP32,1)</f>
        <v>1</v>
      </c>
      <c r="BR32" s="51" cm="1">
        <f t="array" aca="1" ref="BR32" ca="1">SUMPRODUCT((OFFSET($BY$3:$DT$3,MATCH($BE32,$BX$4:$BX$51,0),0))*((IF($BQ30=$BQ32,$BY$3:$DT$3=$BE30,0))+(IF($BQ29=$BQ32,$BY$3:$DT$3=$BE29,0))+(IF($BQ31=$BQ32,$BY$3:$DT$3=$BE31,0))))</f>
        <v>0</v>
      </c>
      <c r="BS32" s="51" cm="1">
        <f t="array" aca="1" ref="BS32" ca="1">SUMPRODUCT((OFFSET($DW$3:$FR$3,MATCH($BE32,$DV$4:$DV$51,0),0))*((IF($BQ30=$BQ32,$DW$3:$FR$3=$BE30,0))+(IF($BQ29=$BQ32,$DW$3:$FR$3=$BE29,0))+(IF($BQ31=$BQ32,$DW$3:$FR$3=$BE31,0))))</f>
        <v>0</v>
      </c>
      <c r="BT32" s="51" cm="1">
        <f t="array" aca="1" ref="BT32" ca="1">SUMPRODUCT((OFFSET($FU$3:$HP$3,MATCH($BE32,$FT$4:$FT$51,0),0))*((IF($BQ30=$BQ32,$FU$3:$HP$3=$BE30,0))+(IF($BQ29=$BQ32,$FU$3:$HP$3=$BE29,0))+(IF($BQ31=$BQ32,$FU$3:$HP$3=$BE31,0))))</f>
        <v>0</v>
      </c>
      <c r="BU32" s="51">
        <f ca="1">(BR32/1000)+(BS32/10000)+(BT32/100000)+(ROW(BT35)/10000000)</f>
        <v>3.4999999999999999E-6</v>
      </c>
      <c r="BV32" s="51">
        <f ca="1">+BP32-BU32</f>
        <v>1.1099965000000001</v>
      </c>
      <c r="BW32" s="51"/>
      <c r="BX32" s="51" t="s">
        <v>112</v>
      </c>
      <c r="BY32" s="83">
        <f>SUMIFS(PREDICTIONS!$W$4:$W$75,PREDICTIONS!$O$4:$O$75,$BX32,PREDICTIONS!$N$4:$N$75,BY$3)+SUMIFS(PREDICTIONS!$V$4:$V$75,PREDICTIONS!$N$4:$N$75,$BX32,PREDICTIONS!$O$4:$O$75,BY$3)</f>
        <v>0</v>
      </c>
      <c r="BZ32" s="83">
        <f>SUMIFS(PREDICTIONS!$W$4:$W$75,PREDICTIONS!$O$4:$O$75,$BX32,PREDICTIONS!$N$4:$N$75,BZ$3)+SUMIFS(PREDICTIONS!$V$4:$V$75,PREDICTIONS!$N$4:$N$75,$BX32,PREDICTIONS!$O$4:$O$75,BZ$3)</f>
        <v>0</v>
      </c>
      <c r="CA32" s="83">
        <f>SUMIFS(PREDICTIONS!$W$4:$W$75,PREDICTIONS!$O$4:$O$75,$BX32,PREDICTIONS!$N$4:$N$75,CA$3)+SUMIFS(PREDICTIONS!$V$4:$V$75,PREDICTIONS!$N$4:$N$75,$BX32,PREDICTIONS!$O$4:$O$75,CA$3)</f>
        <v>0</v>
      </c>
      <c r="CB32" s="83">
        <f>SUMIFS(PREDICTIONS!$W$4:$W$75,PREDICTIONS!$O$4:$O$75,$BX32,PREDICTIONS!$N$4:$N$75,CB$3)+SUMIFS(PREDICTIONS!$V$4:$V$75,PREDICTIONS!$N$4:$N$75,$BX32,PREDICTIONS!$O$4:$O$75,CB$3)</f>
        <v>0</v>
      </c>
      <c r="CC32" s="83">
        <f>SUMIFS(PREDICTIONS!$W$4:$W$75,PREDICTIONS!$O$4:$O$75,$BX32,PREDICTIONS!$N$4:$N$75,CC$3)+SUMIFS(PREDICTIONS!$V$4:$V$75,PREDICTIONS!$N$4:$N$75,$BX32,PREDICTIONS!$O$4:$O$75,CC$3)</f>
        <v>0</v>
      </c>
      <c r="CD32" s="83">
        <f>SUMIFS(PREDICTIONS!$W$4:$W$75,PREDICTIONS!$O$4:$O$75,$BX32,PREDICTIONS!$N$4:$N$75,CD$3)+SUMIFS(PREDICTIONS!$V$4:$V$75,PREDICTIONS!$N$4:$N$75,$BX32,PREDICTIONS!$O$4:$O$75,CD$3)</f>
        <v>0</v>
      </c>
      <c r="CE32" s="83">
        <f>SUMIFS(PREDICTIONS!$W$4:$W$75,PREDICTIONS!$O$4:$O$75,$BX32,PREDICTIONS!$N$4:$N$75,CE$3)+SUMIFS(PREDICTIONS!$V$4:$V$75,PREDICTIONS!$N$4:$N$75,$BX32,PREDICTIONS!$O$4:$O$75,CE$3)</f>
        <v>0</v>
      </c>
      <c r="CF32" s="83">
        <f>SUMIFS(PREDICTIONS!$W$4:$W$75,PREDICTIONS!$O$4:$O$75,$BX32,PREDICTIONS!$N$4:$N$75,CF$3)+SUMIFS(PREDICTIONS!$V$4:$V$75,PREDICTIONS!$N$4:$N$75,$BX32,PREDICTIONS!$O$4:$O$75,CF$3)</f>
        <v>0</v>
      </c>
      <c r="CG32" s="83">
        <f>SUMIFS(PREDICTIONS!$W$4:$W$75,PREDICTIONS!$O$4:$O$75,$BX32,PREDICTIONS!$N$4:$N$75,CG$3)+SUMIFS(PREDICTIONS!$V$4:$V$75,PREDICTIONS!$N$4:$N$75,$BX32,PREDICTIONS!$O$4:$O$75,CG$3)</f>
        <v>0</v>
      </c>
      <c r="CH32" s="83">
        <f>SUMIFS(PREDICTIONS!$W$4:$W$75,PREDICTIONS!$O$4:$O$75,$BX32,PREDICTIONS!$N$4:$N$75,CH$3)+SUMIFS(PREDICTIONS!$V$4:$V$75,PREDICTIONS!$N$4:$N$75,$BX32,PREDICTIONS!$O$4:$O$75,CH$3)</f>
        <v>0</v>
      </c>
      <c r="CI32" s="83">
        <f>SUMIFS(PREDICTIONS!$W$4:$W$75,PREDICTIONS!$O$4:$O$75,$BX32,PREDICTIONS!$N$4:$N$75,CI$3)+SUMIFS(PREDICTIONS!$V$4:$V$75,PREDICTIONS!$N$4:$N$75,$BX32,PREDICTIONS!$O$4:$O$75,CI$3)</f>
        <v>0</v>
      </c>
      <c r="CJ32" s="83">
        <f>SUMIFS(PREDICTIONS!$W$4:$W$75,PREDICTIONS!$O$4:$O$75,$BX32,PREDICTIONS!$N$4:$N$75,CJ$3)+SUMIFS(PREDICTIONS!$V$4:$V$75,PREDICTIONS!$N$4:$N$75,$BX32,PREDICTIONS!$O$4:$O$75,CJ$3)</f>
        <v>0</v>
      </c>
      <c r="CK32" s="83">
        <f>SUMIFS(PREDICTIONS!$W$4:$W$75,PREDICTIONS!$O$4:$O$75,$BX32,PREDICTIONS!$N$4:$N$75,CK$3)+SUMIFS(PREDICTIONS!$V$4:$V$75,PREDICTIONS!$N$4:$N$75,$BX32,PREDICTIONS!$O$4:$O$75,CK$3)</f>
        <v>0</v>
      </c>
      <c r="CL32" s="83">
        <f>SUMIFS(PREDICTIONS!$W$4:$W$75,PREDICTIONS!$O$4:$O$75,$BX32,PREDICTIONS!$N$4:$N$75,CL$3)+SUMIFS(PREDICTIONS!$V$4:$V$75,PREDICTIONS!$N$4:$N$75,$BX32,PREDICTIONS!$O$4:$O$75,CL$3)</f>
        <v>0</v>
      </c>
      <c r="CM32" s="83">
        <f>SUMIFS(PREDICTIONS!$W$4:$W$75,PREDICTIONS!$O$4:$O$75,$BX32,PREDICTIONS!$N$4:$N$75,CM$3)+SUMIFS(PREDICTIONS!$V$4:$V$75,PREDICTIONS!$N$4:$N$75,$BX32,PREDICTIONS!$O$4:$O$75,CM$3)</f>
        <v>0</v>
      </c>
      <c r="CN32" s="83">
        <f>SUMIFS(PREDICTIONS!$W$4:$W$75,PREDICTIONS!$O$4:$O$75,$BX32,PREDICTIONS!$N$4:$N$75,CN$3)+SUMIFS(PREDICTIONS!$V$4:$V$75,PREDICTIONS!$N$4:$N$75,$BX32,PREDICTIONS!$O$4:$O$75,CN$3)</f>
        <v>0</v>
      </c>
      <c r="CO32" s="83">
        <f>SUMIFS(PREDICTIONS!$W$4:$W$75,PREDICTIONS!$O$4:$O$75,$BX32,PREDICTIONS!$N$4:$N$75,CO$3)+SUMIFS(PREDICTIONS!$V$4:$V$75,PREDICTIONS!$N$4:$N$75,$BX32,PREDICTIONS!$O$4:$O$75,CO$3)</f>
        <v>0</v>
      </c>
      <c r="CP32" s="83">
        <f>SUMIFS(PREDICTIONS!$W$4:$W$75,PREDICTIONS!$O$4:$O$75,$BX32,PREDICTIONS!$N$4:$N$75,CP$3)+SUMIFS(PREDICTIONS!$V$4:$V$75,PREDICTIONS!$N$4:$N$75,$BX32,PREDICTIONS!$O$4:$O$75,CP$3)</f>
        <v>0</v>
      </c>
      <c r="CQ32" s="83">
        <f>SUMIFS(PREDICTIONS!$W$4:$W$75,PREDICTIONS!$O$4:$O$75,$BX32,PREDICTIONS!$N$4:$N$75,CQ$3)+SUMIFS(PREDICTIONS!$V$4:$V$75,PREDICTIONS!$N$4:$N$75,$BX32,PREDICTIONS!$O$4:$O$75,CQ$3)</f>
        <v>0</v>
      </c>
      <c r="CR32" s="83">
        <f>SUMIFS(PREDICTIONS!$W$4:$W$75,PREDICTIONS!$O$4:$O$75,$BX32,PREDICTIONS!$N$4:$N$75,CR$3)+SUMIFS(PREDICTIONS!$V$4:$V$75,PREDICTIONS!$N$4:$N$75,$BX32,PREDICTIONS!$O$4:$O$75,CR$3)</f>
        <v>0</v>
      </c>
      <c r="CS32" s="83">
        <f>SUMIFS(PREDICTIONS!$W$4:$W$75,PREDICTIONS!$O$4:$O$75,$BX32,PREDICTIONS!$N$4:$N$75,CS$3)+SUMIFS(PREDICTIONS!$V$4:$V$75,PREDICTIONS!$N$4:$N$75,$BX32,PREDICTIONS!$O$4:$O$75,CS$3)</f>
        <v>0</v>
      </c>
      <c r="CT32" s="83">
        <f>SUMIFS(PREDICTIONS!$W$4:$W$75,PREDICTIONS!$O$4:$O$75,$BX32,PREDICTIONS!$N$4:$N$75,CT$3)+SUMIFS(PREDICTIONS!$V$4:$V$75,PREDICTIONS!$N$4:$N$75,$BX32,PREDICTIONS!$O$4:$O$75,CT$3)</f>
        <v>0</v>
      </c>
      <c r="CU32" s="83">
        <f>SUMIFS(PREDICTIONS!$B$4:$B$75,PREDICTIONS!$P$4:$P$75,$BX32,PREDICTIONS!$O$4:$O$75,CU$3)+SUMIFS(PREDICTIONS!$W$4:$W$75,PREDICTIONS!$O$4:$O$75,$BX32,PREDICTIONS!$P$4:$P$75,CU$3)</f>
        <v>0</v>
      </c>
      <c r="CV32" s="83">
        <f>SUMIFS(PREDICTIONS!$C$4:$C$75,PREDICTIONS!$Q$4:$Q$75,$BX32,PREDICTIONS!$P$4:$P$75,CV$3)+SUMIFS(PREDICTIONS!$B$4:$B$75,PREDICTIONS!$P$4:$P$75,$BX32,PREDICTIONS!$Q$4:$Q$75,CV$3)</f>
        <v>0</v>
      </c>
      <c r="CW32" s="83">
        <f>SUMIFS(PREDICTIONS!$D$4:$D$75,PREDICTIONS!$R$4:$R$75,$BX32,PREDICTIONS!$Q$4:$Q$75,CW$3)+SUMIFS(PREDICTIONS!$C$4:$C$75,PREDICTIONS!$Q$4:$Q$75,$BX32,PREDICTIONS!$R$4:$R$75,CW$3)</f>
        <v>0</v>
      </c>
      <c r="CX32" s="83">
        <f>SUMIFS(PREDICTIONS!$E$4:$E$75,PREDICTIONS!$S$4:$S$75,$BX32,PREDICTIONS!$R$4:$R$75,CX$3)+SUMIFS(PREDICTIONS!$D$4:$D$75,PREDICTIONS!$R$4:$R$75,$BX32,PREDICTIONS!$S$4:$S$75,CX$3)</f>
        <v>0</v>
      </c>
      <c r="CY32" s="83">
        <f>SUMIFS(PREDICTIONS!$F$4:$F$75,PREDICTIONS!$T$4:$T$75,$BX32,PREDICTIONS!$S$4:$S$75,CY$3)+SUMIFS(PREDICTIONS!$E$4:$E$75,PREDICTIONS!$S$4:$S$75,$BX32,PREDICTIONS!$T$4:$T$75,CY$3)</f>
        <v>0</v>
      </c>
      <c r="CZ32" s="83">
        <f>SUMIFS(PREDICTIONS!$G$4:$G$75,PREDICTIONS!$U$4:$U$75,$BX32,PREDICTIONS!$T$4:$T$75,CZ$3)+SUMIFS(PREDICTIONS!$F$4:$F$75,PREDICTIONS!$T$4:$T$75,$BX32,PREDICTIONS!$U$4:$U$75,CZ$3)</f>
        <v>0</v>
      </c>
      <c r="DA32" s="83">
        <f>SUMIFS(PREDICTIONS!$J$4:$J$75,PREDICTIONS!$V$4:$V$75,$BX32,PREDICTIONS!$U$4:$U$75,DA$3)+SUMIFS(PREDICTIONS!$G$4:$G$75,PREDICTIONS!$U$4:$U$75,$BX32,PREDICTIONS!$V$4:$V$75,DA$3)</f>
        <v>0</v>
      </c>
      <c r="DB32" s="83">
        <f>SUMIFS(PREDICTIONS!$K$4:$K$75,PREDICTIONS!$W$4:$W$75,$BX32,PREDICTIONS!$V$4:$V$75,DB$3)+SUMIFS(PREDICTIONS!$J$4:$J$75,PREDICTIONS!$V$4:$V$75,$BX32,PREDICTIONS!$W$4:$W$75,DB$3)</f>
        <v>0</v>
      </c>
      <c r="DC32" s="83">
        <f>SUMIFS(PREDICTIONS!$L$4:$L$75,PREDICTIONS!$B$4:$B$75,$BX32,PREDICTIONS!$W$4:$W$75,DC$3)+SUMIFS(PREDICTIONS!$K$4:$K$75,PREDICTIONS!$W$4:$W$75,$BX32,PREDICTIONS!$B$4:$B$75,DC$3)</f>
        <v>0</v>
      </c>
      <c r="DD32" s="83">
        <f>SUMIFS(PREDICTIONS!$N$4:$N$75,PREDICTIONS!$C$4:$C$75,$BX32,PREDICTIONS!$B$4:$B$75,DD$3)+SUMIFS(PREDICTIONS!$L$4:$L$75,PREDICTIONS!$B$4:$B$75,$BX32,PREDICTIONS!$C$4:$C$75,DD$3)</f>
        <v>0</v>
      </c>
      <c r="DE32" s="83">
        <f>SUMIFS(PREDICTIONS!$O$4:$O$75,PREDICTIONS!$D$4:$D$75,$BX32,PREDICTIONS!$C$4:$C$75,DE$3)+SUMIFS(PREDICTIONS!$N$4:$N$75,PREDICTIONS!$C$4:$C$75,$BX32,PREDICTIONS!$D$4:$D$75,DE$3)</f>
        <v>0</v>
      </c>
      <c r="DF32" s="83">
        <f>SUMIFS(PREDICTIONS!$P$4:$P$75,PREDICTIONS!$E$4:$E$75,$BX32,PREDICTIONS!$D$4:$D$75,DF$3)+SUMIFS(PREDICTIONS!$O$4:$O$75,PREDICTIONS!$D$4:$D$75,$BX32,PREDICTIONS!$E$4:$E$75,DF$3)</f>
        <v>0</v>
      </c>
      <c r="DG32" s="83">
        <f>SUMIFS(PREDICTIONS!$Q$4:$Q$75,PREDICTIONS!$F$4:$F$75,$BX32,PREDICTIONS!$E$4:$E$75,DG$3)+SUMIFS(PREDICTIONS!$P$4:$P$75,PREDICTIONS!$E$4:$E$75,$BX32,PREDICTIONS!$F$4:$F$75,DG$3)</f>
        <v>0</v>
      </c>
      <c r="DH32" s="83">
        <f>SUMIFS(PREDICTIONS!$R$4:$R$75,PREDICTIONS!$G$4:$G$75,$BX32,PREDICTIONS!$F$4:$F$75,DH$3)+SUMIFS(PREDICTIONS!$Q$4:$Q$75,PREDICTIONS!$F$4:$F$75,$BX32,PREDICTIONS!$G$4:$G$75,DH$3)</f>
        <v>0</v>
      </c>
      <c r="DI32" s="83">
        <f>SUMIFS(PREDICTIONS!$S$4:$S$75,PREDICTIONS!$J$4:$J$75,$BX32,PREDICTIONS!$G$4:$G$75,DI$3)+SUMIFS(PREDICTIONS!$R$4:$R$75,PREDICTIONS!$G$4:$G$75,$BX32,PREDICTIONS!$J$4:$J$75,DI$3)</f>
        <v>0</v>
      </c>
      <c r="DJ32" s="83">
        <f>SUMIFS(PREDICTIONS!$T$4:$T$75,PREDICTIONS!$K$4:$K$75,$BX32,PREDICTIONS!$J$4:$J$75,DJ$3)+SUMIFS(PREDICTIONS!$S$4:$S$75,PREDICTIONS!$J$4:$J$75,$BX32,PREDICTIONS!$K$4:$K$75,DJ$3)</f>
        <v>0</v>
      </c>
      <c r="DK32" s="83">
        <f>SUMIFS(PREDICTIONS!$U$4:$U$75,PREDICTIONS!$L$4:$L$75,$BX32,PREDICTIONS!$K$4:$K$75,DK$3)+SUMIFS(PREDICTIONS!$T$4:$T$75,PREDICTIONS!$K$4:$K$75,$BX32,PREDICTIONS!$L$4:$L$75,DK$3)</f>
        <v>0</v>
      </c>
      <c r="DL32" s="83">
        <f>SUMIFS(PREDICTIONS!$V$4:$V$75,PREDICTIONS!$N$4:$N$75,$BX32,PREDICTIONS!$L$4:$L$75,DL$3)+SUMIFS(PREDICTIONS!$U$4:$U$75,PREDICTIONS!$L$4:$L$75,$BX32,PREDICTIONS!$N$4:$N$75,DL$3)</f>
        <v>0</v>
      </c>
      <c r="DM32" s="83">
        <f>SUMIFS(PREDICTIONS!$W$4:$W$75,PREDICTIONS!$O$4:$O$75,$BX32,PREDICTIONS!$N$4:$N$75,DM$3)+SUMIFS(PREDICTIONS!$V$4:$V$75,PREDICTIONS!$N$4:$N$75,$BX32,PREDICTIONS!$O$4:$O$75,DM$3)</f>
        <v>0</v>
      </c>
      <c r="DN32" s="83">
        <f>SUMIFS(PREDICTIONS!$B$4:$B$75,PREDICTIONS!$P$4:$P$75,$BX32,PREDICTIONS!$O$4:$O$75,DN$3)+SUMIFS(PREDICTIONS!$W$4:$W$75,PREDICTIONS!$O$4:$O$75,$BX32,PREDICTIONS!$P$4:$P$75,DN$3)</f>
        <v>0</v>
      </c>
      <c r="DO32" s="83">
        <f>SUMIFS(PREDICTIONS!$C$4:$C$75,PREDICTIONS!$Q$4:$Q$75,$BX32,PREDICTIONS!$P$4:$P$75,DO$3)+SUMIFS(PREDICTIONS!$B$4:$B$75,PREDICTIONS!$P$4:$P$75,$BX32,PREDICTIONS!$Q$4:$Q$75,DO$3)</f>
        <v>0</v>
      </c>
      <c r="DP32" s="83">
        <f>SUMIFS(PREDICTIONS!$D$4:$D$75,PREDICTIONS!$R$4:$R$75,$BX32,PREDICTIONS!$Q$4:$Q$75,DP$3)+SUMIFS(PREDICTIONS!$C$4:$C$75,PREDICTIONS!$Q$4:$Q$75,$BX32,PREDICTIONS!$R$4:$R$75,DP$3)</f>
        <v>0</v>
      </c>
      <c r="DQ32" s="83">
        <f>SUMIFS(PREDICTIONS!$E$4:$E$75,PREDICTIONS!$S$4:$S$75,$BX32,PREDICTIONS!$R$4:$R$75,DQ$3)+SUMIFS(PREDICTIONS!$D$4:$D$75,PREDICTIONS!$R$4:$R$75,$BX32,PREDICTIONS!$S$4:$S$75,DQ$3)</f>
        <v>0</v>
      </c>
      <c r="DR32" s="83">
        <f>SUMIFS(PREDICTIONS!$W$4:$W$75,PREDICTIONS!$O$4:$O$75,$BX32,PREDICTIONS!$N$4:$N$75,DR$3)+SUMIFS(PREDICTIONS!$V$4:$V$75,PREDICTIONS!$N$4:$N$75,$BX32,PREDICTIONS!$O$4:$O$75,DR$3)</f>
        <v>0</v>
      </c>
      <c r="DS32" s="83">
        <f>SUMIFS(PREDICTIONS!$W$4:$W$75,PREDICTIONS!$O$4:$O$75,$BX32,PREDICTIONS!$N$4:$N$75,DS$3)+SUMIFS(PREDICTIONS!$V$4:$V$75,PREDICTIONS!$N$4:$N$75,$BX32,PREDICTIONS!$O$4:$O$75,DS$3)</f>
        <v>0</v>
      </c>
      <c r="DT32" s="83">
        <f>SUMIFS(PREDICTIONS!$W$4:$W$75,PREDICTIONS!$O$4:$O$75,$BX32,PREDICTIONS!$N$4:$N$75,DT$3)+SUMIFS(PREDICTIONS!$V$4:$V$75,PREDICTIONS!$N$4:$N$75,$BX32,PREDICTIONS!$O$4:$O$75,DT$3)</f>
        <v>0</v>
      </c>
      <c r="DU32" s="51"/>
      <c r="DV32" s="51" t="s">
        <v>112</v>
      </c>
      <c r="DW32" s="83">
        <f>SUMIFS(PREDICTIONS!$U$4:$U$75,PREDICTIONS!$O$4:$O$75,$BX32,PREDICTIONS!$N$4:$N$75,DW$3)+SUMIFS(PREDICTIONS!$T$4:$T$75,PREDICTIONS!$N$4:$N$75,$BX32,PREDICTIONS!$O$4:$O$75,DW$3)</f>
        <v>0</v>
      </c>
      <c r="DX32" s="83">
        <f>SUMIFS(PREDICTIONS!$U$4:$U$75,PREDICTIONS!$O$4:$O$75,$BX32,PREDICTIONS!$N$4:$N$75,DX$3)+SUMIFS(PREDICTIONS!$T$4:$T$75,PREDICTIONS!$N$4:$N$75,$BX32,PREDICTIONS!$O$4:$O$75,DX$3)</f>
        <v>0</v>
      </c>
      <c r="DY32" s="83">
        <f>SUMIFS(PREDICTIONS!$U$4:$U$75,PREDICTIONS!$O$4:$O$75,$BX32,PREDICTIONS!$N$4:$N$75,DY$3)+SUMIFS(PREDICTIONS!$T$4:$T$75,PREDICTIONS!$N$4:$N$75,$BX32,PREDICTIONS!$O$4:$O$75,DY$3)</f>
        <v>0</v>
      </c>
      <c r="DZ32" s="83">
        <f>SUMIFS(PREDICTIONS!$U$4:$U$75,PREDICTIONS!$O$4:$O$75,$BX32,PREDICTIONS!$N$4:$N$75,DZ$3)+SUMIFS(PREDICTIONS!$T$4:$T$75,PREDICTIONS!$N$4:$N$75,$BX32,PREDICTIONS!$O$4:$O$75,DZ$3)</f>
        <v>0</v>
      </c>
      <c r="EA32" s="83">
        <f>SUMIFS(PREDICTIONS!$U$4:$U$75,PREDICTIONS!$O$4:$O$75,$BX32,PREDICTIONS!$N$4:$N$75,EA$3)+SUMIFS(PREDICTIONS!$T$4:$T$75,PREDICTIONS!$N$4:$N$75,$BX32,PREDICTIONS!$O$4:$O$75,EA$3)</f>
        <v>0</v>
      </c>
      <c r="EB32" s="83">
        <f>SUMIFS(PREDICTIONS!$U$4:$U$75,PREDICTIONS!$O$4:$O$75,$BX32,PREDICTIONS!$N$4:$N$75,EB$3)+SUMIFS(PREDICTIONS!$T$4:$T$75,PREDICTIONS!$N$4:$N$75,$BX32,PREDICTIONS!$O$4:$O$75,EB$3)</f>
        <v>0</v>
      </c>
      <c r="EC32" s="83">
        <f>SUMIFS(PREDICTIONS!$U$4:$U$75,PREDICTIONS!$O$4:$O$75,$BX32,PREDICTIONS!$N$4:$N$75,EC$3)+SUMIFS(PREDICTIONS!$T$4:$T$75,PREDICTIONS!$N$4:$N$75,$BX32,PREDICTIONS!$O$4:$O$75,EC$3)</f>
        <v>0</v>
      </c>
      <c r="ED32" s="83">
        <f>SUMIFS(PREDICTIONS!$U$4:$U$75,PREDICTIONS!$O$4:$O$75,$BX32,PREDICTIONS!$N$4:$N$75,ED$3)+SUMIFS(PREDICTIONS!$T$4:$T$75,PREDICTIONS!$N$4:$N$75,$BX32,PREDICTIONS!$O$4:$O$75,ED$3)</f>
        <v>0</v>
      </c>
      <c r="EE32" s="83">
        <f>SUMIFS(PREDICTIONS!$U$4:$U$75,PREDICTIONS!$O$4:$O$75,$BX32,PREDICTIONS!$N$4:$N$75,EE$3)+SUMIFS(PREDICTIONS!$T$4:$T$75,PREDICTIONS!$N$4:$N$75,$BX32,PREDICTIONS!$O$4:$O$75,EE$3)</f>
        <v>0</v>
      </c>
      <c r="EF32" s="83">
        <f>SUMIFS(PREDICTIONS!$V$4:$V$75,PREDICTIONS!$P$4:$P$75,$BX32,PREDICTIONS!$O$4:$O$75,EF$3)+SUMIFS(PREDICTIONS!$U$4:$U$75,PREDICTIONS!$O$4:$O$75,$BX32,PREDICTIONS!$P$4:$P$75,EF$3)</f>
        <v>0</v>
      </c>
      <c r="EG32" s="83">
        <f>SUMIFS(PREDICTIONS!$W$4:$W$75,PREDICTIONS!$Q$4:$Q$75,$BX32,PREDICTIONS!$P$4:$P$75,EG$3)+SUMIFS(PREDICTIONS!$V$4:$V$75,PREDICTIONS!$P$4:$P$75,$BX32,PREDICTIONS!$Q$4:$Q$75,EG$3)</f>
        <v>0</v>
      </c>
      <c r="EH32" s="83">
        <f>SUMIFS(PREDICTIONS!$B$4:$B$75,PREDICTIONS!$R$4:$R$75,$BX32,PREDICTIONS!$Q$4:$Q$75,EH$3)+SUMIFS(PREDICTIONS!$W$4:$W$75,PREDICTIONS!$Q$4:$Q$75,$BX32,PREDICTIONS!$R$4:$R$75,EH$3)</f>
        <v>0</v>
      </c>
      <c r="EI32" s="83">
        <f>SUMIFS(PREDICTIONS!$C$4:$C$75,PREDICTIONS!$S$4:$S$75,$BX32,PREDICTIONS!$R$4:$R$75,EI$3)+SUMIFS(PREDICTIONS!$B$4:$B$75,PREDICTIONS!$R$4:$R$75,$BX32,PREDICTIONS!$S$4:$S$75,EI$3)</f>
        <v>0</v>
      </c>
      <c r="EJ32" s="83">
        <f>SUMIFS(PREDICTIONS!$D$4:$D$75,PREDICTIONS!$T$4:$T$75,$BX32,PREDICTIONS!$S$4:$S$75,EJ$3)+SUMIFS(PREDICTIONS!$C$4:$C$75,PREDICTIONS!$S$4:$S$75,$BX32,PREDICTIONS!$T$4:$T$75,EJ$3)</f>
        <v>0</v>
      </c>
      <c r="EK32" s="83">
        <f>SUMIFS(PREDICTIONS!$E$4:$E$75,PREDICTIONS!$U$4:$U$75,$BX32,PREDICTIONS!$T$4:$T$75,EK$3)+SUMIFS(PREDICTIONS!$D$4:$D$75,PREDICTIONS!$T$4:$T$75,$BX32,PREDICTIONS!$U$4:$U$75,EK$3)</f>
        <v>0</v>
      </c>
      <c r="EL32" s="83">
        <f>SUMIFS(PREDICTIONS!$F$4:$F$75,PREDICTIONS!$V$4:$V$75,$BX32,PREDICTIONS!$U$4:$U$75,EL$3)+SUMIFS(PREDICTIONS!$E$4:$E$75,PREDICTIONS!$U$4:$U$75,$BX32,PREDICTIONS!$V$4:$V$75,EL$3)</f>
        <v>0</v>
      </c>
      <c r="EM32" s="83">
        <f>SUMIFS(PREDICTIONS!$G$4:$G$75,PREDICTIONS!$W$4:$W$75,$BX32,PREDICTIONS!$V$4:$V$75,EM$3)+SUMIFS(PREDICTIONS!$F$4:$F$75,PREDICTIONS!$V$4:$V$75,$BX32,PREDICTIONS!$W$4:$W$75,EM$3)</f>
        <v>0</v>
      </c>
      <c r="EN32" s="83">
        <f>SUMIFS(PREDICTIONS!$J$4:$J$75,PREDICTIONS!$B$4:$B$75,$BX32,PREDICTIONS!$W$4:$W$75,EN$3)+SUMIFS(PREDICTIONS!$G$4:$G$75,PREDICTIONS!$W$4:$W$75,$BX32,PREDICTIONS!$B$4:$B$75,EN$3)</f>
        <v>0</v>
      </c>
      <c r="EO32" s="83">
        <f>SUMIFS(PREDICTIONS!$K$4:$K$75,PREDICTIONS!$C$4:$C$75,$BX32,PREDICTIONS!$B$4:$B$75,EO$3)+SUMIFS(PREDICTIONS!$J$4:$J$75,PREDICTIONS!$B$4:$B$75,$BX32,PREDICTIONS!$C$4:$C$75,EO$3)</f>
        <v>0</v>
      </c>
      <c r="EP32" s="83">
        <f>SUMIFS(PREDICTIONS!$L$4:$L$75,PREDICTIONS!$D$4:$D$75,$BX32,PREDICTIONS!$C$4:$C$75,EP$3)+SUMIFS(PREDICTIONS!$K$4:$K$75,PREDICTIONS!$C$4:$C$75,$BX32,PREDICTIONS!$D$4:$D$75,EP$3)</f>
        <v>0</v>
      </c>
      <c r="EQ32" s="83">
        <f>SUMIFS(PREDICTIONS!$N$4:$N$75,PREDICTIONS!$E$4:$E$75,$BX32,PREDICTIONS!$D$4:$D$75,EQ$3)+SUMIFS(PREDICTIONS!$L$4:$L$75,PREDICTIONS!$D$4:$D$75,$BX32,PREDICTIONS!$E$4:$E$75,EQ$3)</f>
        <v>0</v>
      </c>
      <c r="ER32" s="83">
        <f>SUMIFS(PREDICTIONS!$O$4:$O$75,PREDICTIONS!$F$4:$F$75,$BX32,PREDICTIONS!$E$4:$E$75,ER$3)+SUMIFS(PREDICTIONS!$N$4:$N$75,PREDICTIONS!$E$4:$E$75,$BX32,PREDICTIONS!$F$4:$F$75,ER$3)</f>
        <v>0</v>
      </c>
      <c r="ES32" s="83">
        <f>SUMIFS(PREDICTIONS!$P$4:$P$75,PREDICTIONS!$G$4:$G$75,$BX32,PREDICTIONS!$F$4:$F$75,ES$3)+SUMIFS(PREDICTIONS!$O$4:$O$75,PREDICTIONS!$F$4:$F$75,$BX32,PREDICTIONS!$G$4:$G$75,ES$3)</f>
        <v>0</v>
      </c>
      <c r="ET32" s="83">
        <f>SUMIFS(PREDICTIONS!$Q$4:$Q$75,PREDICTIONS!$J$4:$J$75,$BX32,PREDICTIONS!$G$4:$G$75,ET$3)+SUMIFS(PREDICTIONS!$P$4:$P$75,PREDICTIONS!$G$4:$G$75,$BX32,PREDICTIONS!$J$4:$J$75,ET$3)</f>
        <v>0</v>
      </c>
      <c r="EU32" s="83">
        <f>SUMIFS(PREDICTIONS!$R$4:$R$75,PREDICTIONS!$K$4:$K$75,$BX32,PREDICTIONS!$J$4:$J$75,EU$3)+SUMIFS(PREDICTIONS!$Q$4:$Q$75,PREDICTIONS!$J$4:$J$75,$BX32,PREDICTIONS!$K$4:$K$75,EU$3)</f>
        <v>0</v>
      </c>
      <c r="EV32" s="83">
        <f>SUMIFS(PREDICTIONS!$S$4:$S$75,PREDICTIONS!$L$4:$L$75,$BX32,PREDICTIONS!$K$4:$K$75,EV$3)+SUMIFS(PREDICTIONS!$R$4:$R$75,PREDICTIONS!$K$4:$K$75,$BX32,PREDICTIONS!$L$4:$L$75,EV$3)</f>
        <v>0</v>
      </c>
      <c r="EW32" s="83">
        <f>SUMIFS(PREDICTIONS!$T$4:$T$75,PREDICTIONS!$N$4:$N$75,$BX32,PREDICTIONS!$L$4:$L$75,EW$3)+SUMIFS(PREDICTIONS!$S$4:$S$75,PREDICTIONS!$L$4:$L$75,$BX32,PREDICTIONS!$N$4:$N$75,EW$3)</f>
        <v>0</v>
      </c>
      <c r="EX32" s="83">
        <f>SUMIFS(PREDICTIONS!$U$4:$U$75,PREDICTIONS!$O$4:$O$75,$BX32,PREDICTIONS!$N$4:$N$75,EX$3)+SUMIFS(PREDICTIONS!$T$4:$T$75,PREDICTIONS!$N$4:$N$75,$BX32,PREDICTIONS!$O$4:$O$75,EX$3)</f>
        <v>0</v>
      </c>
      <c r="EY32" s="83">
        <f>SUMIFS(PREDICTIONS!$V$4:$V$75,PREDICTIONS!$P$4:$P$75,$BX32,PREDICTIONS!$O$4:$O$75,EY$3)+SUMIFS(PREDICTIONS!$U$4:$U$75,PREDICTIONS!$O$4:$O$75,$BX32,PREDICTIONS!$P$4:$P$75,EY$3)</f>
        <v>0</v>
      </c>
      <c r="EZ32" s="83">
        <f>SUMIFS(PREDICTIONS!$W$4:$W$75,PREDICTIONS!$Q$4:$Q$75,$BX32,PREDICTIONS!$P$4:$P$75,EZ$3)+SUMIFS(PREDICTIONS!$V$4:$V$75,PREDICTIONS!$P$4:$P$75,$BX32,PREDICTIONS!$Q$4:$Q$75,EZ$3)</f>
        <v>0</v>
      </c>
      <c r="FA32" s="83">
        <f>SUMIFS(PREDICTIONS!$B$4:$B$75,PREDICTIONS!$R$4:$R$75,$BX32,PREDICTIONS!$Q$4:$Q$75,FA$3)+SUMIFS(PREDICTIONS!$W$4:$W$75,PREDICTIONS!$Q$4:$Q$75,$BX32,PREDICTIONS!$R$4:$R$75,FA$3)</f>
        <v>0</v>
      </c>
      <c r="FB32" s="83">
        <f>SUMIFS(PREDICTIONS!$C$4:$C$75,PREDICTIONS!$S$4:$S$75,$BX32,PREDICTIONS!$R$4:$R$75,FB$3)+SUMIFS(PREDICTIONS!$B$4:$B$75,PREDICTIONS!$R$4:$R$75,$BX32,PREDICTIONS!$S$4:$S$75,FB$3)</f>
        <v>0</v>
      </c>
      <c r="FC32" s="83">
        <f>SUMIFS(PREDICTIONS!$D$4:$D$75,PREDICTIONS!$T$4:$T$75,$BX32,PREDICTIONS!$S$4:$S$75,FC$3)+SUMIFS(PREDICTIONS!$C$4:$C$75,PREDICTIONS!$S$4:$S$75,$BX32,PREDICTIONS!$T$4:$T$75,FC$3)</f>
        <v>0</v>
      </c>
      <c r="FD32" s="83">
        <f>SUMIFS(PREDICTIONS!$E$4:$E$75,PREDICTIONS!$U$4:$U$75,$BX32,PREDICTIONS!$T$4:$T$75,FD$3)+SUMIFS(PREDICTIONS!$D$4:$D$75,PREDICTIONS!$T$4:$T$75,$BX32,PREDICTIONS!$U$4:$U$75,FD$3)</f>
        <v>0</v>
      </c>
      <c r="FE32" s="83">
        <f>SUMIFS(PREDICTIONS!$F$4:$F$75,PREDICTIONS!$V$4:$V$75,$BX32,PREDICTIONS!$U$4:$U$75,FE$3)+SUMIFS(PREDICTIONS!$E$4:$E$75,PREDICTIONS!$U$4:$U$75,$BX32,PREDICTIONS!$V$4:$V$75,FE$3)</f>
        <v>0</v>
      </c>
      <c r="FF32" s="83">
        <f>SUMIFS(PREDICTIONS!$G$4:$G$75,PREDICTIONS!$W$4:$W$75,$BX32,PREDICTIONS!$V$4:$V$75,FF$3)+SUMIFS(PREDICTIONS!$F$4:$F$75,PREDICTIONS!$V$4:$V$75,$BX32,PREDICTIONS!$W$4:$W$75,FF$3)</f>
        <v>0</v>
      </c>
      <c r="FG32" s="83">
        <f>SUMIFS(PREDICTIONS!$U$4:$U$75,PREDICTIONS!$O$4:$O$75,$BX32,PREDICTIONS!$N$4:$N$75,FG$3)+SUMIFS(PREDICTIONS!$T$4:$T$75,PREDICTIONS!$N$4:$N$75,$BX32,PREDICTIONS!$O$4:$O$75,FG$3)</f>
        <v>0</v>
      </c>
      <c r="FH32" s="83">
        <f>SUMIFS(PREDICTIONS!$U$4:$U$75,PREDICTIONS!$O$4:$O$75,$BX32,PREDICTIONS!$N$4:$N$75,FH$3)+SUMIFS(PREDICTIONS!$T$4:$T$75,PREDICTIONS!$N$4:$N$75,$BX32,PREDICTIONS!$O$4:$O$75,FH$3)</f>
        <v>0</v>
      </c>
      <c r="FI32" s="83">
        <f>SUMIFS(PREDICTIONS!$U$4:$U$75,PREDICTIONS!$O$4:$O$75,$BX32,PREDICTIONS!$N$4:$N$75,FI$3)+SUMIFS(PREDICTIONS!$T$4:$T$75,PREDICTIONS!$N$4:$N$75,$BX32,PREDICTIONS!$O$4:$O$75,FI$3)</f>
        <v>0</v>
      </c>
      <c r="FJ32" s="83">
        <f>SUMIFS(PREDICTIONS!$U$4:$U$75,PREDICTIONS!$O$4:$O$75,$BX32,PREDICTIONS!$N$4:$N$75,FJ$3)+SUMIFS(PREDICTIONS!$T$4:$T$75,PREDICTIONS!$N$4:$N$75,$BX32,PREDICTIONS!$O$4:$O$75,FJ$3)</f>
        <v>0</v>
      </c>
      <c r="FK32" s="83">
        <f>SUMIFS(PREDICTIONS!$U$4:$U$75,PREDICTIONS!$O$4:$O$75,$BX32,PREDICTIONS!$N$4:$N$75,FK$3)+SUMIFS(PREDICTIONS!$T$4:$T$75,PREDICTIONS!$N$4:$N$75,$BX32,PREDICTIONS!$O$4:$O$75,FK$3)</f>
        <v>0</v>
      </c>
      <c r="FL32" s="83">
        <f>SUMIFS(PREDICTIONS!$U$4:$U$75,PREDICTIONS!$O$4:$O$75,$BX32,PREDICTIONS!$N$4:$N$75,FL$3)+SUMIFS(PREDICTIONS!$T$4:$T$75,PREDICTIONS!$N$4:$N$75,$BX32,PREDICTIONS!$O$4:$O$75,FL$3)</f>
        <v>0</v>
      </c>
      <c r="FM32" s="83">
        <f>SUMIFS(PREDICTIONS!$U$4:$U$75,PREDICTIONS!$O$4:$O$75,$BX32,PREDICTIONS!$N$4:$N$75,FM$3)+SUMIFS(PREDICTIONS!$T$4:$T$75,PREDICTIONS!$N$4:$N$75,$BX32,PREDICTIONS!$O$4:$O$75,FM$3)</f>
        <v>0</v>
      </c>
      <c r="FN32" s="83">
        <f>SUMIFS(PREDICTIONS!$U$4:$U$75,PREDICTIONS!$O$4:$O$75,$BX32,PREDICTIONS!$N$4:$N$75,FN$3)+SUMIFS(PREDICTIONS!$T$4:$T$75,PREDICTIONS!$N$4:$N$75,$BX32,PREDICTIONS!$O$4:$O$75,FN$3)</f>
        <v>0</v>
      </c>
      <c r="FO32" s="83">
        <f>SUMIFS(PREDICTIONS!$U$4:$U$75,PREDICTIONS!$O$4:$O$75,$BX32,PREDICTIONS!$N$4:$N$75,FO$3)+SUMIFS(PREDICTIONS!$T$4:$T$75,PREDICTIONS!$N$4:$N$75,$BX32,PREDICTIONS!$O$4:$O$75,FO$3)</f>
        <v>0</v>
      </c>
      <c r="FP32" s="83">
        <f>SUMIFS(PREDICTIONS!$U$4:$U$75,PREDICTIONS!$O$4:$O$75,$BX32,PREDICTIONS!$N$4:$N$75,FP$3)+SUMIFS(PREDICTIONS!$T$4:$T$75,PREDICTIONS!$N$4:$N$75,$BX32,PREDICTIONS!$O$4:$O$75,FP$3)</f>
        <v>0</v>
      </c>
      <c r="FQ32" s="83">
        <f>SUMIFS(PREDICTIONS!$U$4:$U$75,PREDICTIONS!$O$4:$O$75,$BX32,PREDICTIONS!$N$4:$N$75,FQ$3)+SUMIFS(PREDICTIONS!$T$4:$T$75,PREDICTIONS!$N$4:$N$75,$BX32,PREDICTIONS!$O$4:$O$75,FQ$3)</f>
        <v>0</v>
      </c>
      <c r="FR32" s="83">
        <f>SUMIFS(PREDICTIONS!$U$4:$U$75,PREDICTIONS!$O$4:$O$75,$BX32,PREDICTIONS!$N$4:$N$75,FR$3)+SUMIFS(PREDICTIONS!$T$4:$T$75,PREDICTIONS!$N$4:$N$75,$BX32,PREDICTIONS!$O$4:$O$75,FR$3)</f>
        <v>0</v>
      </c>
      <c r="FS32" s="51"/>
      <c r="FT32" s="51" t="s">
        <v>112</v>
      </c>
      <c r="FU32" s="83">
        <f>SUMIFS(PREDICTIONS!$S$4:$S$75,PREDICTIONS!$O$4:$O$75,$BX32,PREDICTIONS!$N$4:$N$75,FU$3)+SUMIFS(PREDICTIONS!$R$4:$R$75,PREDICTIONS!$N$4:$N$75,$BX32,PREDICTIONS!$O$4:$O$75,FU$3)</f>
        <v>0</v>
      </c>
      <c r="FV32" s="83">
        <f>SUMIFS(PREDICTIONS!$S$4:$S$75,PREDICTIONS!$O$4:$O$75,$BX32,PREDICTIONS!$N$4:$N$75,FV$3)+SUMIFS(PREDICTIONS!$R$4:$R$75,PREDICTIONS!$N$4:$N$75,$BX32,PREDICTIONS!$O$4:$O$75,FV$3)</f>
        <v>0</v>
      </c>
      <c r="FW32" s="83">
        <f>SUMIFS(PREDICTIONS!$S$4:$S$75,PREDICTIONS!$O$4:$O$75,$BX32,PREDICTIONS!$N$4:$N$75,FW$3)+SUMIFS(PREDICTIONS!$R$4:$R$75,PREDICTIONS!$N$4:$N$75,$BX32,PREDICTIONS!$O$4:$O$75,FW$3)</f>
        <v>0</v>
      </c>
      <c r="FX32" s="83">
        <f>SUMIFS(PREDICTIONS!$S$4:$S$75,PREDICTIONS!$O$4:$O$75,$BX32,PREDICTIONS!$N$4:$N$75,FX$3)+SUMIFS(PREDICTIONS!$R$4:$R$75,PREDICTIONS!$N$4:$N$75,$BX32,PREDICTIONS!$O$4:$O$75,FX$3)</f>
        <v>0</v>
      </c>
      <c r="FY32" s="83">
        <f>SUMIFS(PREDICTIONS!$S$4:$S$75,PREDICTIONS!$O$4:$O$75,$BX32,PREDICTIONS!$N$4:$N$75,FY$3)+SUMIFS(PREDICTIONS!$R$4:$R$75,PREDICTIONS!$N$4:$N$75,$BX32,PREDICTIONS!$O$4:$O$75,FY$3)</f>
        <v>0</v>
      </c>
      <c r="FZ32" s="83">
        <f>SUMIFS(PREDICTIONS!$S$4:$S$75,PREDICTIONS!$O$4:$O$75,$BX32,PREDICTIONS!$N$4:$N$75,FZ$3)+SUMIFS(PREDICTIONS!$R$4:$R$75,PREDICTIONS!$N$4:$N$75,$BX32,PREDICTIONS!$O$4:$O$75,FZ$3)</f>
        <v>0</v>
      </c>
      <c r="GA32" s="83">
        <f>SUMIFS(PREDICTIONS!$T$4:$T$75,PREDICTIONS!$P$4:$P$75,$BX32,PREDICTIONS!$O$4:$O$75,GA$3)+SUMIFS(PREDICTIONS!$S$4:$S$75,PREDICTIONS!$O$4:$O$75,$BX32,PREDICTIONS!$P$4:$P$75,GA$3)</f>
        <v>0</v>
      </c>
      <c r="GB32" s="83">
        <f>SUMIFS(PREDICTIONS!$U$4:$U$75,PREDICTIONS!$Q$4:$Q$75,$BX32,PREDICTIONS!$P$4:$P$75,GB$3)+SUMIFS(PREDICTIONS!$T$4:$T$75,PREDICTIONS!$P$4:$P$75,$BX32,PREDICTIONS!$Q$4:$Q$75,GB$3)</f>
        <v>0</v>
      </c>
      <c r="GC32" s="83">
        <f>SUMIFS(PREDICTIONS!$V$4:$V$75,PREDICTIONS!$R$4:$R$75,$BX32,PREDICTIONS!$Q$4:$Q$75,GC$3)+SUMIFS(PREDICTIONS!$U$4:$U$75,PREDICTIONS!$Q$4:$Q$75,$BX32,PREDICTIONS!$R$4:$R$75,GC$3)</f>
        <v>0</v>
      </c>
      <c r="GD32" s="83">
        <f>SUMIFS(PREDICTIONS!$W$4:$W$75,PREDICTIONS!$S$4:$S$75,$BX32,PREDICTIONS!$R$4:$R$75,GD$3)+SUMIFS(PREDICTIONS!$V$4:$V$75,PREDICTIONS!$R$4:$R$75,$BX32,PREDICTIONS!$S$4:$S$75,GD$3)</f>
        <v>0</v>
      </c>
      <c r="GE32" s="83">
        <f>SUMIFS(PREDICTIONS!$B$4:$B$75,PREDICTIONS!$T$4:$T$75,$BX32,PREDICTIONS!$S$4:$S$75,GE$3)+SUMIFS(PREDICTIONS!$W$4:$W$75,PREDICTIONS!$S$4:$S$75,$BX32,PREDICTIONS!$T$4:$T$75,GE$3)</f>
        <v>0</v>
      </c>
      <c r="GF32" s="83">
        <f>SUMIFS(PREDICTIONS!$C$4:$C$75,PREDICTIONS!$U$4:$U$75,$BX32,PREDICTIONS!$T$4:$T$75,GF$3)+SUMIFS(PREDICTIONS!$B$4:$B$75,PREDICTIONS!$T$4:$T$75,$BX32,PREDICTIONS!$U$4:$U$75,GF$3)</f>
        <v>0</v>
      </c>
      <c r="GG32" s="83">
        <f>SUMIFS(PREDICTIONS!$D$4:$D$75,PREDICTIONS!$V$4:$V$75,$BX32,PREDICTIONS!$U$4:$U$75,GG$3)+SUMIFS(PREDICTIONS!$C$4:$C$75,PREDICTIONS!$U$4:$U$75,$BX32,PREDICTIONS!$V$4:$V$75,GG$3)</f>
        <v>0</v>
      </c>
      <c r="GH32" s="83">
        <f>SUMIFS(PREDICTIONS!$E$4:$E$75,PREDICTIONS!$W$4:$W$75,$BX32,PREDICTIONS!$V$4:$V$75,GH$3)+SUMIFS(PREDICTIONS!$D$4:$D$75,PREDICTIONS!$V$4:$V$75,$BX32,PREDICTIONS!$W$4:$W$75,GH$3)</f>
        <v>0</v>
      </c>
      <c r="GI32" s="83">
        <f>SUMIFS(PREDICTIONS!$F$4:$F$75,PREDICTIONS!$B$4:$B$75,$BX32,PREDICTIONS!$W$4:$W$75,GI$3)+SUMIFS(PREDICTIONS!$E$4:$E$75,PREDICTIONS!$W$4:$W$75,$BX32,PREDICTIONS!$B$4:$B$75,GI$3)</f>
        <v>0</v>
      </c>
      <c r="GJ32" s="83">
        <f>SUMIFS(PREDICTIONS!$G$4:$G$75,PREDICTIONS!$C$4:$C$75,$BX32,PREDICTIONS!$B$4:$B$75,GJ$3)+SUMIFS(PREDICTIONS!$F$4:$F$75,PREDICTIONS!$B$4:$B$75,$BX32,PREDICTIONS!$C$4:$C$75,GJ$3)</f>
        <v>0</v>
      </c>
      <c r="GK32" s="83">
        <f>SUMIFS(PREDICTIONS!$J$4:$J$75,PREDICTIONS!$D$4:$D$75,$BX32,PREDICTIONS!$C$4:$C$75,GK$3)+SUMIFS(PREDICTIONS!$G$4:$G$75,PREDICTIONS!$C$4:$C$75,$BX32,PREDICTIONS!$D$4:$D$75,GK$3)</f>
        <v>0</v>
      </c>
      <c r="GL32" s="83">
        <f>SUMIFS(PREDICTIONS!$K$4:$K$75,PREDICTIONS!$E$4:$E$75,$BX32,PREDICTIONS!$D$4:$D$75,GL$3)+SUMIFS(PREDICTIONS!$J$4:$J$75,PREDICTIONS!$D$4:$D$75,$BX32,PREDICTIONS!$E$4:$E$75,GL$3)</f>
        <v>0</v>
      </c>
      <c r="GM32" s="83">
        <f>SUMIFS(PREDICTIONS!$L$4:$L$75,PREDICTIONS!$F$4:$F$75,$BX32,PREDICTIONS!$E$4:$E$75,GM$3)+SUMIFS(PREDICTIONS!$K$4:$K$75,PREDICTIONS!$E$4:$E$75,$BX32,PREDICTIONS!$F$4:$F$75,GM$3)</f>
        <v>0</v>
      </c>
      <c r="GN32" s="83">
        <f>SUMIFS(PREDICTIONS!$N$4:$N$75,PREDICTIONS!$G$4:$G$75,$BX32,PREDICTIONS!$F$4:$F$75,GN$3)+SUMIFS(PREDICTIONS!$L$4:$L$75,PREDICTIONS!$F$4:$F$75,$BX32,PREDICTIONS!$G$4:$G$75,GN$3)</f>
        <v>0</v>
      </c>
      <c r="GO32" s="83">
        <f>SUMIFS(PREDICTIONS!$O$4:$O$75,PREDICTIONS!$J$4:$J$75,$BX32,PREDICTIONS!$G$4:$G$75,GO$3)+SUMIFS(PREDICTIONS!$N$4:$N$75,PREDICTIONS!$G$4:$G$75,$BX32,PREDICTIONS!$J$4:$J$75,GO$3)</f>
        <v>0</v>
      </c>
      <c r="GP32" s="83">
        <f>SUMIFS(PREDICTIONS!$P$4:$P$75,PREDICTIONS!$K$4:$K$75,$BX32,PREDICTIONS!$J$4:$J$75,GP$3)+SUMIFS(PREDICTIONS!$O$4:$O$75,PREDICTIONS!$J$4:$J$75,$BX32,PREDICTIONS!$K$4:$K$75,GP$3)</f>
        <v>0</v>
      </c>
      <c r="GQ32" s="83">
        <f>SUMIFS(PREDICTIONS!$Q$4:$Q$75,PREDICTIONS!$L$4:$L$75,$BX32,PREDICTIONS!$K$4:$K$75,GQ$3)+SUMIFS(PREDICTIONS!$P$4:$P$75,PREDICTIONS!$K$4:$K$75,$BX32,PREDICTIONS!$L$4:$L$75,GQ$3)</f>
        <v>0</v>
      </c>
      <c r="GR32" s="83">
        <f>SUMIFS(PREDICTIONS!$R$4:$R$75,PREDICTIONS!$N$4:$N$75,$BX32,PREDICTIONS!$L$4:$L$75,GR$3)+SUMIFS(PREDICTIONS!$Q$4:$Q$75,PREDICTIONS!$L$4:$L$75,$BX32,PREDICTIONS!$N$4:$N$75,GR$3)</f>
        <v>0</v>
      </c>
      <c r="GS32" s="83">
        <f>SUMIFS(PREDICTIONS!$S$4:$S$75,PREDICTIONS!$O$4:$O$75,$BX32,PREDICTIONS!$N$4:$N$75,GS$3)+SUMIFS(PREDICTIONS!$R$4:$R$75,PREDICTIONS!$N$4:$N$75,$BX32,PREDICTIONS!$O$4:$O$75,GS$3)</f>
        <v>0</v>
      </c>
      <c r="GT32" s="83">
        <f>SUMIFS(PREDICTIONS!$T$4:$T$75,PREDICTIONS!$P$4:$P$75,$BX32,PREDICTIONS!$O$4:$O$75,GT$3)+SUMIFS(PREDICTIONS!$S$4:$S$75,PREDICTIONS!$O$4:$O$75,$BX32,PREDICTIONS!$P$4:$P$75,GT$3)</f>
        <v>0</v>
      </c>
      <c r="GU32" s="83">
        <f>SUMIFS(PREDICTIONS!$U$4:$U$75,PREDICTIONS!$Q$4:$Q$75,$BX32,PREDICTIONS!$P$4:$P$75,GU$3)+SUMIFS(PREDICTIONS!$T$4:$T$75,PREDICTIONS!$P$4:$P$75,$BX32,PREDICTIONS!$Q$4:$Q$75,GU$3)</f>
        <v>0</v>
      </c>
      <c r="GV32" s="83">
        <f>SUMIFS(PREDICTIONS!$V$4:$V$75,PREDICTIONS!$R$4:$R$75,$BX32,PREDICTIONS!$Q$4:$Q$75,GV$3)+SUMIFS(PREDICTIONS!$U$4:$U$75,PREDICTIONS!$Q$4:$Q$75,$BX32,PREDICTIONS!$R$4:$R$75,GV$3)</f>
        <v>0</v>
      </c>
      <c r="GW32" s="83">
        <f>SUMIFS(PREDICTIONS!$W$4:$W$75,PREDICTIONS!$S$4:$S$75,$BX32,PREDICTIONS!$R$4:$R$75,GW$3)+SUMIFS(PREDICTIONS!$V$4:$V$75,PREDICTIONS!$R$4:$R$75,$BX32,PREDICTIONS!$S$4:$S$75,GW$3)</f>
        <v>0</v>
      </c>
      <c r="GX32" s="83">
        <f>SUMIFS(PREDICTIONS!$B$4:$B$75,PREDICTIONS!$T$4:$T$75,$BX32,PREDICTIONS!$S$4:$S$75,GX$3)+SUMIFS(PREDICTIONS!$W$4:$W$75,PREDICTIONS!$S$4:$S$75,$BX32,PREDICTIONS!$T$4:$T$75,GX$3)</f>
        <v>0</v>
      </c>
      <c r="GY32" s="83">
        <f>SUMIFS(PREDICTIONS!$C$4:$C$75,PREDICTIONS!$U$4:$U$75,$BX32,PREDICTIONS!$T$4:$T$75,GY$3)+SUMIFS(PREDICTIONS!$B$4:$B$75,PREDICTIONS!$T$4:$T$75,$BX32,PREDICTIONS!$U$4:$U$75,GY$3)</f>
        <v>0</v>
      </c>
      <c r="GZ32" s="83">
        <f>SUMIFS(PREDICTIONS!$S$4:$S$75,PREDICTIONS!$O$4:$O$75,$BX32,PREDICTIONS!$N$4:$N$75,GZ$3)+SUMIFS(PREDICTIONS!$R$4:$R$75,PREDICTIONS!$N$4:$N$75,$BX32,PREDICTIONS!$O$4:$O$75,GZ$3)</f>
        <v>0</v>
      </c>
      <c r="HA32" s="83">
        <f>SUMIFS(PREDICTIONS!$S$4:$S$75,PREDICTIONS!$O$4:$O$75,$BX32,PREDICTIONS!$N$4:$N$75,HA$3)+SUMIFS(PREDICTIONS!$R$4:$R$75,PREDICTIONS!$N$4:$N$75,$BX32,PREDICTIONS!$O$4:$O$75,HA$3)</f>
        <v>0</v>
      </c>
      <c r="HB32" s="83">
        <f>SUMIFS(PREDICTIONS!$S$4:$S$75,PREDICTIONS!$O$4:$O$75,$BX32,PREDICTIONS!$N$4:$N$75,HB$3)+SUMIFS(PREDICTIONS!$R$4:$R$75,PREDICTIONS!$N$4:$N$75,$BX32,PREDICTIONS!$O$4:$O$75,HB$3)</f>
        <v>0</v>
      </c>
      <c r="HC32" s="83">
        <f>SUMIFS(PREDICTIONS!$S$4:$S$75,PREDICTIONS!$O$4:$O$75,$BX32,PREDICTIONS!$N$4:$N$75,HC$3)+SUMIFS(PREDICTIONS!$R$4:$R$75,PREDICTIONS!$N$4:$N$75,$BX32,PREDICTIONS!$O$4:$O$75,HC$3)</f>
        <v>0</v>
      </c>
      <c r="HD32" s="83">
        <f>SUMIFS(PREDICTIONS!$S$4:$S$75,PREDICTIONS!$O$4:$O$75,$BX32,PREDICTIONS!$N$4:$N$75,HD$3)+SUMIFS(PREDICTIONS!$R$4:$R$75,PREDICTIONS!$N$4:$N$75,$BX32,PREDICTIONS!$O$4:$O$75,HD$3)</f>
        <v>0</v>
      </c>
      <c r="HE32" s="83">
        <f>SUMIFS(PREDICTIONS!$S$4:$S$75,PREDICTIONS!$O$4:$O$75,$BX32,PREDICTIONS!$N$4:$N$75,HE$3)+SUMIFS(PREDICTIONS!$R$4:$R$75,PREDICTIONS!$N$4:$N$75,$BX32,PREDICTIONS!$O$4:$O$75,HE$3)</f>
        <v>0</v>
      </c>
      <c r="HF32" s="83">
        <f>SUMIFS(PREDICTIONS!$S$4:$S$75,PREDICTIONS!$O$4:$O$75,$BX32,PREDICTIONS!$N$4:$N$75,HF$3)+SUMIFS(PREDICTIONS!$R$4:$R$75,PREDICTIONS!$N$4:$N$75,$BX32,PREDICTIONS!$O$4:$O$75,HF$3)</f>
        <v>0</v>
      </c>
      <c r="HG32" s="83">
        <f>SUMIFS(PREDICTIONS!$S$4:$S$75,PREDICTIONS!$O$4:$O$75,$BX32,PREDICTIONS!$N$4:$N$75,HG$3)+SUMIFS(PREDICTIONS!$R$4:$R$75,PREDICTIONS!$N$4:$N$75,$BX32,PREDICTIONS!$O$4:$O$75,HG$3)</f>
        <v>0</v>
      </c>
      <c r="HH32" s="83">
        <f>SUMIFS(PREDICTIONS!$S$4:$S$75,PREDICTIONS!$O$4:$O$75,$BX32,PREDICTIONS!$N$4:$N$75,HH$3)+SUMIFS(PREDICTIONS!$R$4:$R$75,PREDICTIONS!$N$4:$N$75,$BX32,PREDICTIONS!$O$4:$O$75,HH$3)</f>
        <v>0</v>
      </c>
      <c r="HI32" s="83">
        <f>SUMIFS(PREDICTIONS!$S$4:$S$75,PREDICTIONS!$O$4:$O$75,$BX32,PREDICTIONS!$N$4:$N$75,HI$3)+SUMIFS(PREDICTIONS!$R$4:$R$75,PREDICTIONS!$N$4:$N$75,$BX32,PREDICTIONS!$O$4:$O$75,HI$3)</f>
        <v>0</v>
      </c>
      <c r="HJ32" s="83">
        <f>SUMIFS(PREDICTIONS!$S$4:$S$75,PREDICTIONS!$O$4:$O$75,$BX32,PREDICTIONS!$N$4:$N$75,HJ$3)+SUMIFS(PREDICTIONS!$R$4:$R$75,PREDICTIONS!$N$4:$N$75,$BX32,PREDICTIONS!$O$4:$O$75,HJ$3)</f>
        <v>0</v>
      </c>
      <c r="HK32" s="83">
        <f>SUMIFS(PREDICTIONS!$S$4:$S$75,PREDICTIONS!$O$4:$O$75,$BX32,PREDICTIONS!$N$4:$N$75,HK$3)+SUMIFS(PREDICTIONS!$R$4:$R$75,PREDICTIONS!$N$4:$N$75,$BX32,PREDICTIONS!$O$4:$O$75,HK$3)</f>
        <v>0</v>
      </c>
      <c r="HL32" s="83">
        <f>SUMIFS(PREDICTIONS!$S$4:$S$75,PREDICTIONS!$O$4:$O$75,$BX32,PREDICTIONS!$N$4:$N$75,HL$3)+SUMIFS(PREDICTIONS!$R$4:$R$75,PREDICTIONS!$N$4:$N$75,$BX32,PREDICTIONS!$O$4:$O$75,HL$3)</f>
        <v>0</v>
      </c>
      <c r="HM32" s="83">
        <f>SUMIFS(PREDICTIONS!$S$4:$S$75,PREDICTIONS!$O$4:$O$75,$BX32,PREDICTIONS!$N$4:$N$75,HM$3)+SUMIFS(PREDICTIONS!$R$4:$R$75,PREDICTIONS!$N$4:$N$75,$BX32,PREDICTIONS!$O$4:$O$75,HM$3)</f>
        <v>0</v>
      </c>
      <c r="HN32" s="83">
        <f>SUMIFS(PREDICTIONS!$S$4:$S$75,PREDICTIONS!$O$4:$O$75,$BX32,PREDICTIONS!$N$4:$N$75,HN$3)+SUMIFS(PREDICTIONS!$R$4:$R$75,PREDICTIONS!$N$4:$N$75,$BX32,PREDICTIONS!$O$4:$O$75,HN$3)</f>
        <v>0</v>
      </c>
      <c r="HO32" s="83">
        <f>SUMIFS(PREDICTIONS!$S$4:$S$75,PREDICTIONS!$O$4:$O$75,$BX32,PREDICTIONS!$N$4:$N$75,HO$3)+SUMIFS(PREDICTIONS!$R$4:$R$75,PREDICTIONS!$N$4:$N$75,$BX32,PREDICTIONS!$O$4:$O$75,HO$3)</f>
        <v>0</v>
      </c>
      <c r="HP32" s="83">
        <f>SUMIFS(PREDICTIONS!$S$4:$S$75,PREDICTIONS!$O$4:$O$75,$BX32,PREDICTIONS!$N$4:$N$75,HP$3)+SUMIFS(PREDICTIONS!$R$4:$R$75,PREDICTIONS!$N$4:$N$75,$BX32,PREDICTIONS!$O$4:$O$75,HP$3)</f>
        <v>0</v>
      </c>
      <c r="HQ32" s="51"/>
      <c r="HR32" s="71"/>
      <c r="HS32" s="71"/>
      <c r="HT32" s="71"/>
      <c r="HU32" s="71"/>
      <c r="HV32" s="71"/>
      <c r="HW32" s="71"/>
      <c r="HX32" s="71"/>
      <c r="HY32" s="71"/>
      <c r="HZ32" s="71"/>
      <c r="IA32" s="71"/>
      <c r="IB32" s="71"/>
      <c r="IC32" s="71"/>
      <c r="ID32" s="71"/>
      <c r="IE32" s="71"/>
      <c r="IF32" s="71"/>
      <c r="IG32" s="71"/>
      <c r="IH32" s="71"/>
      <c r="II32" s="71"/>
      <c r="IJ32" s="71"/>
      <c r="IK32" s="71"/>
      <c r="IL32" s="71"/>
      <c r="IM32" s="71"/>
      <c r="IN32" s="71"/>
      <c r="IP32" s="71"/>
      <c r="IQ32" s="71"/>
      <c r="IR32" s="71"/>
      <c r="IS32" s="71"/>
      <c r="IT32" s="71"/>
      <c r="IU32" s="71"/>
      <c r="IV32" s="71"/>
      <c r="IW32" s="71"/>
      <c r="IX32" s="71"/>
      <c r="IY32" s="71"/>
      <c r="IZ32" s="71"/>
      <c r="JA32" s="71"/>
      <c r="JB32" s="71"/>
      <c r="JC32" s="71"/>
      <c r="JD32" s="71"/>
      <c r="JE32" s="71"/>
      <c r="JF32" s="71"/>
      <c r="JG32" s="71"/>
      <c r="JH32" s="71"/>
      <c r="JI32" s="71"/>
      <c r="JJ32" s="71"/>
      <c r="JK32" s="71"/>
      <c r="JL32" s="71"/>
      <c r="JM32" s="71"/>
      <c r="JN32" s="71"/>
      <c r="JO32" s="71"/>
      <c r="JP32" s="71"/>
      <c r="JQ32" s="71"/>
      <c r="JR32" s="71"/>
      <c r="JS32" s="71"/>
      <c r="JT32" s="71"/>
      <c r="JU32" s="71"/>
      <c r="JV32" s="71"/>
      <c r="JW32" s="71"/>
      <c r="JX32" s="71"/>
      <c r="JY32" s="71"/>
      <c r="JZ32" s="71"/>
      <c r="KA32" s="71"/>
      <c r="KB32" s="71"/>
      <c r="KC32" s="71"/>
      <c r="KD32" s="71"/>
      <c r="KE32" s="71"/>
      <c r="KF32" s="71"/>
      <c r="KG32" s="71"/>
      <c r="KH32" s="71"/>
      <c r="KI32" s="71"/>
      <c r="KJ32" s="71"/>
      <c r="KK32" s="71"/>
      <c r="KL32" s="71"/>
      <c r="KM32" s="71"/>
      <c r="KN32" s="71"/>
      <c r="KO32" s="71"/>
    </row>
    <row r="33" spans="1:301" s="78" customFormat="1" ht="30" customHeight="1" x14ac:dyDescent="0.25">
      <c r="A33" s="71"/>
      <c r="B33" s="72">
        <f>ACTUALS!B33</f>
        <v>30</v>
      </c>
      <c r="C33" s="73" t="str">
        <f>ACTUALS!C33</f>
        <v>D</v>
      </c>
      <c r="D33" s="74">
        <f>ACTUALS!D33</f>
        <v>46192</v>
      </c>
      <c r="E33" s="73" t="str">
        <f>ACTUALS!E33</f>
        <v>Lumen Field (Seattle)</v>
      </c>
      <c r="F33" s="180">
        <f>ACTUALS!F33</f>
        <v>0.625</v>
      </c>
      <c r="G33" s="75">
        <f t="shared" si="2"/>
        <v>46192.625</v>
      </c>
      <c r="H33" s="254" t="str">
        <f>ACTUALS!H33</f>
        <v>USA - Australia</v>
      </c>
      <c r="I33" s="149"/>
      <c r="J33" s="150"/>
      <c r="K33" s="151"/>
      <c r="L33" s="73" t="str">
        <f t="shared" si="3"/>
        <v/>
      </c>
      <c r="M33" s="76" t="s">
        <v>730</v>
      </c>
      <c r="N33" s="77" t="str">
        <f t="shared" si="7"/>
        <v>USA</v>
      </c>
      <c r="O33" s="78" t="str">
        <f t="shared" si="8"/>
        <v>Australia</v>
      </c>
      <c r="P33" s="78" t="str">
        <f>IF(L33="","",IF(PREDICTIONS!$R33&gt;PREDICTIONS!$S33,PREDICTIONS!$N33,IF(PREDICTIONS!$S33&gt;PREDICTIONS!$R33,PREDICTIONS!$O33,"")))</f>
        <v/>
      </c>
      <c r="Q33" s="78" t="str">
        <f>IF(PREDICTIONS!$P33=PREDICTIONS!$N33,PREDICTIONS!$O33,IF(PREDICTIONS!$P33=PREDICTIONS!$O33,PREDICTIONS!$N33,""))</f>
        <v/>
      </c>
      <c r="R33" s="79">
        <f t="shared" si="4"/>
        <v>0</v>
      </c>
      <c r="S33" s="78">
        <f t="shared" si="5"/>
        <v>0</v>
      </c>
      <c r="T33" s="78">
        <f>IF(OR(PREDICTIONS!$R33="",PREDICTIONS!$S33=""),"",PREDICTIONS!$R33-PREDICTIONS!$S33)</f>
        <v>0</v>
      </c>
      <c r="U33" s="78">
        <f>IF(OR(PREDICTIONS!$R33="",PREDICTIONS!$S33=""),"",PREDICTIONS!$S33-PREDICTIONS!$R33)</f>
        <v>0</v>
      </c>
      <c r="V33" s="78" t="str">
        <f>IF(PREDICTIONS!$K33="","",IF(PREDICTIONS!$L33="Draw",1,IF(PREDICTIONS!$L33=PREDICTIONS!$N33,3,0)))</f>
        <v/>
      </c>
      <c r="W33" s="78" t="str">
        <f>IF(PREDICTIONS!$K33="","",IF(PREDICTIONS!$L33="Draw",1,IF(PREDICTIONS!$L33=PREDICTIONS!$O33,3,0)))</f>
        <v/>
      </c>
      <c r="AB33" s="209" t="str">
        <f>IF(OR(ACTUALS!L33="",L33=""),"",IF((R33+S33)=(ACTUALS!R33+ACTUALS!S33),pointtotalgoals,0))</f>
        <v/>
      </c>
      <c r="AC33" s="78" t="str">
        <f>IF(L33="","",IF(L33=ACTUALS!L33,pointcorrectresult,0))</f>
        <v/>
      </c>
      <c r="AD33" s="78" t="str">
        <f>IF(L33="","",IF(I33=ACTUALS!I33,pointcorrectscore,0))</f>
        <v/>
      </c>
      <c r="AE33" s="210">
        <f t="shared" si="6"/>
        <v>0</v>
      </c>
      <c r="AK33" s="78" t="s">
        <v>16</v>
      </c>
      <c r="AL33" s="90">
        <v>4</v>
      </c>
      <c r="AM33" s="90" t="str">
        <f ca="1">IFERROR(INDEX(BE:BE,MATCH("4"&amp;AK33,BO:BO,0),1),"")</f>
        <v>Germany</v>
      </c>
      <c r="AN33" s="90" t="str">
        <f ca="1">IF(AM33="","",VLOOKUP(AM33,BE:BJ,2,FALSE)&amp;"-"&amp;VLOOKUP(AM33,BE:BJ,3,FALSE)&amp;"-"&amp;VLOOKUP(AM33,BE:BJ,4,FALSE))</f>
        <v>0-0-0</v>
      </c>
      <c r="AO33" s="90">
        <f ca="1">IF(AM33="","",VLOOKUP(AM33,BE:BL,8,FALSE))</f>
        <v>0</v>
      </c>
      <c r="AP33" s="90">
        <f ca="1">IF(AM33="","",VLOOKUP(AM33,BE:BO,5,FALSE))</f>
        <v>0</v>
      </c>
      <c r="AQ33" s="282" t="str">
        <f>IF(L75="","",IF(AM33=ACTUALS!AJ33,$AQ$2,0))</f>
        <v/>
      </c>
      <c r="AR33" s="283"/>
      <c r="AS33" s="51"/>
      <c r="AT33" s="51"/>
      <c r="AU33" s="94"/>
      <c r="AV33" s="94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 t="s">
        <v>98</v>
      </c>
      <c r="BY33" s="83">
        <f>SUMIFS(PREDICTIONS!$W$4:$W$75,PREDICTIONS!$O$4:$O$75,$BX33,PREDICTIONS!$N$4:$N$75,BY$3)+SUMIFS(PREDICTIONS!$V$4:$V$75,PREDICTIONS!$N$4:$N$75,$BX33,PREDICTIONS!$O$4:$O$75,BY$3)</f>
        <v>0</v>
      </c>
      <c r="BZ33" s="83">
        <f>SUMIFS(PREDICTIONS!$W$4:$W$75,PREDICTIONS!$O$4:$O$75,$BX33,PREDICTIONS!$N$4:$N$75,BZ$3)+SUMIFS(PREDICTIONS!$V$4:$V$75,PREDICTIONS!$N$4:$N$75,$BX33,PREDICTIONS!$O$4:$O$75,BZ$3)</f>
        <v>0</v>
      </c>
      <c r="CA33" s="83">
        <f>SUMIFS(PREDICTIONS!$W$4:$W$75,PREDICTIONS!$O$4:$O$75,$BX33,PREDICTIONS!$N$4:$N$75,CA$3)+SUMIFS(PREDICTIONS!$V$4:$V$75,PREDICTIONS!$N$4:$N$75,$BX33,PREDICTIONS!$O$4:$O$75,CA$3)</f>
        <v>0</v>
      </c>
      <c r="CB33" s="83">
        <f>SUMIFS(PREDICTIONS!$W$4:$W$75,PREDICTIONS!$O$4:$O$75,$BX33,PREDICTIONS!$N$4:$N$75,CB$3)+SUMIFS(PREDICTIONS!$V$4:$V$75,PREDICTIONS!$N$4:$N$75,$BX33,PREDICTIONS!$O$4:$O$75,CB$3)</f>
        <v>0</v>
      </c>
      <c r="CC33" s="83">
        <f>SUMIFS(PREDICTIONS!$W$4:$W$75,PREDICTIONS!$O$4:$O$75,$BX33,PREDICTIONS!$N$4:$N$75,CC$3)+SUMIFS(PREDICTIONS!$V$4:$V$75,PREDICTIONS!$N$4:$N$75,$BX33,PREDICTIONS!$O$4:$O$75,CC$3)</f>
        <v>0</v>
      </c>
      <c r="CD33" s="83">
        <f>SUMIFS(PREDICTIONS!$W$4:$W$75,PREDICTIONS!$O$4:$O$75,$BX33,PREDICTIONS!$N$4:$N$75,CD$3)+SUMIFS(PREDICTIONS!$V$4:$V$75,PREDICTIONS!$N$4:$N$75,$BX33,PREDICTIONS!$O$4:$O$75,CD$3)</f>
        <v>0</v>
      </c>
      <c r="CE33" s="83">
        <f>SUMIFS(PREDICTIONS!$W$4:$W$75,PREDICTIONS!$O$4:$O$75,$BX33,PREDICTIONS!$N$4:$N$75,CE$3)+SUMIFS(PREDICTIONS!$V$4:$V$75,PREDICTIONS!$N$4:$N$75,$BX33,PREDICTIONS!$O$4:$O$75,CE$3)</f>
        <v>0</v>
      </c>
      <c r="CF33" s="83">
        <f>SUMIFS(PREDICTIONS!$W$4:$W$75,PREDICTIONS!$O$4:$O$75,$BX33,PREDICTIONS!$N$4:$N$75,CF$3)+SUMIFS(PREDICTIONS!$V$4:$V$75,PREDICTIONS!$N$4:$N$75,$BX33,PREDICTIONS!$O$4:$O$75,CF$3)</f>
        <v>0</v>
      </c>
      <c r="CG33" s="83">
        <f>SUMIFS(PREDICTIONS!$W$4:$W$75,PREDICTIONS!$O$4:$O$75,$BX33,PREDICTIONS!$N$4:$N$75,CG$3)+SUMIFS(PREDICTIONS!$V$4:$V$75,PREDICTIONS!$N$4:$N$75,$BX33,PREDICTIONS!$O$4:$O$75,CG$3)</f>
        <v>0</v>
      </c>
      <c r="CH33" s="83">
        <f>SUMIFS(PREDICTIONS!$W$4:$W$75,PREDICTIONS!$O$4:$O$75,$BX33,PREDICTIONS!$N$4:$N$75,CH$3)+SUMIFS(PREDICTIONS!$V$4:$V$75,PREDICTIONS!$N$4:$N$75,$BX33,PREDICTIONS!$O$4:$O$75,CH$3)</f>
        <v>0</v>
      </c>
      <c r="CI33" s="83">
        <f>SUMIFS(PREDICTIONS!$W$4:$W$75,PREDICTIONS!$O$4:$O$75,$BX33,PREDICTIONS!$N$4:$N$75,CI$3)+SUMIFS(PREDICTIONS!$V$4:$V$75,PREDICTIONS!$N$4:$N$75,$BX33,PREDICTIONS!$O$4:$O$75,CI$3)</f>
        <v>0</v>
      </c>
      <c r="CJ33" s="83">
        <f>SUMIFS(PREDICTIONS!$W$4:$W$75,PREDICTIONS!$O$4:$O$75,$BX33,PREDICTIONS!$N$4:$N$75,CJ$3)+SUMIFS(PREDICTIONS!$V$4:$V$75,PREDICTIONS!$N$4:$N$75,$BX33,PREDICTIONS!$O$4:$O$75,CJ$3)</f>
        <v>0</v>
      </c>
      <c r="CK33" s="83">
        <f>SUMIFS(PREDICTIONS!$W$4:$W$75,PREDICTIONS!$O$4:$O$75,$BX33,PREDICTIONS!$N$4:$N$75,CK$3)+SUMIFS(PREDICTIONS!$V$4:$V$75,PREDICTIONS!$N$4:$N$75,$BX33,PREDICTIONS!$O$4:$O$75,CK$3)</f>
        <v>0</v>
      </c>
      <c r="CL33" s="83">
        <f>SUMIFS(PREDICTIONS!$W$4:$W$75,PREDICTIONS!$O$4:$O$75,$BX33,PREDICTIONS!$N$4:$N$75,CL$3)+SUMIFS(PREDICTIONS!$V$4:$V$75,PREDICTIONS!$N$4:$N$75,$BX33,PREDICTIONS!$O$4:$O$75,CL$3)</f>
        <v>0</v>
      </c>
      <c r="CM33" s="83">
        <f>SUMIFS(PREDICTIONS!$W$4:$W$75,PREDICTIONS!$O$4:$O$75,$BX33,PREDICTIONS!$N$4:$N$75,CM$3)+SUMIFS(PREDICTIONS!$V$4:$V$75,PREDICTIONS!$N$4:$N$75,$BX33,PREDICTIONS!$O$4:$O$75,CM$3)</f>
        <v>0</v>
      </c>
      <c r="CN33" s="83">
        <f>SUMIFS(PREDICTIONS!$W$4:$W$75,PREDICTIONS!$O$4:$O$75,$BX33,PREDICTIONS!$N$4:$N$75,CN$3)+SUMIFS(PREDICTIONS!$V$4:$V$75,PREDICTIONS!$N$4:$N$75,$BX33,PREDICTIONS!$O$4:$O$75,CN$3)</f>
        <v>0</v>
      </c>
      <c r="CO33" s="83">
        <f>SUMIFS(PREDICTIONS!$W$4:$W$75,PREDICTIONS!$O$4:$O$75,$BX33,PREDICTIONS!$N$4:$N$75,CO$3)+SUMIFS(PREDICTIONS!$V$4:$V$75,PREDICTIONS!$N$4:$N$75,$BX33,PREDICTIONS!$O$4:$O$75,CO$3)</f>
        <v>0</v>
      </c>
      <c r="CP33" s="83">
        <f>SUMIFS(PREDICTIONS!$W$4:$W$75,PREDICTIONS!$O$4:$O$75,$BX33,PREDICTIONS!$N$4:$N$75,CP$3)+SUMIFS(PREDICTIONS!$V$4:$V$75,PREDICTIONS!$N$4:$N$75,$BX33,PREDICTIONS!$O$4:$O$75,CP$3)</f>
        <v>0</v>
      </c>
      <c r="CQ33" s="83">
        <f>SUMIFS(PREDICTIONS!$W$4:$W$75,PREDICTIONS!$O$4:$O$75,$BX33,PREDICTIONS!$N$4:$N$75,CQ$3)+SUMIFS(PREDICTIONS!$V$4:$V$75,PREDICTIONS!$N$4:$N$75,$BX33,PREDICTIONS!$O$4:$O$75,CQ$3)</f>
        <v>0</v>
      </c>
      <c r="CR33" s="83">
        <f>SUMIFS(PREDICTIONS!$W$4:$W$75,PREDICTIONS!$O$4:$O$75,$BX33,PREDICTIONS!$N$4:$N$75,CR$3)+SUMIFS(PREDICTIONS!$V$4:$V$75,PREDICTIONS!$N$4:$N$75,$BX33,PREDICTIONS!$O$4:$O$75,CR$3)</f>
        <v>0</v>
      </c>
      <c r="CS33" s="83">
        <f>SUMIFS(PREDICTIONS!$W$4:$W$75,PREDICTIONS!$O$4:$O$75,$BX33,PREDICTIONS!$N$4:$N$75,CS$3)+SUMIFS(PREDICTIONS!$V$4:$V$75,PREDICTIONS!$N$4:$N$75,$BX33,PREDICTIONS!$O$4:$O$75,CS$3)</f>
        <v>0</v>
      </c>
      <c r="CT33" s="83">
        <f>SUMIFS(PREDICTIONS!$W$4:$W$75,PREDICTIONS!$O$4:$O$75,$BX33,PREDICTIONS!$N$4:$N$75,CT$3)+SUMIFS(PREDICTIONS!$V$4:$V$75,PREDICTIONS!$N$4:$N$75,$BX33,PREDICTIONS!$O$4:$O$75,CT$3)</f>
        <v>0</v>
      </c>
      <c r="CU33" s="83">
        <f>SUMIFS(PREDICTIONS!$B$4:$B$75,PREDICTIONS!$P$4:$P$75,$BX33,PREDICTIONS!$O$4:$O$75,CU$3)+SUMIFS(PREDICTIONS!$W$4:$W$75,PREDICTIONS!$O$4:$O$75,$BX33,PREDICTIONS!$P$4:$P$75,CU$3)</f>
        <v>0</v>
      </c>
      <c r="CV33" s="83">
        <f>SUMIFS(PREDICTIONS!$C$4:$C$75,PREDICTIONS!$Q$4:$Q$75,$BX33,PREDICTIONS!$P$4:$P$75,CV$3)+SUMIFS(PREDICTIONS!$B$4:$B$75,PREDICTIONS!$P$4:$P$75,$BX33,PREDICTIONS!$Q$4:$Q$75,CV$3)</f>
        <v>0</v>
      </c>
      <c r="CW33" s="83">
        <f>SUMIFS(PREDICTIONS!$D$4:$D$75,PREDICTIONS!$R$4:$R$75,$BX33,PREDICTIONS!$Q$4:$Q$75,CW$3)+SUMIFS(PREDICTIONS!$C$4:$C$75,PREDICTIONS!$Q$4:$Q$75,$BX33,PREDICTIONS!$R$4:$R$75,CW$3)</f>
        <v>0</v>
      </c>
      <c r="CX33" s="83">
        <f>SUMIFS(PREDICTIONS!$E$4:$E$75,PREDICTIONS!$S$4:$S$75,$BX33,PREDICTIONS!$R$4:$R$75,CX$3)+SUMIFS(PREDICTIONS!$D$4:$D$75,PREDICTIONS!$R$4:$R$75,$BX33,PREDICTIONS!$S$4:$S$75,CX$3)</f>
        <v>0</v>
      </c>
      <c r="CY33" s="83">
        <f>SUMIFS(PREDICTIONS!$F$4:$F$75,PREDICTIONS!$T$4:$T$75,$BX33,PREDICTIONS!$S$4:$S$75,CY$3)+SUMIFS(PREDICTIONS!$E$4:$E$75,PREDICTIONS!$S$4:$S$75,$BX33,PREDICTIONS!$T$4:$T$75,CY$3)</f>
        <v>0</v>
      </c>
      <c r="CZ33" s="83">
        <f>SUMIFS(PREDICTIONS!$G$4:$G$75,PREDICTIONS!$U$4:$U$75,$BX33,PREDICTIONS!$T$4:$T$75,CZ$3)+SUMIFS(PREDICTIONS!$F$4:$F$75,PREDICTIONS!$T$4:$T$75,$BX33,PREDICTIONS!$U$4:$U$75,CZ$3)</f>
        <v>0</v>
      </c>
      <c r="DA33" s="83">
        <f>SUMIFS(PREDICTIONS!$J$4:$J$75,PREDICTIONS!$V$4:$V$75,$BX33,PREDICTIONS!$U$4:$U$75,DA$3)+SUMIFS(PREDICTIONS!$G$4:$G$75,PREDICTIONS!$U$4:$U$75,$BX33,PREDICTIONS!$V$4:$V$75,DA$3)</f>
        <v>0</v>
      </c>
      <c r="DB33" s="83">
        <f>SUMIFS(PREDICTIONS!$K$4:$K$75,PREDICTIONS!$W$4:$W$75,$BX33,PREDICTIONS!$V$4:$V$75,DB$3)+SUMIFS(PREDICTIONS!$J$4:$J$75,PREDICTIONS!$V$4:$V$75,$BX33,PREDICTIONS!$W$4:$W$75,DB$3)</f>
        <v>0</v>
      </c>
      <c r="DC33" s="83">
        <f>SUMIFS(PREDICTIONS!$L$4:$L$75,PREDICTIONS!$B$4:$B$75,$BX33,PREDICTIONS!$W$4:$W$75,DC$3)+SUMIFS(PREDICTIONS!$K$4:$K$75,PREDICTIONS!$W$4:$W$75,$BX33,PREDICTIONS!$B$4:$B$75,DC$3)</f>
        <v>0</v>
      </c>
      <c r="DD33" s="83">
        <f>SUMIFS(PREDICTIONS!$N$4:$N$75,PREDICTIONS!$C$4:$C$75,$BX33,PREDICTIONS!$B$4:$B$75,DD$3)+SUMIFS(PREDICTIONS!$L$4:$L$75,PREDICTIONS!$B$4:$B$75,$BX33,PREDICTIONS!$C$4:$C$75,DD$3)</f>
        <v>0</v>
      </c>
      <c r="DE33" s="83">
        <f>SUMIFS(PREDICTIONS!$O$4:$O$75,PREDICTIONS!$D$4:$D$75,$BX33,PREDICTIONS!$C$4:$C$75,DE$3)+SUMIFS(PREDICTIONS!$N$4:$N$75,PREDICTIONS!$C$4:$C$75,$BX33,PREDICTIONS!$D$4:$D$75,DE$3)</f>
        <v>0</v>
      </c>
      <c r="DF33" s="83">
        <f>SUMIFS(PREDICTIONS!$P$4:$P$75,PREDICTIONS!$E$4:$E$75,$BX33,PREDICTIONS!$D$4:$D$75,DF$3)+SUMIFS(PREDICTIONS!$O$4:$O$75,PREDICTIONS!$D$4:$D$75,$BX33,PREDICTIONS!$E$4:$E$75,DF$3)</f>
        <v>0</v>
      </c>
      <c r="DG33" s="83">
        <f>SUMIFS(PREDICTIONS!$Q$4:$Q$75,PREDICTIONS!$F$4:$F$75,$BX33,PREDICTIONS!$E$4:$E$75,DG$3)+SUMIFS(PREDICTIONS!$P$4:$P$75,PREDICTIONS!$E$4:$E$75,$BX33,PREDICTIONS!$F$4:$F$75,DG$3)</f>
        <v>0</v>
      </c>
      <c r="DH33" s="83">
        <f>SUMIFS(PREDICTIONS!$R$4:$R$75,PREDICTIONS!$G$4:$G$75,$BX33,PREDICTIONS!$F$4:$F$75,DH$3)+SUMIFS(PREDICTIONS!$Q$4:$Q$75,PREDICTIONS!$F$4:$F$75,$BX33,PREDICTIONS!$G$4:$G$75,DH$3)</f>
        <v>0</v>
      </c>
      <c r="DI33" s="83">
        <f>SUMIFS(PREDICTIONS!$S$4:$S$75,PREDICTIONS!$J$4:$J$75,$BX33,PREDICTIONS!$G$4:$G$75,DI$3)+SUMIFS(PREDICTIONS!$R$4:$R$75,PREDICTIONS!$G$4:$G$75,$BX33,PREDICTIONS!$J$4:$J$75,DI$3)</f>
        <v>0</v>
      </c>
      <c r="DJ33" s="83">
        <f>SUMIFS(PREDICTIONS!$T$4:$T$75,PREDICTIONS!$K$4:$K$75,$BX33,PREDICTIONS!$J$4:$J$75,DJ$3)+SUMIFS(PREDICTIONS!$S$4:$S$75,PREDICTIONS!$J$4:$J$75,$BX33,PREDICTIONS!$K$4:$K$75,DJ$3)</f>
        <v>0</v>
      </c>
      <c r="DK33" s="83">
        <f>SUMIFS(PREDICTIONS!$U$4:$U$75,PREDICTIONS!$L$4:$L$75,$BX33,PREDICTIONS!$K$4:$K$75,DK$3)+SUMIFS(PREDICTIONS!$T$4:$T$75,PREDICTIONS!$K$4:$K$75,$BX33,PREDICTIONS!$L$4:$L$75,DK$3)</f>
        <v>0</v>
      </c>
      <c r="DL33" s="83">
        <f>SUMIFS(PREDICTIONS!$V$4:$V$75,PREDICTIONS!$N$4:$N$75,$BX33,PREDICTIONS!$L$4:$L$75,DL$3)+SUMIFS(PREDICTIONS!$U$4:$U$75,PREDICTIONS!$L$4:$L$75,$BX33,PREDICTIONS!$N$4:$N$75,DL$3)</f>
        <v>0</v>
      </c>
      <c r="DM33" s="83">
        <f>SUMIFS(PREDICTIONS!$W$4:$W$75,PREDICTIONS!$O$4:$O$75,$BX33,PREDICTIONS!$N$4:$N$75,DM$3)+SUMIFS(PREDICTIONS!$V$4:$V$75,PREDICTIONS!$N$4:$N$75,$BX33,PREDICTIONS!$O$4:$O$75,DM$3)</f>
        <v>0</v>
      </c>
      <c r="DN33" s="83">
        <f>SUMIFS(PREDICTIONS!$B$4:$B$75,PREDICTIONS!$P$4:$P$75,$BX33,PREDICTIONS!$O$4:$O$75,DN$3)+SUMIFS(PREDICTIONS!$W$4:$W$75,PREDICTIONS!$O$4:$O$75,$BX33,PREDICTIONS!$P$4:$P$75,DN$3)</f>
        <v>0</v>
      </c>
      <c r="DO33" s="83">
        <f>SUMIFS(PREDICTIONS!$C$4:$C$75,PREDICTIONS!$Q$4:$Q$75,$BX33,PREDICTIONS!$P$4:$P$75,DO$3)+SUMIFS(PREDICTIONS!$B$4:$B$75,PREDICTIONS!$P$4:$P$75,$BX33,PREDICTIONS!$Q$4:$Q$75,DO$3)</f>
        <v>0</v>
      </c>
      <c r="DP33" s="83">
        <f>SUMIFS(PREDICTIONS!$D$4:$D$75,PREDICTIONS!$R$4:$R$75,$BX33,PREDICTIONS!$Q$4:$Q$75,DP$3)+SUMIFS(PREDICTIONS!$C$4:$C$75,PREDICTIONS!$Q$4:$Q$75,$BX33,PREDICTIONS!$R$4:$R$75,DP$3)</f>
        <v>0</v>
      </c>
      <c r="DQ33" s="83">
        <f>SUMIFS(PREDICTIONS!$E$4:$E$75,PREDICTIONS!$S$4:$S$75,$BX33,PREDICTIONS!$R$4:$R$75,DQ$3)+SUMIFS(PREDICTIONS!$D$4:$D$75,PREDICTIONS!$R$4:$R$75,$BX33,PREDICTIONS!$S$4:$S$75,DQ$3)</f>
        <v>0</v>
      </c>
      <c r="DR33" s="83">
        <f>SUMIFS(PREDICTIONS!$W$4:$W$75,PREDICTIONS!$O$4:$O$75,$BX33,PREDICTIONS!$N$4:$N$75,DR$3)+SUMIFS(PREDICTIONS!$V$4:$V$75,PREDICTIONS!$N$4:$N$75,$BX33,PREDICTIONS!$O$4:$O$75,DR$3)</f>
        <v>0</v>
      </c>
      <c r="DS33" s="83">
        <f>SUMIFS(PREDICTIONS!$W$4:$W$75,PREDICTIONS!$O$4:$O$75,$BX33,PREDICTIONS!$N$4:$N$75,DS$3)+SUMIFS(PREDICTIONS!$V$4:$V$75,PREDICTIONS!$N$4:$N$75,$BX33,PREDICTIONS!$O$4:$O$75,DS$3)</f>
        <v>0</v>
      </c>
      <c r="DT33" s="83">
        <f>SUMIFS(PREDICTIONS!$W$4:$W$75,PREDICTIONS!$O$4:$O$75,$BX33,PREDICTIONS!$N$4:$N$75,DT$3)+SUMIFS(PREDICTIONS!$V$4:$V$75,PREDICTIONS!$N$4:$N$75,$BX33,PREDICTIONS!$O$4:$O$75,DT$3)</f>
        <v>0</v>
      </c>
      <c r="DU33" s="51"/>
      <c r="DV33" s="51" t="s">
        <v>98</v>
      </c>
      <c r="DW33" s="83">
        <f>SUMIFS(PREDICTIONS!$U$4:$U$75,PREDICTIONS!$O$4:$O$75,$BX33,PREDICTIONS!$N$4:$N$75,DW$3)+SUMIFS(PREDICTIONS!$T$4:$T$75,PREDICTIONS!$N$4:$N$75,$BX33,PREDICTIONS!$O$4:$O$75,DW$3)</f>
        <v>0</v>
      </c>
      <c r="DX33" s="83">
        <f>SUMIFS(PREDICTIONS!$U$4:$U$75,PREDICTIONS!$O$4:$O$75,$BX33,PREDICTIONS!$N$4:$N$75,DX$3)+SUMIFS(PREDICTIONS!$T$4:$T$75,PREDICTIONS!$N$4:$N$75,$BX33,PREDICTIONS!$O$4:$O$75,DX$3)</f>
        <v>0</v>
      </c>
      <c r="DY33" s="83">
        <f>SUMIFS(PREDICTIONS!$U$4:$U$75,PREDICTIONS!$O$4:$O$75,$BX33,PREDICTIONS!$N$4:$N$75,DY$3)+SUMIFS(PREDICTIONS!$T$4:$T$75,PREDICTIONS!$N$4:$N$75,$BX33,PREDICTIONS!$O$4:$O$75,DY$3)</f>
        <v>0</v>
      </c>
      <c r="DZ33" s="83">
        <f>SUMIFS(PREDICTIONS!$U$4:$U$75,PREDICTIONS!$O$4:$O$75,$BX33,PREDICTIONS!$N$4:$N$75,DZ$3)+SUMIFS(PREDICTIONS!$T$4:$T$75,PREDICTIONS!$N$4:$N$75,$BX33,PREDICTIONS!$O$4:$O$75,DZ$3)</f>
        <v>0</v>
      </c>
      <c r="EA33" s="83">
        <f>SUMIFS(PREDICTIONS!$U$4:$U$75,PREDICTIONS!$O$4:$O$75,$BX33,PREDICTIONS!$N$4:$N$75,EA$3)+SUMIFS(PREDICTIONS!$T$4:$T$75,PREDICTIONS!$N$4:$N$75,$BX33,PREDICTIONS!$O$4:$O$75,EA$3)</f>
        <v>0</v>
      </c>
      <c r="EB33" s="83">
        <f>SUMIFS(PREDICTIONS!$U$4:$U$75,PREDICTIONS!$O$4:$O$75,$BX33,PREDICTIONS!$N$4:$N$75,EB$3)+SUMIFS(PREDICTIONS!$T$4:$T$75,PREDICTIONS!$N$4:$N$75,$BX33,PREDICTIONS!$O$4:$O$75,EB$3)</f>
        <v>0</v>
      </c>
      <c r="EC33" s="83">
        <f>SUMIFS(PREDICTIONS!$U$4:$U$75,PREDICTIONS!$O$4:$O$75,$BX33,PREDICTIONS!$N$4:$N$75,EC$3)+SUMIFS(PREDICTIONS!$T$4:$T$75,PREDICTIONS!$N$4:$N$75,$BX33,PREDICTIONS!$O$4:$O$75,EC$3)</f>
        <v>0</v>
      </c>
      <c r="ED33" s="83">
        <f>SUMIFS(PREDICTIONS!$U$4:$U$75,PREDICTIONS!$O$4:$O$75,$BX33,PREDICTIONS!$N$4:$N$75,ED$3)+SUMIFS(PREDICTIONS!$T$4:$T$75,PREDICTIONS!$N$4:$N$75,$BX33,PREDICTIONS!$O$4:$O$75,ED$3)</f>
        <v>0</v>
      </c>
      <c r="EE33" s="83">
        <f>SUMIFS(PREDICTIONS!$U$4:$U$75,PREDICTIONS!$O$4:$O$75,$BX33,PREDICTIONS!$N$4:$N$75,EE$3)+SUMIFS(PREDICTIONS!$T$4:$T$75,PREDICTIONS!$N$4:$N$75,$BX33,PREDICTIONS!$O$4:$O$75,EE$3)</f>
        <v>0</v>
      </c>
      <c r="EF33" s="83">
        <f>SUMIFS(PREDICTIONS!$V$4:$V$75,PREDICTIONS!$P$4:$P$75,$BX33,PREDICTIONS!$O$4:$O$75,EF$3)+SUMIFS(PREDICTIONS!$U$4:$U$75,PREDICTIONS!$O$4:$O$75,$BX33,PREDICTIONS!$P$4:$P$75,EF$3)</f>
        <v>0</v>
      </c>
      <c r="EG33" s="83">
        <f>SUMIFS(PREDICTIONS!$W$4:$W$75,PREDICTIONS!$Q$4:$Q$75,$BX33,PREDICTIONS!$P$4:$P$75,EG$3)+SUMIFS(PREDICTIONS!$V$4:$V$75,PREDICTIONS!$P$4:$P$75,$BX33,PREDICTIONS!$Q$4:$Q$75,EG$3)</f>
        <v>0</v>
      </c>
      <c r="EH33" s="83">
        <f>SUMIFS(PREDICTIONS!$B$4:$B$75,PREDICTIONS!$R$4:$R$75,$BX33,PREDICTIONS!$Q$4:$Q$75,EH$3)+SUMIFS(PREDICTIONS!$W$4:$W$75,PREDICTIONS!$Q$4:$Q$75,$BX33,PREDICTIONS!$R$4:$R$75,EH$3)</f>
        <v>0</v>
      </c>
      <c r="EI33" s="83">
        <f>SUMIFS(PREDICTIONS!$C$4:$C$75,PREDICTIONS!$S$4:$S$75,$BX33,PREDICTIONS!$R$4:$R$75,EI$3)+SUMIFS(PREDICTIONS!$B$4:$B$75,PREDICTIONS!$R$4:$R$75,$BX33,PREDICTIONS!$S$4:$S$75,EI$3)</f>
        <v>0</v>
      </c>
      <c r="EJ33" s="83">
        <f>SUMIFS(PREDICTIONS!$D$4:$D$75,PREDICTIONS!$T$4:$T$75,$BX33,PREDICTIONS!$S$4:$S$75,EJ$3)+SUMIFS(PREDICTIONS!$C$4:$C$75,PREDICTIONS!$S$4:$S$75,$BX33,PREDICTIONS!$T$4:$T$75,EJ$3)</f>
        <v>0</v>
      </c>
      <c r="EK33" s="83">
        <f>SUMIFS(PREDICTIONS!$E$4:$E$75,PREDICTIONS!$U$4:$U$75,$BX33,PREDICTIONS!$T$4:$T$75,EK$3)+SUMIFS(PREDICTIONS!$D$4:$D$75,PREDICTIONS!$T$4:$T$75,$BX33,PREDICTIONS!$U$4:$U$75,EK$3)</f>
        <v>0</v>
      </c>
      <c r="EL33" s="83">
        <f>SUMIFS(PREDICTIONS!$F$4:$F$75,PREDICTIONS!$V$4:$V$75,$BX33,PREDICTIONS!$U$4:$U$75,EL$3)+SUMIFS(PREDICTIONS!$E$4:$E$75,PREDICTIONS!$U$4:$U$75,$BX33,PREDICTIONS!$V$4:$V$75,EL$3)</f>
        <v>0</v>
      </c>
      <c r="EM33" s="83">
        <f>SUMIFS(PREDICTIONS!$G$4:$G$75,PREDICTIONS!$W$4:$W$75,$BX33,PREDICTIONS!$V$4:$V$75,EM$3)+SUMIFS(PREDICTIONS!$F$4:$F$75,PREDICTIONS!$V$4:$V$75,$BX33,PREDICTIONS!$W$4:$W$75,EM$3)</f>
        <v>0</v>
      </c>
      <c r="EN33" s="83">
        <f>SUMIFS(PREDICTIONS!$J$4:$J$75,PREDICTIONS!$B$4:$B$75,$BX33,PREDICTIONS!$W$4:$W$75,EN$3)+SUMIFS(PREDICTIONS!$G$4:$G$75,PREDICTIONS!$W$4:$W$75,$BX33,PREDICTIONS!$B$4:$B$75,EN$3)</f>
        <v>0</v>
      </c>
      <c r="EO33" s="83">
        <f>SUMIFS(PREDICTIONS!$K$4:$K$75,PREDICTIONS!$C$4:$C$75,$BX33,PREDICTIONS!$B$4:$B$75,EO$3)+SUMIFS(PREDICTIONS!$J$4:$J$75,PREDICTIONS!$B$4:$B$75,$BX33,PREDICTIONS!$C$4:$C$75,EO$3)</f>
        <v>0</v>
      </c>
      <c r="EP33" s="83">
        <f>SUMIFS(PREDICTIONS!$L$4:$L$75,PREDICTIONS!$D$4:$D$75,$BX33,PREDICTIONS!$C$4:$C$75,EP$3)+SUMIFS(PREDICTIONS!$K$4:$K$75,PREDICTIONS!$C$4:$C$75,$BX33,PREDICTIONS!$D$4:$D$75,EP$3)</f>
        <v>0</v>
      </c>
      <c r="EQ33" s="83">
        <f>SUMIFS(PREDICTIONS!$N$4:$N$75,PREDICTIONS!$E$4:$E$75,$BX33,PREDICTIONS!$D$4:$D$75,EQ$3)+SUMIFS(PREDICTIONS!$L$4:$L$75,PREDICTIONS!$D$4:$D$75,$BX33,PREDICTIONS!$E$4:$E$75,EQ$3)</f>
        <v>0</v>
      </c>
      <c r="ER33" s="83">
        <f>SUMIFS(PREDICTIONS!$O$4:$O$75,PREDICTIONS!$F$4:$F$75,$BX33,PREDICTIONS!$E$4:$E$75,ER$3)+SUMIFS(PREDICTIONS!$N$4:$N$75,PREDICTIONS!$E$4:$E$75,$BX33,PREDICTIONS!$F$4:$F$75,ER$3)</f>
        <v>0</v>
      </c>
      <c r="ES33" s="83">
        <f>SUMIFS(PREDICTIONS!$P$4:$P$75,PREDICTIONS!$G$4:$G$75,$BX33,PREDICTIONS!$F$4:$F$75,ES$3)+SUMIFS(PREDICTIONS!$O$4:$O$75,PREDICTIONS!$F$4:$F$75,$BX33,PREDICTIONS!$G$4:$G$75,ES$3)</f>
        <v>0</v>
      </c>
      <c r="ET33" s="83">
        <f>SUMIFS(PREDICTIONS!$Q$4:$Q$75,PREDICTIONS!$J$4:$J$75,$BX33,PREDICTIONS!$G$4:$G$75,ET$3)+SUMIFS(PREDICTIONS!$P$4:$P$75,PREDICTIONS!$G$4:$G$75,$BX33,PREDICTIONS!$J$4:$J$75,ET$3)</f>
        <v>0</v>
      </c>
      <c r="EU33" s="83">
        <f>SUMIFS(PREDICTIONS!$R$4:$R$75,PREDICTIONS!$K$4:$K$75,$BX33,PREDICTIONS!$J$4:$J$75,EU$3)+SUMIFS(PREDICTIONS!$Q$4:$Q$75,PREDICTIONS!$J$4:$J$75,$BX33,PREDICTIONS!$K$4:$K$75,EU$3)</f>
        <v>0</v>
      </c>
      <c r="EV33" s="83">
        <f>SUMIFS(PREDICTIONS!$S$4:$S$75,PREDICTIONS!$L$4:$L$75,$BX33,PREDICTIONS!$K$4:$K$75,EV$3)+SUMIFS(PREDICTIONS!$R$4:$R$75,PREDICTIONS!$K$4:$K$75,$BX33,PREDICTIONS!$L$4:$L$75,EV$3)</f>
        <v>0</v>
      </c>
      <c r="EW33" s="83">
        <f>SUMIFS(PREDICTIONS!$T$4:$T$75,PREDICTIONS!$N$4:$N$75,$BX33,PREDICTIONS!$L$4:$L$75,EW$3)+SUMIFS(PREDICTIONS!$S$4:$S$75,PREDICTIONS!$L$4:$L$75,$BX33,PREDICTIONS!$N$4:$N$75,EW$3)</f>
        <v>0</v>
      </c>
      <c r="EX33" s="83">
        <f>SUMIFS(PREDICTIONS!$U$4:$U$75,PREDICTIONS!$O$4:$O$75,$BX33,PREDICTIONS!$N$4:$N$75,EX$3)+SUMIFS(PREDICTIONS!$T$4:$T$75,PREDICTIONS!$N$4:$N$75,$BX33,PREDICTIONS!$O$4:$O$75,EX$3)</f>
        <v>0</v>
      </c>
      <c r="EY33" s="83">
        <f>SUMIFS(PREDICTIONS!$V$4:$V$75,PREDICTIONS!$P$4:$P$75,$BX33,PREDICTIONS!$O$4:$O$75,EY$3)+SUMIFS(PREDICTIONS!$U$4:$U$75,PREDICTIONS!$O$4:$O$75,$BX33,PREDICTIONS!$P$4:$P$75,EY$3)</f>
        <v>0</v>
      </c>
      <c r="EZ33" s="83">
        <f>SUMIFS(PREDICTIONS!$W$4:$W$75,PREDICTIONS!$Q$4:$Q$75,$BX33,PREDICTIONS!$P$4:$P$75,EZ$3)+SUMIFS(PREDICTIONS!$V$4:$V$75,PREDICTIONS!$P$4:$P$75,$BX33,PREDICTIONS!$Q$4:$Q$75,EZ$3)</f>
        <v>0</v>
      </c>
      <c r="FA33" s="83">
        <f>SUMIFS(PREDICTIONS!$B$4:$B$75,PREDICTIONS!$R$4:$R$75,$BX33,PREDICTIONS!$Q$4:$Q$75,FA$3)+SUMIFS(PREDICTIONS!$W$4:$W$75,PREDICTIONS!$Q$4:$Q$75,$BX33,PREDICTIONS!$R$4:$R$75,FA$3)</f>
        <v>0</v>
      </c>
      <c r="FB33" s="83">
        <f>SUMIFS(PREDICTIONS!$C$4:$C$75,PREDICTIONS!$S$4:$S$75,$BX33,PREDICTIONS!$R$4:$R$75,FB$3)+SUMIFS(PREDICTIONS!$B$4:$B$75,PREDICTIONS!$R$4:$R$75,$BX33,PREDICTIONS!$S$4:$S$75,FB$3)</f>
        <v>0</v>
      </c>
      <c r="FC33" s="83">
        <f>SUMIFS(PREDICTIONS!$D$4:$D$75,PREDICTIONS!$T$4:$T$75,$BX33,PREDICTIONS!$S$4:$S$75,FC$3)+SUMIFS(PREDICTIONS!$C$4:$C$75,PREDICTIONS!$S$4:$S$75,$BX33,PREDICTIONS!$T$4:$T$75,FC$3)</f>
        <v>0</v>
      </c>
      <c r="FD33" s="83">
        <f>SUMIFS(PREDICTIONS!$E$4:$E$75,PREDICTIONS!$U$4:$U$75,$BX33,PREDICTIONS!$T$4:$T$75,FD$3)+SUMIFS(PREDICTIONS!$D$4:$D$75,PREDICTIONS!$T$4:$T$75,$BX33,PREDICTIONS!$U$4:$U$75,FD$3)</f>
        <v>0</v>
      </c>
      <c r="FE33" s="83">
        <f>SUMIFS(PREDICTIONS!$F$4:$F$75,PREDICTIONS!$V$4:$V$75,$BX33,PREDICTIONS!$U$4:$U$75,FE$3)+SUMIFS(PREDICTIONS!$E$4:$E$75,PREDICTIONS!$U$4:$U$75,$BX33,PREDICTIONS!$V$4:$V$75,FE$3)</f>
        <v>0</v>
      </c>
      <c r="FF33" s="83">
        <f>SUMIFS(PREDICTIONS!$G$4:$G$75,PREDICTIONS!$W$4:$W$75,$BX33,PREDICTIONS!$V$4:$V$75,FF$3)+SUMIFS(PREDICTIONS!$F$4:$F$75,PREDICTIONS!$V$4:$V$75,$BX33,PREDICTIONS!$W$4:$W$75,FF$3)</f>
        <v>0</v>
      </c>
      <c r="FG33" s="83">
        <f>SUMIFS(PREDICTIONS!$U$4:$U$75,PREDICTIONS!$O$4:$O$75,$BX33,PREDICTIONS!$N$4:$N$75,FG$3)+SUMIFS(PREDICTIONS!$T$4:$T$75,PREDICTIONS!$N$4:$N$75,$BX33,PREDICTIONS!$O$4:$O$75,FG$3)</f>
        <v>0</v>
      </c>
      <c r="FH33" s="83">
        <f>SUMIFS(PREDICTIONS!$U$4:$U$75,PREDICTIONS!$O$4:$O$75,$BX33,PREDICTIONS!$N$4:$N$75,FH$3)+SUMIFS(PREDICTIONS!$T$4:$T$75,PREDICTIONS!$N$4:$N$75,$BX33,PREDICTIONS!$O$4:$O$75,FH$3)</f>
        <v>0</v>
      </c>
      <c r="FI33" s="83">
        <f>SUMIFS(PREDICTIONS!$U$4:$U$75,PREDICTIONS!$O$4:$O$75,$BX33,PREDICTIONS!$N$4:$N$75,FI$3)+SUMIFS(PREDICTIONS!$T$4:$T$75,PREDICTIONS!$N$4:$N$75,$BX33,PREDICTIONS!$O$4:$O$75,FI$3)</f>
        <v>0</v>
      </c>
      <c r="FJ33" s="83">
        <f>SUMIFS(PREDICTIONS!$U$4:$U$75,PREDICTIONS!$O$4:$O$75,$BX33,PREDICTIONS!$N$4:$N$75,FJ$3)+SUMIFS(PREDICTIONS!$T$4:$T$75,PREDICTIONS!$N$4:$N$75,$BX33,PREDICTIONS!$O$4:$O$75,FJ$3)</f>
        <v>0</v>
      </c>
      <c r="FK33" s="83">
        <f>SUMIFS(PREDICTIONS!$U$4:$U$75,PREDICTIONS!$O$4:$O$75,$BX33,PREDICTIONS!$N$4:$N$75,FK$3)+SUMIFS(PREDICTIONS!$T$4:$T$75,PREDICTIONS!$N$4:$N$75,$BX33,PREDICTIONS!$O$4:$O$75,FK$3)</f>
        <v>0</v>
      </c>
      <c r="FL33" s="83">
        <f>SUMIFS(PREDICTIONS!$U$4:$U$75,PREDICTIONS!$O$4:$O$75,$BX33,PREDICTIONS!$N$4:$N$75,FL$3)+SUMIFS(PREDICTIONS!$T$4:$T$75,PREDICTIONS!$N$4:$N$75,$BX33,PREDICTIONS!$O$4:$O$75,FL$3)</f>
        <v>0</v>
      </c>
      <c r="FM33" s="83">
        <f>SUMIFS(PREDICTIONS!$U$4:$U$75,PREDICTIONS!$O$4:$O$75,$BX33,PREDICTIONS!$N$4:$N$75,FM$3)+SUMIFS(PREDICTIONS!$T$4:$T$75,PREDICTIONS!$N$4:$N$75,$BX33,PREDICTIONS!$O$4:$O$75,FM$3)</f>
        <v>0</v>
      </c>
      <c r="FN33" s="83">
        <f>SUMIFS(PREDICTIONS!$U$4:$U$75,PREDICTIONS!$O$4:$O$75,$BX33,PREDICTIONS!$N$4:$N$75,FN$3)+SUMIFS(PREDICTIONS!$T$4:$T$75,PREDICTIONS!$N$4:$N$75,$BX33,PREDICTIONS!$O$4:$O$75,FN$3)</f>
        <v>0</v>
      </c>
      <c r="FO33" s="83">
        <f>SUMIFS(PREDICTIONS!$U$4:$U$75,PREDICTIONS!$O$4:$O$75,$BX33,PREDICTIONS!$N$4:$N$75,FO$3)+SUMIFS(PREDICTIONS!$T$4:$T$75,PREDICTIONS!$N$4:$N$75,$BX33,PREDICTIONS!$O$4:$O$75,FO$3)</f>
        <v>0</v>
      </c>
      <c r="FP33" s="83">
        <f>SUMIFS(PREDICTIONS!$U$4:$U$75,PREDICTIONS!$O$4:$O$75,$BX33,PREDICTIONS!$N$4:$N$75,FP$3)+SUMIFS(PREDICTIONS!$T$4:$T$75,PREDICTIONS!$N$4:$N$75,$BX33,PREDICTIONS!$O$4:$O$75,FP$3)</f>
        <v>0</v>
      </c>
      <c r="FQ33" s="83">
        <f>SUMIFS(PREDICTIONS!$U$4:$U$75,PREDICTIONS!$O$4:$O$75,$BX33,PREDICTIONS!$N$4:$N$75,FQ$3)+SUMIFS(PREDICTIONS!$T$4:$T$75,PREDICTIONS!$N$4:$N$75,$BX33,PREDICTIONS!$O$4:$O$75,FQ$3)</f>
        <v>0</v>
      </c>
      <c r="FR33" s="83">
        <f>SUMIFS(PREDICTIONS!$U$4:$U$75,PREDICTIONS!$O$4:$O$75,$BX33,PREDICTIONS!$N$4:$N$75,FR$3)+SUMIFS(PREDICTIONS!$T$4:$T$75,PREDICTIONS!$N$4:$N$75,$BX33,PREDICTIONS!$O$4:$O$75,FR$3)</f>
        <v>0</v>
      </c>
      <c r="FS33" s="51"/>
      <c r="FT33" s="51" t="s">
        <v>98</v>
      </c>
      <c r="FU33" s="83">
        <f>SUMIFS(PREDICTIONS!$S$4:$S$75,PREDICTIONS!$O$4:$O$75,$BX33,PREDICTIONS!$N$4:$N$75,FU$3)+SUMIFS(PREDICTIONS!$R$4:$R$75,PREDICTIONS!$N$4:$N$75,$BX33,PREDICTIONS!$O$4:$O$75,FU$3)</f>
        <v>0</v>
      </c>
      <c r="FV33" s="83">
        <f>SUMIFS(PREDICTIONS!$S$4:$S$75,PREDICTIONS!$O$4:$O$75,$BX33,PREDICTIONS!$N$4:$N$75,FV$3)+SUMIFS(PREDICTIONS!$R$4:$R$75,PREDICTIONS!$N$4:$N$75,$BX33,PREDICTIONS!$O$4:$O$75,FV$3)</f>
        <v>0</v>
      </c>
      <c r="FW33" s="83">
        <f>SUMIFS(PREDICTIONS!$S$4:$S$75,PREDICTIONS!$O$4:$O$75,$BX33,PREDICTIONS!$N$4:$N$75,FW$3)+SUMIFS(PREDICTIONS!$R$4:$R$75,PREDICTIONS!$N$4:$N$75,$BX33,PREDICTIONS!$O$4:$O$75,FW$3)</f>
        <v>0</v>
      </c>
      <c r="FX33" s="83">
        <f>SUMIFS(PREDICTIONS!$S$4:$S$75,PREDICTIONS!$O$4:$O$75,$BX33,PREDICTIONS!$N$4:$N$75,FX$3)+SUMIFS(PREDICTIONS!$R$4:$R$75,PREDICTIONS!$N$4:$N$75,$BX33,PREDICTIONS!$O$4:$O$75,FX$3)</f>
        <v>0</v>
      </c>
      <c r="FY33" s="83">
        <f>SUMIFS(PREDICTIONS!$S$4:$S$75,PREDICTIONS!$O$4:$O$75,$BX33,PREDICTIONS!$N$4:$N$75,FY$3)+SUMIFS(PREDICTIONS!$R$4:$R$75,PREDICTIONS!$N$4:$N$75,$BX33,PREDICTIONS!$O$4:$O$75,FY$3)</f>
        <v>0</v>
      </c>
      <c r="FZ33" s="83">
        <f>SUMIFS(PREDICTIONS!$S$4:$S$75,PREDICTIONS!$O$4:$O$75,$BX33,PREDICTIONS!$N$4:$N$75,FZ$3)+SUMIFS(PREDICTIONS!$R$4:$R$75,PREDICTIONS!$N$4:$N$75,$BX33,PREDICTIONS!$O$4:$O$75,FZ$3)</f>
        <v>0</v>
      </c>
      <c r="GA33" s="83">
        <f>SUMIFS(PREDICTIONS!$T$4:$T$75,PREDICTIONS!$P$4:$P$75,$BX33,PREDICTIONS!$O$4:$O$75,GA$3)+SUMIFS(PREDICTIONS!$S$4:$S$75,PREDICTIONS!$O$4:$O$75,$BX33,PREDICTIONS!$P$4:$P$75,GA$3)</f>
        <v>0</v>
      </c>
      <c r="GB33" s="83">
        <f>SUMIFS(PREDICTIONS!$U$4:$U$75,PREDICTIONS!$Q$4:$Q$75,$BX33,PREDICTIONS!$P$4:$P$75,GB$3)+SUMIFS(PREDICTIONS!$T$4:$T$75,PREDICTIONS!$P$4:$P$75,$BX33,PREDICTIONS!$Q$4:$Q$75,GB$3)</f>
        <v>0</v>
      </c>
      <c r="GC33" s="83">
        <f>SUMIFS(PREDICTIONS!$V$4:$V$75,PREDICTIONS!$R$4:$R$75,$BX33,PREDICTIONS!$Q$4:$Q$75,GC$3)+SUMIFS(PREDICTIONS!$U$4:$U$75,PREDICTIONS!$Q$4:$Q$75,$BX33,PREDICTIONS!$R$4:$R$75,GC$3)</f>
        <v>0</v>
      </c>
      <c r="GD33" s="83">
        <f>SUMIFS(PREDICTIONS!$W$4:$W$75,PREDICTIONS!$S$4:$S$75,$BX33,PREDICTIONS!$R$4:$R$75,GD$3)+SUMIFS(PREDICTIONS!$V$4:$V$75,PREDICTIONS!$R$4:$R$75,$BX33,PREDICTIONS!$S$4:$S$75,GD$3)</f>
        <v>0</v>
      </c>
      <c r="GE33" s="83">
        <f>SUMIFS(PREDICTIONS!$B$4:$B$75,PREDICTIONS!$T$4:$T$75,$BX33,PREDICTIONS!$S$4:$S$75,GE$3)+SUMIFS(PREDICTIONS!$W$4:$W$75,PREDICTIONS!$S$4:$S$75,$BX33,PREDICTIONS!$T$4:$T$75,GE$3)</f>
        <v>0</v>
      </c>
      <c r="GF33" s="83">
        <f>SUMIFS(PREDICTIONS!$C$4:$C$75,PREDICTIONS!$U$4:$U$75,$BX33,PREDICTIONS!$T$4:$T$75,GF$3)+SUMIFS(PREDICTIONS!$B$4:$B$75,PREDICTIONS!$T$4:$T$75,$BX33,PREDICTIONS!$U$4:$U$75,GF$3)</f>
        <v>0</v>
      </c>
      <c r="GG33" s="83">
        <f>SUMIFS(PREDICTIONS!$D$4:$D$75,PREDICTIONS!$V$4:$V$75,$BX33,PREDICTIONS!$U$4:$U$75,GG$3)+SUMIFS(PREDICTIONS!$C$4:$C$75,PREDICTIONS!$U$4:$U$75,$BX33,PREDICTIONS!$V$4:$V$75,GG$3)</f>
        <v>0</v>
      </c>
      <c r="GH33" s="83">
        <f>SUMIFS(PREDICTIONS!$E$4:$E$75,PREDICTIONS!$W$4:$W$75,$BX33,PREDICTIONS!$V$4:$V$75,GH$3)+SUMIFS(PREDICTIONS!$D$4:$D$75,PREDICTIONS!$V$4:$V$75,$BX33,PREDICTIONS!$W$4:$W$75,GH$3)</f>
        <v>0</v>
      </c>
      <c r="GI33" s="83">
        <f>SUMIFS(PREDICTIONS!$F$4:$F$75,PREDICTIONS!$B$4:$B$75,$BX33,PREDICTIONS!$W$4:$W$75,GI$3)+SUMIFS(PREDICTIONS!$E$4:$E$75,PREDICTIONS!$W$4:$W$75,$BX33,PREDICTIONS!$B$4:$B$75,GI$3)</f>
        <v>0</v>
      </c>
      <c r="GJ33" s="83">
        <f>SUMIFS(PREDICTIONS!$G$4:$G$75,PREDICTIONS!$C$4:$C$75,$BX33,PREDICTIONS!$B$4:$B$75,GJ$3)+SUMIFS(PREDICTIONS!$F$4:$F$75,PREDICTIONS!$B$4:$B$75,$BX33,PREDICTIONS!$C$4:$C$75,GJ$3)</f>
        <v>0</v>
      </c>
      <c r="GK33" s="83">
        <f>SUMIFS(PREDICTIONS!$J$4:$J$75,PREDICTIONS!$D$4:$D$75,$BX33,PREDICTIONS!$C$4:$C$75,GK$3)+SUMIFS(PREDICTIONS!$G$4:$G$75,PREDICTIONS!$C$4:$C$75,$BX33,PREDICTIONS!$D$4:$D$75,GK$3)</f>
        <v>0</v>
      </c>
      <c r="GL33" s="83">
        <f>SUMIFS(PREDICTIONS!$K$4:$K$75,PREDICTIONS!$E$4:$E$75,$BX33,PREDICTIONS!$D$4:$D$75,GL$3)+SUMIFS(PREDICTIONS!$J$4:$J$75,PREDICTIONS!$D$4:$D$75,$BX33,PREDICTIONS!$E$4:$E$75,GL$3)</f>
        <v>0</v>
      </c>
      <c r="GM33" s="83">
        <f>SUMIFS(PREDICTIONS!$L$4:$L$75,PREDICTIONS!$F$4:$F$75,$BX33,PREDICTIONS!$E$4:$E$75,GM$3)+SUMIFS(PREDICTIONS!$K$4:$K$75,PREDICTIONS!$E$4:$E$75,$BX33,PREDICTIONS!$F$4:$F$75,GM$3)</f>
        <v>0</v>
      </c>
      <c r="GN33" s="83">
        <f>SUMIFS(PREDICTIONS!$N$4:$N$75,PREDICTIONS!$G$4:$G$75,$BX33,PREDICTIONS!$F$4:$F$75,GN$3)+SUMIFS(PREDICTIONS!$L$4:$L$75,PREDICTIONS!$F$4:$F$75,$BX33,PREDICTIONS!$G$4:$G$75,GN$3)</f>
        <v>0</v>
      </c>
      <c r="GO33" s="83">
        <f>SUMIFS(PREDICTIONS!$O$4:$O$75,PREDICTIONS!$J$4:$J$75,$BX33,PREDICTIONS!$G$4:$G$75,GO$3)+SUMIFS(PREDICTIONS!$N$4:$N$75,PREDICTIONS!$G$4:$G$75,$BX33,PREDICTIONS!$J$4:$J$75,GO$3)</f>
        <v>0</v>
      </c>
      <c r="GP33" s="83">
        <f>SUMIFS(PREDICTIONS!$P$4:$P$75,PREDICTIONS!$K$4:$K$75,$BX33,PREDICTIONS!$J$4:$J$75,GP$3)+SUMIFS(PREDICTIONS!$O$4:$O$75,PREDICTIONS!$J$4:$J$75,$BX33,PREDICTIONS!$K$4:$K$75,GP$3)</f>
        <v>0</v>
      </c>
      <c r="GQ33" s="83">
        <f>SUMIFS(PREDICTIONS!$Q$4:$Q$75,PREDICTIONS!$L$4:$L$75,$BX33,PREDICTIONS!$K$4:$K$75,GQ$3)+SUMIFS(PREDICTIONS!$P$4:$P$75,PREDICTIONS!$K$4:$K$75,$BX33,PREDICTIONS!$L$4:$L$75,GQ$3)</f>
        <v>0</v>
      </c>
      <c r="GR33" s="83">
        <f>SUMIFS(PREDICTIONS!$R$4:$R$75,PREDICTIONS!$N$4:$N$75,$BX33,PREDICTIONS!$L$4:$L$75,GR$3)+SUMIFS(PREDICTIONS!$Q$4:$Q$75,PREDICTIONS!$L$4:$L$75,$BX33,PREDICTIONS!$N$4:$N$75,GR$3)</f>
        <v>0</v>
      </c>
      <c r="GS33" s="83">
        <f>SUMIFS(PREDICTIONS!$S$4:$S$75,PREDICTIONS!$O$4:$O$75,$BX33,PREDICTIONS!$N$4:$N$75,GS$3)+SUMIFS(PREDICTIONS!$R$4:$R$75,PREDICTIONS!$N$4:$N$75,$BX33,PREDICTIONS!$O$4:$O$75,GS$3)</f>
        <v>0</v>
      </c>
      <c r="GT33" s="83">
        <f>SUMIFS(PREDICTIONS!$T$4:$T$75,PREDICTIONS!$P$4:$P$75,$BX33,PREDICTIONS!$O$4:$O$75,GT$3)+SUMIFS(PREDICTIONS!$S$4:$S$75,PREDICTIONS!$O$4:$O$75,$BX33,PREDICTIONS!$P$4:$P$75,GT$3)</f>
        <v>0</v>
      </c>
      <c r="GU33" s="83">
        <f>SUMIFS(PREDICTIONS!$U$4:$U$75,PREDICTIONS!$Q$4:$Q$75,$BX33,PREDICTIONS!$P$4:$P$75,GU$3)+SUMIFS(PREDICTIONS!$T$4:$T$75,PREDICTIONS!$P$4:$P$75,$BX33,PREDICTIONS!$Q$4:$Q$75,GU$3)</f>
        <v>0</v>
      </c>
      <c r="GV33" s="83">
        <f>SUMIFS(PREDICTIONS!$V$4:$V$75,PREDICTIONS!$R$4:$R$75,$BX33,PREDICTIONS!$Q$4:$Q$75,GV$3)+SUMIFS(PREDICTIONS!$U$4:$U$75,PREDICTIONS!$Q$4:$Q$75,$BX33,PREDICTIONS!$R$4:$R$75,GV$3)</f>
        <v>0</v>
      </c>
      <c r="GW33" s="83">
        <f>SUMIFS(PREDICTIONS!$W$4:$W$75,PREDICTIONS!$S$4:$S$75,$BX33,PREDICTIONS!$R$4:$R$75,GW$3)+SUMIFS(PREDICTIONS!$V$4:$V$75,PREDICTIONS!$R$4:$R$75,$BX33,PREDICTIONS!$S$4:$S$75,GW$3)</f>
        <v>0</v>
      </c>
      <c r="GX33" s="83">
        <f>SUMIFS(PREDICTIONS!$B$4:$B$75,PREDICTIONS!$T$4:$T$75,$BX33,PREDICTIONS!$S$4:$S$75,GX$3)+SUMIFS(PREDICTIONS!$W$4:$W$75,PREDICTIONS!$S$4:$S$75,$BX33,PREDICTIONS!$T$4:$T$75,GX$3)</f>
        <v>0</v>
      </c>
      <c r="GY33" s="83">
        <f>SUMIFS(PREDICTIONS!$C$4:$C$75,PREDICTIONS!$U$4:$U$75,$BX33,PREDICTIONS!$T$4:$T$75,GY$3)+SUMIFS(PREDICTIONS!$B$4:$B$75,PREDICTIONS!$T$4:$T$75,$BX33,PREDICTIONS!$U$4:$U$75,GY$3)</f>
        <v>0</v>
      </c>
      <c r="GZ33" s="83">
        <f>SUMIFS(PREDICTIONS!$S$4:$S$75,PREDICTIONS!$O$4:$O$75,$BX33,PREDICTIONS!$N$4:$N$75,GZ$3)+SUMIFS(PREDICTIONS!$R$4:$R$75,PREDICTIONS!$N$4:$N$75,$BX33,PREDICTIONS!$O$4:$O$75,GZ$3)</f>
        <v>0</v>
      </c>
      <c r="HA33" s="83">
        <f>SUMIFS(PREDICTIONS!$S$4:$S$75,PREDICTIONS!$O$4:$O$75,$BX33,PREDICTIONS!$N$4:$N$75,HA$3)+SUMIFS(PREDICTIONS!$R$4:$R$75,PREDICTIONS!$N$4:$N$75,$BX33,PREDICTIONS!$O$4:$O$75,HA$3)</f>
        <v>0</v>
      </c>
      <c r="HB33" s="83">
        <f>SUMIFS(PREDICTIONS!$S$4:$S$75,PREDICTIONS!$O$4:$O$75,$BX33,PREDICTIONS!$N$4:$N$75,HB$3)+SUMIFS(PREDICTIONS!$R$4:$R$75,PREDICTIONS!$N$4:$N$75,$BX33,PREDICTIONS!$O$4:$O$75,HB$3)</f>
        <v>0</v>
      </c>
      <c r="HC33" s="83">
        <f>SUMIFS(PREDICTIONS!$S$4:$S$75,PREDICTIONS!$O$4:$O$75,$BX33,PREDICTIONS!$N$4:$N$75,HC$3)+SUMIFS(PREDICTIONS!$R$4:$R$75,PREDICTIONS!$N$4:$N$75,$BX33,PREDICTIONS!$O$4:$O$75,HC$3)</f>
        <v>0</v>
      </c>
      <c r="HD33" s="83">
        <f>SUMIFS(PREDICTIONS!$S$4:$S$75,PREDICTIONS!$O$4:$O$75,$BX33,PREDICTIONS!$N$4:$N$75,HD$3)+SUMIFS(PREDICTIONS!$R$4:$R$75,PREDICTIONS!$N$4:$N$75,$BX33,PREDICTIONS!$O$4:$O$75,HD$3)</f>
        <v>0</v>
      </c>
      <c r="HE33" s="83">
        <f>SUMIFS(PREDICTIONS!$S$4:$S$75,PREDICTIONS!$O$4:$O$75,$BX33,PREDICTIONS!$N$4:$N$75,HE$3)+SUMIFS(PREDICTIONS!$R$4:$R$75,PREDICTIONS!$N$4:$N$75,$BX33,PREDICTIONS!$O$4:$O$75,HE$3)</f>
        <v>0</v>
      </c>
      <c r="HF33" s="83">
        <f>SUMIFS(PREDICTIONS!$S$4:$S$75,PREDICTIONS!$O$4:$O$75,$BX33,PREDICTIONS!$N$4:$N$75,HF$3)+SUMIFS(PREDICTIONS!$R$4:$R$75,PREDICTIONS!$N$4:$N$75,$BX33,PREDICTIONS!$O$4:$O$75,HF$3)</f>
        <v>0</v>
      </c>
      <c r="HG33" s="83">
        <f>SUMIFS(PREDICTIONS!$S$4:$S$75,PREDICTIONS!$O$4:$O$75,$BX33,PREDICTIONS!$N$4:$N$75,HG$3)+SUMIFS(PREDICTIONS!$R$4:$R$75,PREDICTIONS!$N$4:$N$75,$BX33,PREDICTIONS!$O$4:$O$75,HG$3)</f>
        <v>0</v>
      </c>
      <c r="HH33" s="83">
        <f>SUMIFS(PREDICTIONS!$S$4:$S$75,PREDICTIONS!$O$4:$O$75,$BX33,PREDICTIONS!$N$4:$N$75,HH$3)+SUMIFS(PREDICTIONS!$R$4:$R$75,PREDICTIONS!$N$4:$N$75,$BX33,PREDICTIONS!$O$4:$O$75,HH$3)</f>
        <v>0</v>
      </c>
      <c r="HI33" s="83">
        <f>SUMIFS(PREDICTIONS!$S$4:$S$75,PREDICTIONS!$O$4:$O$75,$BX33,PREDICTIONS!$N$4:$N$75,HI$3)+SUMIFS(PREDICTIONS!$R$4:$R$75,PREDICTIONS!$N$4:$N$75,$BX33,PREDICTIONS!$O$4:$O$75,HI$3)</f>
        <v>0</v>
      </c>
      <c r="HJ33" s="83">
        <f>SUMIFS(PREDICTIONS!$S$4:$S$75,PREDICTIONS!$O$4:$O$75,$BX33,PREDICTIONS!$N$4:$N$75,HJ$3)+SUMIFS(PREDICTIONS!$R$4:$R$75,PREDICTIONS!$N$4:$N$75,$BX33,PREDICTIONS!$O$4:$O$75,HJ$3)</f>
        <v>0</v>
      </c>
      <c r="HK33" s="83">
        <f>SUMIFS(PREDICTIONS!$S$4:$S$75,PREDICTIONS!$O$4:$O$75,$BX33,PREDICTIONS!$N$4:$N$75,HK$3)+SUMIFS(PREDICTIONS!$R$4:$R$75,PREDICTIONS!$N$4:$N$75,$BX33,PREDICTIONS!$O$4:$O$75,HK$3)</f>
        <v>0</v>
      </c>
      <c r="HL33" s="83">
        <f>SUMIFS(PREDICTIONS!$S$4:$S$75,PREDICTIONS!$O$4:$O$75,$BX33,PREDICTIONS!$N$4:$N$75,HL$3)+SUMIFS(PREDICTIONS!$R$4:$R$75,PREDICTIONS!$N$4:$N$75,$BX33,PREDICTIONS!$O$4:$O$75,HL$3)</f>
        <v>0</v>
      </c>
      <c r="HM33" s="83">
        <f>SUMIFS(PREDICTIONS!$S$4:$S$75,PREDICTIONS!$O$4:$O$75,$BX33,PREDICTIONS!$N$4:$N$75,HM$3)+SUMIFS(PREDICTIONS!$R$4:$R$75,PREDICTIONS!$N$4:$N$75,$BX33,PREDICTIONS!$O$4:$O$75,HM$3)</f>
        <v>0</v>
      </c>
      <c r="HN33" s="83">
        <f>SUMIFS(PREDICTIONS!$S$4:$S$75,PREDICTIONS!$O$4:$O$75,$BX33,PREDICTIONS!$N$4:$N$75,HN$3)+SUMIFS(PREDICTIONS!$R$4:$R$75,PREDICTIONS!$N$4:$N$75,$BX33,PREDICTIONS!$O$4:$O$75,HN$3)</f>
        <v>0</v>
      </c>
      <c r="HO33" s="83">
        <f>SUMIFS(PREDICTIONS!$S$4:$S$75,PREDICTIONS!$O$4:$O$75,$BX33,PREDICTIONS!$N$4:$N$75,HO$3)+SUMIFS(PREDICTIONS!$R$4:$R$75,PREDICTIONS!$N$4:$N$75,$BX33,PREDICTIONS!$O$4:$O$75,HO$3)</f>
        <v>0</v>
      </c>
      <c r="HP33" s="83">
        <f>SUMIFS(PREDICTIONS!$S$4:$S$75,PREDICTIONS!$O$4:$O$75,$BX33,PREDICTIONS!$N$4:$N$75,HP$3)+SUMIFS(PREDICTIONS!$R$4:$R$75,PREDICTIONS!$N$4:$N$75,$BX33,PREDICTIONS!$O$4:$O$75,HP$3)</f>
        <v>0</v>
      </c>
      <c r="HQ33" s="51"/>
      <c r="HR33" s="71"/>
      <c r="HS33" s="71"/>
      <c r="HT33" s="71"/>
      <c r="HU33" s="71"/>
      <c r="HV33" s="71"/>
      <c r="HW33" s="71"/>
      <c r="HX33" s="71"/>
      <c r="HY33" s="71"/>
      <c r="HZ33" s="71"/>
      <c r="IA33" s="71"/>
      <c r="IB33" s="71"/>
      <c r="IC33" s="71"/>
      <c r="ID33" s="71"/>
      <c r="IE33" s="71"/>
      <c r="IF33" s="71"/>
      <c r="IG33" s="71"/>
      <c r="IH33" s="71"/>
      <c r="II33" s="71"/>
      <c r="IJ33" s="71"/>
      <c r="IK33" s="71"/>
      <c r="IL33" s="71"/>
      <c r="IM33" s="71"/>
      <c r="IN33" s="71"/>
      <c r="IP33" s="71"/>
      <c r="IQ33" s="71"/>
      <c r="IR33" s="71"/>
      <c r="IS33" s="71"/>
      <c r="IT33" s="71"/>
      <c r="IU33" s="71"/>
      <c r="IV33" s="71"/>
      <c r="IW33" s="71"/>
      <c r="IX33" s="71"/>
      <c r="IY33" s="71"/>
      <c r="IZ33" s="71"/>
      <c r="JA33" s="71"/>
      <c r="JB33" s="71"/>
      <c r="JC33" s="71"/>
      <c r="JD33" s="71"/>
      <c r="JE33" s="71"/>
      <c r="JF33" s="71"/>
      <c r="JG33" s="71"/>
      <c r="JH33" s="71"/>
      <c r="JI33" s="71"/>
      <c r="JJ33" s="71"/>
      <c r="JK33" s="71"/>
      <c r="JL33" s="71"/>
      <c r="JM33" s="71"/>
      <c r="JN33" s="71"/>
      <c r="JO33" s="71"/>
      <c r="JP33" s="71"/>
      <c r="JQ33" s="71"/>
      <c r="JR33" s="71"/>
      <c r="JS33" s="71"/>
      <c r="JT33" s="71"/>
      <c r="JU33" s="71"/>
      <c r="JV33" s="71"/>
      <c r="JW33" s="71"/>
      <c r="JX33" s="71"/>
      <c r="JY33" s="71"/>
      <c r="JZ33" s="71"/>
      <c r="KA33" s="71"/>
      <c r="KB33" s="71"/>
      <c r="KC33" s="71"/>
      <c r="KD33" s="71"/>
      <c r="KE33" s="71"/>
      <c r="KF33" s="71"/>
      <c r="KG33" s="71"/>
      <c r="KH33" s="71"/>
      <c r="KI33" s="71"/>
      <c r="KJ33" s="71"/>
      <c r="KK33" s="71"/>
      <c r="KL33" s="71"/>
      <c r="KM33" s="71"/>
      <c r="KN33" s="71"/>
      <c r="KO33" s="71"/>
    </row>
    <row r="34" spans="1:301" s="78" customFormat="1" ht="30" customHeight="1" x14ac:dyDescent="0.25">
      <c r="A34" s="71"/>
      <c r="B34" s="72">
        <f>ACTUALS!B34</f>
        <v>31</v>
      </c>
      <c r="C34" s="73" t="str">
        <f>ACTUALS!C34</f>
        <v>C</v>
      </c>
      <c r="D34" s="74">
        <f>ACTUALS!D34</f>
        <v>46192</v>
      </c>
      <c r="E34" s="73" t="str">
        <f>ACTUALS!E34</f>
        <v>Gillette Stadium (Foxborough)</v>
      </c>
      <c r="F34" s="180">
        <f>ACTUALS!F34</f>
        <v>0.75</v>
      </c>
      <c r="G34" s="75">
        <f t="shared" si="2"/>
        <v>46192.75</v>
      </c>
      <c r="H34" s="254" t="str">
        <f>ACTUALS!H34</f>
        <v>Scotland - Morocco</v>
      </c>
      <c r="I34" s="149"/>
      <c r="J34" s="150"/>
      <c r="K34" s="151"/>
      <c r="L34" s="73" t="str">
        <f t="shared" si="3"/>
        <v/>
      </c>
      <c r="M34" s="76" t="s">
        <v>720</v>
      </c>
      <c r="N34" s="77" t="str">
        <f t="shared" si="7"/>
        <v>Scotland</v>
      </c>
      <c r="O34" s="78" t="str">
        <f t="shared" si="8"/>
        <v>Morocco</v>
      </c>
      <c r="P34" s="78" t="str">
        <f>IF(L34="","",IF(PREDICTIONS!$R34&gt;PREDICTIONS!$S34,PREDICTIONS!$N34,IF(PREDICTIONS!$S34&gt;PREDICTIONS!$R34,PREDICTIONS!$O34,"")))</f>
        <v/>
      </c>
      <c r="Q34" s="78" t="str">
        <f>IF(PREDICTIONS!$P34=PREDICTIONS!$N34,PREDICTIONS!$O34,IF(PREDICTIONS!$P34=PREDICTIONS!$O34,PREDICTIONS!$N34,""))</f>
        <v/>
      </c>
      <c r="R34" s="79">
        <f t="shared" si="4"/>
        <v>0</v>
      </c>
      <c r="S34" s="78">
        <f t="shared" si="5"/>
        <v>0</v>
      </c>
      <c r="T34" s="78">
        <f>IF(OR(PREDICTIONS!$R34="",PREDICTIONS!$S34=""),"",PREDICTIONS!$R34-PREDICTIONS!$S34)</f>
        <v>0</v>
      </c>
      <c r="U34" s="78">
        <f>IF(OR(PREDICTIONS!$R34="",PREDICTIONS!$S34=""),"",PREDICTIONS!$S34-PREDICTIONS!$R34)</f>
        <v>0</v>
      </c>
      <c r="V34" s="78" t="str">
        <f>IF(PREDICTIONS!$K34="","",IF(PREDICTIONS!$L34="Draw",1,IF(PREDICTIONS!$L34=PREDICTIONS!$N34,3,0)))</f>
        <v/>
      </c>
      <c r="W34" s="78" t="str">
        <f>IF(PREDICTIONS!$K34="","",IF(PREDICTIONS!$L34="Draw",1,IF(PREDICTIONS!$L34=PREDICTIONS!$O34,3,0)))</f>
        <v/>
      </c>
      <c r="AB34" s="209" t="str">
        <f>IF(OR(ACTUALS!L34="",L34=""),"",IF((R34+S34)=(ACTUALS!R34+ACTUALS!S34),pointtotalgoals,0))</f>
        <v/>
      </c>
      <c r="AC34" s="78" t="str">
        <f>IF(L34="","",IF(L34=ACTUALS!L34,pointcorrectresult,0))</f>
        <v/>
      </c>
      <c r="AD34" s="78" t="str">
        <f>IF(L34="","",IF(I34=ACTUALS!I34,pointcorrectscore,0))</f>
        <v/>
      </c>
      <c r="AE34" s="210">
        <f t="shared" si="6"/>
        <v>0</v>
      </c>
      <c r="AL34" s="51"/>
      <c r="AM34" s="51"/>
      <c r="AN34" s="51"/>
      <c r="AO34" s="51"/>
      <c r="AP34" s="51"/>
      <c r="AQ34" s="71"/>
      <c r="AR34" s="71"/>
      <c r="AS34" s="51"/>
      <c r="AT34" s="51"/>
      <c r="AU34" s="94"/>
      <c r="AV34" s="94"/>
      <c r="AW34" s="51"/>
      <c r="AX34" s="51"/>
      <c r="AY34" s="51"/>
      <c r="AZ34" s="51"/>
      <c r="BA34" s="51"/>
      <c r="BB34" s="51"/>
      <c r="BC34" s="51"/>
      <c r="BD34" s="51" t="s">
        <v>62</v>
      </c>
      <c r="BE34" s="51" t="s">
        <v>38</v>
      </c>
      <c r="BF34" s="51">
        <f>COUNTIF(PREDICTIONS!$P$4:$P$75,BE34)</f>
        <v>0</v>
      </c>
      <c r="BG34" s="51">
        <f>COUNTIFS(PREDICTIONS!$O$4:$O$75,BE34,PREDICTIONS!$L$4:$L$75,"Draw")+COUNTIFS(PREDICTIONS!$N$4:$N$75,BE34,PREDICTIONS!$L$4:$L$75,"Draw")</f>
        <v>0</v>
      </c>
      <c r="BH34" s="51">
        <f>COUNTIF(PREDICTIONS!$Q$4:$Q$75,BE34)</f>
        <v>0</v>
      </c>
      <c r="BI34" s="51">
        <f>BG34+(3*BF34)</f>
        <v>0</v>
      </c>
      <c r="BJ34" s="51">
        <f>SUMIFS(PREDICTIONS!$R$4:$R$75,PREDICTIONS!$N$4:$N$75,BE34)+SUMIFS(PREDICTIONS!$S$4:$S$75,PREDICTIONS!$O$4:$O$75,BE34)</f>
        <v>0</v>
      </c>
      <c r="BK34" s="51">
        <f>SUMIFS(PREDICTIONS!$S$4:$S$75,PREDICTIONS!$N$4:$N$75,BE34)+SUMIFS(PREDICTIONS!$R$4:$R$75,PREDICTIONS!$O$4:$O$75,BE34)</f>
        <v>0</v>
      </c>
      <c r="BL34" s="51">
        <f>BJ34-BK34</f>
        <v>0</v>
      </c>
      <c r="BM34" s="51">
        <f ca="1">RANK(BV34,BV34:BV37,1)</f>
        <v>4</v>
      </c>
      <c r="BN34" s="51" t="str">
        <f>IFERROR(VLOOKUP(BE34,AU:AV,2,FALSE),"")</f>
        <v/>
      </c>
      <c r="BO34" s="51" t="str">
        <f ca="1">IF(BN34="",BM34&amp;BD34,BN34&amp;BD34)</f>
        <v>4G</v>
      </c>
      <c r="BP34" s="51">
        <f>RANK(BI34,BI34:BI37)+(RANK(BL34,BL34:BL37)/10)+(RANK(BJ34,BJ34:BJ37)/100)</f>
        <v>1.1100000000000001</v>
      </c>
      <c r="BQ34" s="51">
        <f>RANK(BP34,BP34:BP37,1)</f>
        <v>1</v>
      </c>
      <c r="BR34" s="51" cm="1">
        <f t="array" aca="1" ref="BR34" ca="1">SUMPRODUCT((OFFSET($BY$3:$DT$3,MATCH($BE34,$BX$4:$BX$51,0),0))*((IF($BQ36=$BQ34,$BY$3:$DT$3=$BE36,0))+(IF($BQ37=$BQ34,$BY$3:$DT$3=$BE37,0))+(IF($BQ35=$BQ34,$BY$3:$DT$3=$BE35,0))))</f>
        <v>0</v>
      </c>
      <c r="BS34" s="51" cm="1">
        <f t="array" aca="1" ref="BS34" ca="1">SUMPRODUCT((OFFSET($DW$3:$FR$3,MATCH($BE34,$DV$4:$DV$51,0),0))*((IF($BQ36=$BQ34,$DW$3:$FR$3=$BE36,0))+(IF($BQ37=$BQ34,$DW$3:$FR$3=$BE37,0))+(IF($BQ35=$BQ34,$DW$3:$FR$3=$BE35,0))))</f>
        <v>0</v>
      </c>
      <c r="BT34" s="51" cm="1">
        <f t="array" aca="1" ref="BT34" ca="1">SUMPRODUCT((OFFSET($FU$3:$HP$3,MATCH($BE34,$FT$4:$FT$51,0),0))*((IF($BQ36=$BQ34,$FU$3:$HP$3=$BE36,0))+(IF($BQ37=$BQ34,$FU$3:$HP$3=$BE37,0))+(IF($BQ35=$BQ34,$FU$3:$HP$3=$BE35,0))))</f>
        <v>0</v>
      </c>
      <c r="BU34" s="51">
        <f ca="1">(BR34/1000)+(BS34/10000)+(BT34/100000)+(ROW(BT37)/10000000)</f>
        <v>3.7000000000000002E-6</v>
      </c>
      <c r="BV34" s="51">
        <f ca="1">+BP34-BU34</f>
        <v>1.1099963000000002</v>
      </c>
      <c r="BW34" s="51"/>
      <c r="BX34" s="51" t="s">
        <v>743</v>
      </c>
      <c r="BY34" s="83">
        <f>SUMIFS(PREDICTIONS!$W$4:$W$75,PREDICTIONS!$O$4:$O$75,$BX34,PREDICTIONS!$N$4:$N$75,BY$3)+SUMIFS(PREDICTIONS!$V$4:$V$75,PREDICTIONS!$N$4:$N$75,$BX34,PREDICTIONS!$O$4:$O$75,BY$3)</f>
        <v>0</v>
      </c>
      <c r="BZ34" s="83">
        <f>SUMIFS(PREDICTIONS!$W$4:$W$75,PREDICTIONS!$O$4:$O$75,$BX34,PREDICTIONS!$N$4:$N$75,BZ$3)+SUMIFS(PREDICTIONS!$V$4:$V$75,PREDICTIONS!$N$4:$N$75,$BX34,PREDICTIONS!$O$4:$O$75,BZ$3)</f>
        <v>0</v>
      </c>
      <c r="CA34" s="83">
        <f>SUMIFS(PREDICTIONS!$W$4:$W$75,PREDICTIONS!$O$4:$O$75,$BX34,PREDICTIONS!$N$4:$N$75,CA$3)+SUMIFS(PREDICTIONS!$V$4:$V$75,PREDICTIONS!$N$4:$N$75,$BX34,PREDICTIONS!$O$4:$O$75,CA$3)</f>
        <v>0</v>
      </c>
      <c r="CB34" s="83">
        <f>SUMIFS(PREDICTIONS!$W$4:$W$75,PREDICTIONS!$O$4:$O$75,$BX34,PREDICTIONS!$N$4:$N$75,CB$3)+SUMIFS(PREDICTIONS!$V$4:$V$75,PREDICTIONS!$N$4:$N$75,$BX34,PREDICTIONS!$O$4:$O$75,CB$3)</f>
        <v>0</v>
      </c>
      <c r="CC34" s="83">
        <f>SUMIFS(PREDICTIONS!$W$4:$W$75,PREDICTIONS!$O$4:$O$75,$BX34,PREDICTIONS!$N$4:$N$75,CC$3)+SUMIFS(PREDICTIONS!$V$4:$V$75,PREDICTIONS!$N$4:$N$75,$BX34,PREDICTIONS!$O$4:$O$75,CC$3)</f>
        <v>0</v>
      </c>
      <c r="CD34" s="83">
        <f>SUMIFS(PREDICTIONS!$W$4:$W$75,PREDICTIONS!$O$4:$O$75,$BX34,PREDICTIONS!$N$4:$N$75,CD$3)+SUMIFS(PREDICTIONS!$V$4:$V$75,PREDICTIONS!$N$4:$N$75,$BX34,PREDICTIONS!$O$4:$O$75,CD$3)</f>
        <v>0</v>
      </c>
      <c r="CE34" s="83">
        <f>SUMIFS(PREDICTIONS!$W$4:$W$75,PREDICTIONS!$O$4:$O$75,$BX34,PREDICTIONS!$N$4:$N$75,CE$3)+SUMIFS(PREDICTIONS!$V$4:$V$75,PREDICTIONS!$N$4:$N$75,$BX34,PREDICTIONS!$O$4:$O$75,CE$3)</f>
        <v>0</v>
      </c>
      <c r="CF34" s="83">
        <f>SUMIFS(PREDICTIONS!$W$4:$W$75,PREDICTIONS!$O$4:$O$75,$BX34,PREDICTIONS!$N$4:$N$75,CF$3)+SUMIFS(PREDICTIONS!$V$4:$V$75,PREDICTIONS!$N$4:$N$75,$BX34,PREDICTIONS!$O$4:$O$75,CF$3)</f>
        <v>0</v>
      </c>
      <c r="CG34" s="83">
        <f>SUMIFS(PREDICTIONS!$W$4:$W$75,PREDICTIONS!$O$4:$O$75,$BX34,PREDICTIONS!$N$4:$N$75,CG$3)+SUMIFS(PREDICTIONS!$V$4:$V$75,PREDICTIONS!$N$4:$N$75,$BX34,PREDICTIONS!$O$4:$O$75,CG$3)</f>
        <v>0</v>
      </c>
      <c r="CH34" s="83">
        <f>SUMIFS(PREDICTIONS!$W$4:$W$75,PREDICTIONS!$O$4:$O$75,$BX34,PREDICTIONS!$N$4:$N$75,CH$3)+SUMIFS(PREDICTIONS!$V$4:$V$75,PREDICTIONS!$N$4:$N$75,$BX34,PREDICTIONS!$O$4:$O$75,CH$3)</f>
        <v>0</v>
      </c>
      <c r="CI34" s="83">
        <f>SUMIFS(PREDICTIONS!$W$4:$W$75,PREDICTIONS!$O$4:$O$75,$BX34,PREDICTIONS!$N$4:$N$75,CI$3)+SUMIFS(PREDICTIONS!$V$4:$V$75,PREDICTIONS!$N$4:$N$75,$BX34,PREDICTIONS!$O$4:$O$75,CI$3)</f>
        <v>0</v>
      </c>
      <c r="CJ34" s="83">
        <f>SUMIFS(PREDICTIONS!$W$4:$W$75,PREDICTIONS!$O$4:$O$75,$BX34,PREDICTIONS!$N$4:$N$75,CJ$3)+SUMIFS(PREDICTIONS!$V$4:$V$75,PREDICTIONS!$N$4:$N$75,$BX34,PREDICTIONS!$O$4:$O$75,CJ$3)</f>
        <v>0</v>
      </c>
      <c r="CK34" s="83">
        <f>SUMIFS(PREDICTIONS!$W$4:$W$75,PREDICTIONS!$O$4:$O$75,$BX34,PREDICTIONS!$N$4:$N$75,CK$3)+SUMIFS(PREDICTIONS!$V$4:$V$75,PREDICTIONS!$N$4:$N$75,$BX34,PREDICTIONS!$O$4:$O$75,CK$3)</f>
        <v>0</v>
      </c>
      <c r="CL34" s="83">
        <f>SUMIFS(PREDICTIONS!$W$4:$W$75,PREDICTIONS!$O$4:$O$75,$BX34,PREDICTIONS!$N$4:$N$75,CL$3)+SUMIFS(PREDICTIONS!$V$4:$V$75,PREDICTIONS!$N$4:$N$75,$BX34,PREDICTIONS!$O$4:$O$75,CL$3)</f>
        <v>0</v>
      </c>
      <c r="CM34" s="83">
        <f>SUMIFS(PREDICTIONS!$W$4:$W$75,PREDICTIONS!$O$4:$O$75,$BX34,PREDICTIONS!$N$4:$N$75,CM$3)+SUMIFS(PREDICTIONS!$V$4:$V$75,PREDICTIONS!$N$4:$N$75,$BX34,PREDICTIONS!$O$4:$O$75,CM$3)</f>
        <v>0</v>
      </c>
      <c r="CN34" s="83">
        <f>SUMIFS(PREDICTIONS!$W$4:$W$75,PREDICTIONS!$O$4:$O$75,$BX34,PREDICTIONS!$N$4:$N$75,CN$3)+SUMIFS(PREDICTIONS!$V$4:$V$75,PREDICTIONS!$N$4:$N$75,$BX34,PREDICTIONS!$O$4:$O$75,CN$3)</f>
        <v>0</v>
      </c>
      <c r="CO34" s="83">
        <f>SUMIFS(PREDICTIONS!$W$4:$W$75,PREDICTIONS!$O$4:$O$75,$BX34,PREDICTIONS!$N$4:$N$75,CO$3)+SUMIFS(PREDICTIONS!$V$4:$V$75,PREDICTIONS!$N$4:$N$75,$BX34,PREDICTIONS!$O$4:$O$75,CO$3)</f>
        <v>0</v>
      </c>
      <c r="CP34" s="83">
        <f>SUMIFS(PREDICTIONS!$W$4:$W$75,PREDICTIONS!$O$4:$O$75,$BX34,PREDICTIONS!$N$4:$N$75,CP$3)+SUMIFS(PREDICTIONS!$V$4:$V$75,PREDICTIONS!$N$4:$N$75,$BX34,PREDICTIONS!$O$4:$O$75,CP$3)</f>
        <v>0</v>
      </c>
      <c r="CQ34" s="83">
        <f>SUMIFS(PREDICTIONS!$W$4:$W$75,PREDICTIONS!$O$4:$O$75,$BX34,PREDICTIONS!$N$4:$N$75,CQ$3)+SUMIFS(PREDICTIONS!$V$4:$V$75,PREDICTIONS!$N$4:$N$75,$BX34,PREDICTIONS!$O$4:$O$75,CQ$3)</f>
        <v>0</v>
      </c>
      <c r="CR34" s="83">
        <f>SUMIFS(PREDICTIONS!$W$4:$W$75,PREDICTIONS!$O$4:$O$75,$BX34,PREDICTIONS!$N$4:$N$75,CR$3)+SUMIFS(PREDICTIONS!$V$4:$V$75,PREDICTIONS!$N$4:$N$75,$BX34,PREDICTIONS!$O$4:$O$75,CR$3)</f>
        <v>0</v>
      </c>
      <c r="CS34" s="83">
        <f>SUMIFS(PREDICTIONS!$W$4:$W$75,PREDICTIONS!$O$4:$O$75,$BX34,PREDICTIONS!$N$4:$N$75,CS$3)+SUMIFS(PREDICTIONS!$V$4:$V$75,PREDICTIONS!$N$4:$N$75,$BX34,PREDICTIONS!$O$4:$O$75,CS$3)</f>
        <v>0</v>
      </c>
      <c r="CT34" s="83">
        <f>SUMIFS(PREDICTIONS!$W$4:$W$75,PREDICTIONS!$O$4:$O$75,$BX34,PREDICTIONS!$N$4:$N$75,CT$3)+SUMIFS(PREDICTIONS!$V$4:$V$75,PREDICTIONS!$N$4:$N$75,$BX34,PREDICTIONS!$O$4:$O$75,CT$3)</f>
        <v>0</v>
      </c>
      <c r="CU34" s="83">
        <f>SUMIFS(PREDICTIONS!$B$4:$B$75,PREDICTIONS!$P$4:$P$75,$BX34,PREDICTIONS!$O$4:$O$75,CU$3)+SUMIFS(PREDICTIONS!$W$4:$W$75,PREDICTIONS!$O$4:$O$75,$BX34,PREDICTIONS!$P$4:$P$75,CU$3)</f>
        <v>0</v>
      </c>
      <c r="CV34" s="83">
        <f>SUMIFS(PREDICTIONS!$C$4:$C$75,PREDICTIONS!$Q$4:$Q$75,$BX34,PREDICTIONS!$P$4:$P$75,CV$3)+SUMIFS(PREDICTIONS!$B$4:$B$75,PREDICTIONS!$P$4:$P$75,$BX34,PREDICTIONS!$Q$4:$Q$75,CV$3)</f>
        <v>0</v>
      </c>
      <c r="CW34" s="83">
        <f>SUMIFS(PREDICTIONS!$D$4:$D$75,PREDICTIONS!$R$4:$R$75,$BX34,PREDICTIONS!$Q$4:$Q$75,CW$3)+SUMIFS(PREDICTIONS!$C$4:$C$75,PREDICTIONS!$Q$4:$Q$75,$BX34,PREDICTIONS!$R$4:$R$75,CW$3)</f>
        <v>0</v>
      </c>
      <c r="CX34" s="83">
        <f>SUMIFS(PREDICTIONS!$E$4:$E$75,PREDICTIONS!$S$4:$S$75,$BX34,PREDICTIONS!$R$4:$R$75,CX$3)+SUMIFS(PREDICTIONS!$D$4:$D$75,PREDICTIONS!$R$4:$R$75,$BX34,PREDICTIONS!$S$4:$S$75,CX$3)</f>
        <v>0</v>
      </c>
      <c r="CY34" s="83">
        <f>SUMIFS(PREDICTIONS!$F$4:$F$75,PREDICTIONS!$T$4:$T$75,$BX34,PREDICTIONS!$S$4:$S$75,CY$3)+SUMIFS(PREDICTIONS!$E$4:$E$75,PREDICTIONS!$S$4:$S$75,$BX34,PREDICTIONS!$T$4:$T$75,CY$3)</f>
        <v>0</v>
      </c>
      <c r="CZ34" s="83">
        <f>SUMIFS(PREDICTIONS!$G$4:$G$75,PREDICTIONS!$U$4:$U$75,$BX34,PREDICTIONS!$T$4:$T$75,CZ$3)+SUMIFS(PREDICTIONS!$F$4:$F$75,PREDICTIONS!$T$4:$T$75,$BX34,PREDICTIONS!$U$4:$U$75,CZ$3)</f>
        <v>0</v>
      </c>
      <c r="DA34" s="83">
        <f>SUMIFS(PREDICTIONS!$J$4:$J$75,PREDICTIONS!$V$4:$V$75,$BX34,PREDICTIONS!$U$4:$U$75,DA$3)+SUMIFS(PREDICTIONS!$G$4:$G$75,PREDICTIONS!$U$4:$U$75,$BX34,PREDICTIONS!$V$4:$V$75,DA$3)</f>
        <v>0</v>
      </c>
      <c r="DB34" s="83">
        <f>SUMIFS(PREDICTIONS!$K$4:$K$75,PREDICTIONS!$W$4:$W$75,$BX34,PREDICTIONS!$V$4:$V$75,DB$3)+SUMIFS(PREDICTIONS!$J$4:$J$75,PREDICTIONS!$V$4:$V$75,$BX34,PREDICTIONS!$W$4:$W$75,DB$3)</f>
        <v>0</v>
      </c>
      <c r="DC34" s="83">
        <f>SUMIFS(PREDICTIONS!$L$4:$L$75,PREDICTIONS!$B$4:$B$75,$BX34,PREDICTIONS!$W$4:$W$75,DC$3)+SUMIFS(PREDICTIONS!$K$4:$K$75,PREDICTIONS!$W$4:$W$75,$BX34,PREDICTIONS!$B$4:$B$75,DC$3)</f>
        <v>0</v>
      </c>
      <c r="DD34" s="83">
        <f>SUMIFS(PREDICTIONS!$N$4:$N$75,PREDICTIONS!$C$4:$C$75,$BX34,PREDICTIONS!$B$4:$B$75,DD$3)+SUMIFS(PREDICTIONS!$L$4:$L$75,PREDICTIONS!$B$4:$B$75,$BX34,PREDICTIONS!$C$4:$C$75,DD$3)</f>
        <v>0</v>
      </c>
      <c r="DE34" s="83">
        <f>SUMIFS(PREDICTIONS!$O$4:$O$75,PREDICTIONS!$D$4:$D$75,$BX34,PREDICTIONS!$C$4:$C$75,DE$3)+SUMIFS(PREDICTIONS!$N$4:$N$75,PREDICTIONS!$C$4:$C$75,$BX34,PREDICTIONS!$D$4:$D$75,DE$3)</f>
        <v>0</v>
      </c>
      <c r="DF34" s="83">
        <f>SUMIFS(PREDICTIONS!$P$4:$P$75,PREDICTIONS!$E$4:$E$75,$BX34,PREDICTIONS!$D$4:$D$75,DF$3)+SUMIFS(PREDICTIONS!$O$4:$O$75,PREDICTIONS!$D$4:$D$75,$BX34,PREDICTIONS!$E$4:$E$75,DF$3)</f>
        <v>0</v>
      </c>
      <c r="DG34" s="83">
        <f>SUMIFS(PREDICTIONS!$Q$4:$Q$75,PREDICTIONS!$F$4:$F$75,$BX34,PREDICTIONS!$E$4:$E$75,DG$3)+SUMIFS(PREDICTIONS!$P$4:$P$75,PREDICTIONS!$E$4:$E$75,$BX34,PREDICTIONS!$F$4:$F$75,DG$3)</f>
        <v>0</v>
      </c>
      <c r="DH34" s="83">
        <f>SUMIFS(PREDICTIONS!$R$4:$R$75,PREDICTIONS!$G$4:$G$75,$BX34,PREDICTIONS!$F$4:$F$75,DH$3)+SUMIFS(PREDICTIONS!$Q$4:$Q$75,PREDICTIONS!$F$4:$F$75,$BX34,PREDICTIONS!$G$4:$G$75,DH$3)</f>
        <v>0</v>
      </c>
      <c r="DI34" s="83">
        <f>SUMIFS(PREDICTIONS!$S$4:$S$75,PREDICTIONS!$J$4:$J$75,$BX34,PREDICTIONS!$G$4:$G$75,DI$3)+SUMIFS(PREDICTIONS!$R$4:$R$75,PREDICTIONS!$G$4:$G$75,$BX34,PREDICTIONS!$J$4:$J$75,DI$3)</f>
        <v>0</v>
      </c>
      <c r="DJ34" s="83">
        <f>SUMIFS(PREDICTIONS!$T$4:$T$75,PREDICTIONS!$K$4:$K$75,$BX34,PREDICTIONS!$J$4:$J$75,DJ$3)+SUMIFS(PREDICTIONS!$S$4:$S$75,PREDICTIONS!$J$4:$J$75,$BX34,PREDICTIONS!$K$4:$K$75,DJ$3)</f>
        <v>0</v>
      </c>
      <c r="DK34" s="83">
        <f>SUMIFS(PREDICTIONS!$U$4:$U$75,PREDICTIONS!$L$4:$L$75,$BX34,PREDICTIONS!$K$4:$K$75,DK$3)+SUMIFS(PREDICTIONS!$T$4:$T$75,PREDICTIONS!$K$4:$K$75,$BX34,PREDICTIONS!$L$4:$L$75,DK$3)</f>
        <v>0</v>
      </c>
      <c r="DL34" s="83">
        <f>SUMIFS(PREDICTIONS!$V$4:$V$75,PREDICTIONS!$N$4:$N$75,$BX34,PREDICTIONS!$L$4:$L$75,DL$3)+SUMIFS(PREDICTIONS!$U$4:$U$75,PREDICTIONS!$L$4:$L$75,$BX34,PREDICTIONS!$N$4:$N$75,DL$3)</f>
        <v>0</v>
      </c>
      <c r="DM34" s="83">
        <f>SUMIFS(PREDICTIONS!$W$4:$W$75,PREDICTIONS!$O$4:$O$75,$BX34,PREDICTIONS!$N$4:$N$75,DM$3)+SUMIFS(PREDICTIONS!$V$4:$V$75,PREDICTIONS!$N$4:$N$75,$BX34,PREDICTIONS!$O$4:$O$75,DM$3)</f>
        <v>0</v>
      </c>
      <c r="DN34" s="83">
        <f>SUMIFS(PREDICTIONS!$B$4:$B$75,PREDICTIONS!$P$4:$P$75,$BX34,PREDICTIONS!$O$4:$O$75,DN$3)+SUMIFS(PREDICTIONS!$W$4:$W$75,PREDICTIONS!$O$4:$O$75,$BX34,PREDICTIONS!$P$4:$P$75,DN$3)</f>
        <v>0</v>
      </c>
      <c r="DO34" s="83">
        <f>SUMIFS(PREDICTIONS!$C$4:$C$75,PREDICTIONS!$Q$4:$Q$75,$BX34,PREDICTIONS!$P$4:$P$75,DO$3)+SUMIFS(PREDICTIONS!$B$4:$B$75,PREDICTIONS!$P$4:$P$75,$BX34,PREDICTIONS!$Q$4:$Q$75,DO$3)</f>
        <v>0</v>
      </c>
      <c r="DP34" s="83">
        <f>SUMIFS(PREDICTIONS!$D$4:$D$75,PREDICTIONS!$R$4:$R$75,$BX34,PREDICTIONS!$Q$4:$Q$75,DP$3)+SUMIFS(PREDICTIONS!$C$4:$C$75,PREDICTIONS!$Q$4:$Q$75,$BX34,PREDICTIONS!$R$4:$R$75,DP$3)</f>
        <v>0</v>
      </c>
      <c r="DQ34" s="83">
        <f>SUMIFS(PREDICTIONS!$E$4:$E$75,PREDICTIONS!$S$4:$S$75,$BX34,PREDICTIONS!$R$4:$R$75,DQ$3)+SUMIFS(PREDICTIONS!$D$4:$D$75,PREDICTIONS!$R$4:$R$75,$BX34,PREDICTIONS!$S$4:$S$75,DQ$3)</f>
        <v>0</v>
      </c>
      <c r="DR34" s="83">
        <f>SUMIFS(PREDICTIONS!$W$4:$W$75,PREDICTIONS!$O$4:$O$75,$BX34,PREDICTIONS!$N$4:$N$75,DR$3)+SUMIFS(PREDICTIONS!$V$4:$V$75,PREDICTIONS!$N$4:$N$75,$BX34,PREDICTIONS!$O$4:$O$75,DR$3)</f>
        <v>0</v>
      </c>
      <c r="DS34" s="83">
        <f>SUMIFS(PREDICTIONS!$W$4:$W$75,PREDICTIONS!$O$4:$O$75,$BX34,PREDICTIONS!$N$4:$N$75,DS$3)+SUMIFS(PREDICTIONS!$V$4:$V$75,PREDICTIONS!$N$4:$N$75,$BX34,PREDICTIONS!$O$4:$O$75,DS$3)</f>
        <v>0</v>
      </c>
      <c r="DT34" s="83">
        <f>SUMIFS(PREDICTIONS!$W$4:$W$75,PREDICTIONS!$O$4:$O$75,$BX34,PREDICTIONS!$N$4:$N$75,DT$3)+SUMIFS(PREDICTIONS!$V$4:$V$75,PREDICTIONS!$N$4:$N$75,$BX34,PREDICTIONS!$O$4:$O$75,DT$3)</f>
        <v>0</v>
      </c>
      <c r="DU34" s="51"/>
      <c r="DV34" s="51" t="s">
        <v>743</v>
      </c>
      <c r="DW34" s="83">
        <f>SUMIFS(PREDICTIONS!$U$4:$U$75,PREDICTIONS!$O$4:$O$75,$BX34,PREDICTIONS!$N$4:$N$75,DW$3)+SUMIFS(PREDICTIONS!$T$4:$T$75,PREDICTIONS!$N$4:$N$75,$BX34,PREDICTIONS!$O$4:$O$75,DW$3)</f>
        <v>0</v>
      </c>
      <c r="DX34" s="83">
        <f>SUMIFS(PREDICTIONS!$U$4:$U$75,PREDICTIONS!$O$4:$O$75,$BX34,PREDICTIONS!$N$4:$N$75,DX$3)+SUMIFS(PREDICTIONS!$T$4:$T$75,PREDICTIONS!$N$4:$N$75,$BX34,PREDICTIONS!$O$4:$O$75,DX$3)</f>
        <v>0</v>
      </c>
      <c r="DY34" s="83">
        <f>SUMIFS(PREDICTIONS!$U$4:$U$75,PREDICTIONS!$O$4:$O$75,$BX34,PREDICTIONS!$N$4:$N$75,DY$3)+SUMIFS(PREDICTIONS!$T$4:$T$75,PREDICTIONS!$N$4:$N$75,$BX34,PREDICTIONS!$O$4:$O$75,DY$3)</f>
        <v>0</v>
      </c>
      <c r="DZ34" s="83">
        <f>SUMIFS(PREDICTIONS!$U$4:$U$75,PREDICTIONS!$O$4:$O$75,$BX34,PREDICTIONS!$N$4:$N$75,DZ$3)+SUMIFS(PREDICTIONS!$T$4:$T$75,PREDICTIONS!$N$4:$N$75,$BX34,PREDICTIONS!$O$4:$O$75,DZ$3)</f>
        <v>0</v>
      </c>
      <c r="EA34" s="83">
        <f>SUMIFS(PREDICTIONS!$U$4:$U$75,PREDICTIONS!$O$4:$O$75,$BX34,PREDICTIONS!$N$4:$N$75,EA$3)+SUMIFS(PREDICTIONS!$T$4:$T$75,PREDICTIONS!$N$4:$N$75,$BX34,PREDICTIONS!$O$4:$O$75,EA$3)</f>
        <v>0</v>
      </c>
      <c r="EB34" s="83">
        <f>SUMIFS(PREDICTIONS!$U$4:$U$75,PREDICTIONS!$O$4:$O$75,$BX34,PREDICTIONS!$N$4:$N$75,EB$3)+SUMIFS(PREDICTIONS!$T$4:$T$75,PREDICTIONS!$N$4:$N$75,$BX34,PREDICTIONS!$O$4:$O$75,EB$3)</f>
        <v>0</v>
      </c>
      <c r="EC34" s="83">
        <f>SUMIFS(PREDICTIONS!$U$4:$U$75,PREDICTIONS!$O$4:$O$75,$BX34,PREDICTIONS!$N$4:$N$75,EC$3)+SUMIFS(PREDICTIONS!$T$4:$T$75,PREDICTIONS!$N$4:$N$75,$BX34,PREDICTIONS!$O$4:$O$75,EC$3)</f>
        <v>0</v>
      </c>
      <c r="ED34" s="83">
        <f>SUMIFS(PREDICTIONS!$U$4:$U$75,PREDICTIONS!$O$4:$O$75,$BX34,PREDICTIONS!$N$4:$N$75,ED$3)+SUMIFS(PREDICTIONS!$T$4:$T$75,PREDICTIONS!$N$4:$N$75,$BX34,PREDICTIONS!$O$4:$O$75,ED$3)</f>
        <v>0</v>
      </c>
      <c r="EE34" s="83">
        <f>SUMIFS(PREDICTIONS!$U$4:$U$75,PREDICTIONS!$O$4:$O$75,$BX34,PREDICTIONS!$N$4:$N$75,EE$3)+SUMIFS(PREDICTIONS!$T$4:$T$75,PREDICTIONS!$N$4:$N$75,$BX34,PREDICTIONS!$O$4:$O$75,EE$3)</f>
        <v>0</v>
      </c>
      <c r="EF34" s="83">
        <f>SUMIFS(PREDICTIONS!$V$4:$V$75,PREDICTIONS!$P$4:$P$75,$BX34,PREDICTIONS!$O$4:$O$75,EF$3)+SUMIFS(PREDICTIONS!$U$4:$U$75,PREDICTIONS!$O$4:$O$75,$BX34,PREDICTIONS!$P$4:$P$75,EF$3)</f>
        <v>0</v>
      </c>
      <c r="EG34" s="83">
        <f>SUMIFS(PREDICTIONS!$W$4:$W$75,PREDICTIONS!$Q$4:$Q$75,$BX34,PREDICTIONS!$P$4:$P$75,EG$3)+SUMIFS(PREDICTIONS!$V$4:$V$75,PREDICTIONS!$P$4:$P$75,$BX34,PREDICTIONS!$Q$4:$Q$75,EG$3)</f>
        <v>0</v>
      </c>
      <c r="EH34" s="83">
        <f>SUMIFS(PREDICTIONS!$B$4:$B$75,PREDICTIONS!$R$4:$R$75,$BX34,PREDICTIONS!$Q$4:$Q$75,EH$3)+SUMIFS(PREDICTIONS!$W$4:$W$75,PREDICTIONS!$Q$4:$Q$75,$BX34,PREDICTIONS!$R$4:$R$75,EH$3)</f>
        <v>0</v>
      </c>
      <c r="EI34" s="83">
        <f>SUMIFS(PREDICTIONS!$C$4:$C$75,PREDICTIONS!$S$4:$S$75,$BX34,PREDICTIONS!$R$4:$R$75,EI$3)+SUMIFS(PREDICTIONS!$B$4:$B$75,PREDICTIONS!$R$4:$R$75,$BX34,PREDICTIONS!$S$4:$S$75,EI$3)</f>
        <v>0</v>
      </c>
      <c r="EJ34" s="83">
        <f>SUMIFS(PREDICTIONS!$D$4:$D$75,PREDICTIONS!$T$4:$T$75,$BX34,PREDICTIONS!$S$4:$S$75,EJ$3)+SUMIFS(PREDICTIONS!$C$4:$C$75,PREDICTIONS!$S$4:$S$75,$BX34,PREDICTIONS!$T$4:$T$75,EJ$3)</f>
        <v>0</v>
      </c>
      <c r="EK34" s="83">
        <f>SUMIFS(PREDICTIONS!$E$4:$E$75,PREDICTIONS!$U$4:$U$75,$BX34,PREDICTIONS!$T$4:$T$75,EK$3)+SUMIFS(PREDICTIONS!$D$4:$D$75,PREDICTIONS!$T$4:$T$75,$BX34,PREDICTIONS!$U$4:$U$75,EK$3)</f>
        <v>0</v>
      </c>
      <c r="EL34" s="83">
        <f>SUMIFS(PREDICTIONS!$F$4:$F$75,PREDICTIONS!$V$4:$V$75,$BX34,PREDICTIONS!$U$4:$U$75,EL$3)+SUMIFS(PREDICTIONS!$E$4:$E$75,PREDICTIONS!$U$4:$U$75,$BX34,PREDICTIONS!$V$4:$V$75,EL$3)</f>
        <v>0</v>
      </c>
      <c r="EM34" s="83">
        <f>SUMIFS(PREDICTIONS!$G$4:$G$75,PREDICTIONS!$W$4:$W$75,$BX34,PREDICTIONS!$V$4:$V$75,EM$3)+SUMIFS(PREDICTIONS!$F$4:$F$75,PREDICTIONS!$V$4:$V$75,$BX34,PREDICTIONS!$W$4:$W$75,EM$3)</f>
        <v>0</v>
      </c>
      <c r="EN34" s="83">
        <f>SUMIFS(PREDICTIONS!$J$4:$J$75,PREDICTIONS!$B$4:$B$75,$BX34,PREDICTIONS!$W$4:$W$75,EN$3)+SUMIFS(PREDICTIONS!$G$4:$G$75,PREDICTIONS!$W$4:$W$75,$BX34,PREDICTIONS!$B$4:$B$75,EN$3)</f>
        <v>0</v>
      </c>
      <c r="EO34" s="83">
        <f>SUMIFS(PREDICTIONS!$K$4:$K$75,PREDICTIONS!$C$4:$C$75,$BX34,PREDICTIONS!$B$4:$B$75,EO$3)+SUMIFS(PREDICTIONS!$J$4:$J$75,PREDICTIONS!$B$4:$B$75,$BX34,PREDICTIONS!$C$4:$C$75,EO$3)</f>
        <v>0</v>
      </c>
      <c r="EP34" s="83">
        <f>SUMIFS(PREDICTIONS!$L$4:$L$75,PREDICTIONS!$D$4:$D$75,$BX34,PREDICTIONS!$C$4:$C$75,EP$3)+SUMIFS(PREDICTIONS!$K$4:$K$75,PREDICTIONS!$C$4:$C$75,$BX34,PREDICTIONS!$D$4:$D$75,EP$3)</f>
        <v>0</v>
      </c>
      <c r="EQ34" s="83">
        <f>SUMIFS(PREDICTIONS!$N$4:$N$75,PREDICTIONS!$E$4:$E$75,$BX34,PREDICTIONS!$D$4:$D$75,EQ$3)+SUMIFS(PREDICTIONS!$L$4:$L$75,PREDICTIONS!$D$4:$D$75,$BX34,PREDICTIONS!$E$4:$E$75,EQ$3)</f>
        <v>0</v>
      </c>
      <c r="ER34" s="83">
        <f>SUMIFS(PREDICTIONS!$O$4:$O$75,PREDICTIONS!$F$4:$F$75,$BX34,PREDICTIONS!$E$4:$E$75,ER$3)+SUMIFS(PREDICTIONS!$N$4:$N$75,PREDICTIONS!$E$4:$E$75,$BX34,PREDICTIONS!$F$4:$F$75,ER$3)</f>
        <v>0</v>
      </c>
      <c r="ES34" s="83">
        <f>SUMIFS(PREDICTIONS!$P$4:$P$75,PREDICTIONS!$G$4:$G$75,$BX34,PREDICTIONS!$F$4:$F$75,ES$3)+SUMIFS(PREDICTIONS!$O$4:$O$75,PREDICTIONS!$F$4:$F$75,$BX34,PREDICTIONS!$G$4:$G$75,ES$3)</f>
        <v>0</v>
      </c>
      <c r="ET34" s="83">
        <f>SUMIFS(PREDICTIONS!$Q$4:$Q$75,PREDICTIONS!$J$4:$J$75,$BX34,PREDICTIONS!$G$4:$G$75,ET$3)+SUMIFS(PREDICTIONS!$P$4:$P$75,PREDICTIONS!$G$4:$G$75,$BX34,PREDICTIONS!$J$4:$J$75,ET$3)</f>
        <v>0</v>
      </c>
      <c r="EU34" s="83">
        <f>SUMIFS(PREDICTIONS!$R$4:$R$75,PREDICTIONS!$K$4:$K$75,$BX34,PREDICTIONS!$J$4:$J$75,EU$3)+SUMIFS(PREDICTIONS!$Q$4:$Q$75,PREDICTIONS!$J$4:$J$75,$BX34,PREDICTIONS!$K$4:$K$75,EU$3)</f>
        <v>0</v>
      </c>
      <c r="EV34" s="83">
        <f>SUMIFS(PREDICTIONS!$S$4:$S$75,PREDICTIONS!$L$4:$L$75,$BX34,PREDICTIONS!$K$4:$K$75,EV$3)+SUMIFS(PREDICTIONS!$R$4:$R$75,PREDICTIONS!$K$4:$K$75,$BX34,PREDICTIONS!$L$4:$L$75,EV$3)</f>
        <v>0</v>
      </c>
      <c r="EW34" s="83">
        <f>SUMIFS(PREDICTIONS!$T$4:$T$75,PREDICTIONS!$N$4:$N$75,$BX34,PREDICTIONS!$L$4:$L$75,EW$3)+SUMIFS(PREDICTIONS!$S$4:$S$75,PREDICTIONS!$L$4:$L$75,$BX34,PREDICTIONS!$N$4:$N$75,EW$3)</f>
        <v>0</v>
      </c>
      <c r="EX34" s="83">
        <f>SUMIFS(PREDICTIONS!$U$4:$U$75,PREDICTIONS!$O$4:$O$75,$BX34,PREDICTIONS!$N$4:$N$75,EX$3)+SUMIFS(PREDICTIONS!$T$4:$T$75,PREDICTIONS!$N$4:$N$75,$BX34,PREDICTIONS!$O$4:$O$75,EX$3)</f>
        <v>0</v>
      </c>
      <c r="EY34" s="83">
        <f>SUMIFS(PREDICTIONS!$V$4:$V$75,PREDICTIONS!$P$4:$P$75,$BX34,PREDICTIONS!$O$4:$O$75,EY$3)+SUMIFS(PREDICTIONS!$U$4:$U$75,PREDICTIONS!$O$4:$O$75,$BX34,PREDICTIONS!$P$4:$P$75,EY$3)</f>
        <v>0</v>
      </c>
      <c r="EZ34" s="83">
        <f>SUMIFS(PREDICTIONS!$W$4:$W$75,PREDICTIONS!$Q$4:$Q$75,$BX34,PREDICTIONS!$P$4:$P$75,EZ$3)+SUMIFS(PREDICTIONS!$V$4:$V$75,PREDICTIONS!$P$4:$P$75,$BX34,PREDICTIONS!$Q$4:$Q$75,EZ$3)</f>
        <v>0</v>
      </c>
      <c r="FA34" s="83">
        <f>SUMIFS(PREDICTIONS!$B$4:$B$75,PREDICTIONS!$R$4:$R$75,$BX34,PREDICTIONS!$Q$4:$Q$75,FA$3)+SUMIFS(PREDICTIONS!$W$4:$W$75,PREDICTIONS!$Q$4:$Q$75,$BX34,PREDICTIONS!$R$4:$R$75,FA$3)</f>
        <v>0</v>
      </c>
      <c r="FB34" s="83">
        <f>SUMIFS(PREDICTIONS!$C$4:$C$75,PREDICTIONS!$S$4:$S$75,$BX34,PREDICTIONS!$R$4:$R$75,FB$3)+SUMIFS(PREDICTIONS!$B$4:$B$75,PREDICTIONS!$R$4:$R$75,$BX34,PREDICTIONS!$S$4:$S$75,FB$3)</f>
        <v>0</v>
      </c>
      <c r="FC34" s="83">
        <f>SUMIFS(PREDICTIONS!$D$4:$D$75,PREDICTIONS!$T$4:$T$75,$BX34,PREDICTIONS!$S$4:$S$75,FC$3)+SUMIFS(PREDICTIONS!$C$4:$C$75,PREDICTIONS!$S$4:$S$75,$BX34,PREDICTIONS!$T$4:$T$75,FC$3)</f>
        <v>0</v>
      </c>
      <c r="FD34" s="83">
        <f>SUMIFS(PREDICTIONS!$E$4:$E$75,PREDICTIONS!$U$4:$U$75,$BX34,PREDICTIONS!$T$4:$T$75,FD$3)+SUMIFS(PREDICTIONS!$D$4:$D$75,PREDICTIONS!$T$4:$T$75,$BX34,PREDICTIONS!$U$4:$U$75,FD$3)</f>
        <v>0</v>
      </c>
      <c r="FE34" s="83">
        <f>SUMIFS(PREDICTIONS!$F$4:$F$75,PREDICTIONS!$V$4:$V$75,$BX34,PREDICTIONS!$U$4:$U$75,FE$3)+SUMIFS(PREDICTIONS!$E$4:$E$75,PREDICTIONS!$U$4:$U$75,$BX34,PREDICTIONS!$V$4:$V$75,FE$3)</f>
        <v>0</v>
      </c>
      <c r="FF34" s="83">
        <f>SUMIFS(PREDICTIONS!$G$4:$G$75,PREDICTIONS!$W$4:$W$75,$BX34,PREDICTIONS!$V$4:$V$75,FF$3)+SUMIFS(PREDICTIONS!$F$4:$F$75,PREDICTIONS!$V$4:$V$75,$BX34,PREDICTIONS!$W$4:$W$75,FF$3)</f>
        <v>0</v>
      </c>
      <c r="FG34" s="83">
        <f>SUMIFS(PREDICTIONS!$U$4:$U$75,PREDICTIONS!$O$4:$O$75,$BX34,PREDICTIONS!$N$4:$N$75,FG$3)+SUMIFS(PREDICTIONS!$T$4:$T$75,PREDICTIONS!$N$4:$N$75,$BX34,PREDICTIONS!$O$4:$O$75,FG$3)</f>
        <v>0</v>
      </c>
      <c r="FH34" s="83">
        <f>SUMIFS(PREDICTIONS!$U$4:$U$75,PREDICTIONS!$O$4:$O$75,$BX34,PREDICTIONS!$N$4:$N$75,FH$3)+SUMIFS(PREDICTIONS!$T$4:$T$75,PREDICTIONS!$N$4:$N$75,$BX34,PREDICTIONS!$O$4:$O$75,FH$3)</f>
        <v>0</v>
      </c>
      <c r="FI34" s="83">
        <f>SUMIFS(PREDICTIONS!$U$4:$U$75,PREDICTIONS!$O$4:$O$75,$BX34,PREDICTIONS!$N$4:$N$75,FI$3)+SUMIFS(PREDICTIONS!$T$4:$T$75,PREDICTIONS!$N$4:$N$75,$BX34,PREDICTIONS!$O$4:$O$75,FI$3)</f>
        <v>0</v>
      </c>
      <c r="FJ34" s="83">
        <f>SUMIFS(PREDICTIONS!$U$4:$U$75,PREDICTIONS!$O$4:$O$75,$BX34,PREDICTIONS!$N$4:$N$75,FJ$3)+SUMIFS(PREDICTIONS!$T$4:$T$75,PREDICTIONS!$N$4:$N$75,$BX34,PREDICTIONS!$O$4:$O$75,FJ$3)</f>
        <v>0</v>
      </c>
      <c r="FK34" s="83">
        <f>SUMIFS(PREDICTIONS!$U$4:$U$75,PREDICTIONS!$O$4:$O$75,$BX34,PREDICTIONS!$N$4:$N$75,FK$3)+SUMIFS(PREDICTIONS!$T$4:$T$75,PREDICTIONS!$N$4:$N$75,$BX34,PREDICTIONS!$O$4:$O$75,FK$3)</f>
        <v>0</v>
      </c>
      <c r="FL34" s="83">
        <f>SUMIFS(PREDICTIONS!$U$4:$U$75,PREDICTIONS!$O$4:$O$75,$BX34,PREDICTIONS!$N$4:$N$75,FL$3)+SUMIFS(PREDICTIONS!$T$4:$T$75,PREDICTIONS!$N$4:$N$75,$BX34,PREDICTIONS!$O$4:$O$75,FL$3)</f>
        <v>0</v>
      </c>
      <c r="FM34" s="83">
        <f>SUMIFS(PREDICTIONS!$U$4:$U$75,PREDICTIONS!$O$4:$O$75,$BX34,PREDICTIONS!$N$4:$N$75,FM$3)+SUMIFS(PREDICTIONS!$T$4:$T$75,PREDICTIONS!$N$4:$N$75,$BX34,PREDICTIONS!$O$4:$O$75,FM$3)</f>
        <v>0</v>
      </c>
      <c r="FN34" s="83">
        <f>SUMIFS(PREDICTIONS!$U$4:$U$75,PREDICTIONS!$O$4:$O$75,$BX34,PREDICTIONS!$N$4:$N$75,FN$3)+SUMIFS(PREDICTIONS!$T$4:$T$75,PREDICTIONS!$N$4:$N$75,$BX34,PREDICTIONS!$O$4:$O$75,FN$3)</f>
        <v>0</v>
      </c>
      <c r="FO34" s="83">
        <f>SUMIFS(PREDICTIONS!$U$4:$U$75,PREDICTIONS!$O$4:$O$75,$BX34,PREDICTIONS!$N$4:$N$75,FO$3)+SUMIFS(PREDICTIONS!$T$4:$T$75,PREDICTIONS!$N$4:$N$75,$BX34,PREDICTIONS!$O$4:$O$75,FO$3)</f>
        <v>0</v>
      </c>
      <c r="FP34" s="83">
        <f>SUMIFS(PREDICTIONS!$U$4:$U$75,PREDICTIONS!$O$4:$O$75,$BX34,PREDICTIONS!$N$4:$N$75,FP$3)+SUMIFS(PREDICTIONS!$T$4:$T$75,PREDICTIONS!$N$4:$N$75,$BX34,PREDICTIONS!$O$4:$O$75,FP$3)</f>
        <v>0</v>
      </c>
      <c r="FQ34" s="83">
        <f>SUMIFS(PREDICTIONS!$U$4:$U$75,PREDICTIONS!$O$4:$O$75,$BX34,PREDICTIONS!$N$4:$N$75,FQ$3)+SUMIFS(PREDICTIONS!$T$4:$T$75,PREDICTIONS!$N$4:$N$75,$BX34,PREDICTIONS!$O$4:$O$75,FQ$3)</f>
        <v>0</v>
      </c>
      <c r="FR34" s="83">
        <f>SUMIFS(PREDICTIONS!$U$4:$U$75,PREDICTIONS!$O$4:$O$75,$BX34,PREDICTIONS!$N$4:$N$75,FR$3)+SUMIFS(PREDICTIONS!$T$4:$T$75,PREDICTIONS!$N$4:$N$75,$BX34,PREDICTIONS!$O$4:$O$75,FR$3)</f>
        <v>0</v>
      </c>
      <c r="FS34" s="51"/>
      <c r="FT34" s="51" t="s">
        <v>743</v>
      </c>
      <c r="FU34" s="83">
        <f>SUMIFS(PREDICTIONS!$S$4:$S$75,PREDICTIONS!$O$4:$O$75,$BX34,PREDICTIONS!$N$4:$N$75,FU$3)+SUMIFS(PREDICTIONS!$R$4:$R$75,PREDICTIONS!$N$4:$N$75,$BX34,PREDICTIONS!$O$4:$O$75,FU$3)</f>
        <v>0</v>
      </c>
      <c r="FV34" s="83">
        <f>SUMIFS(PREDICTIONS!$S$4:$S$75,PREDICTIONS!$O$4:$O$75,$BX34,PREDICTIONS!$N$4:$N$75,FV$3)+SUMIFS(PREDICTIONS!$R$4:$R$75,PREDICTIONS!$N$4:$N$75,$BX34,PREDICTIONS!$O$4:$O$75,FV$3)</f>
        <v>0</v>
      </c>
      <c r="FW34" s="83">
        <f>SUMIFS(PREDICTIONS!$S$4:$S$75,PREDICTIONS!$O$4:$O$75,$BX34,PREDICTIONS!$N$4:$N$75,FW$3)+SUMIFS(PREDICTIONS!$R$4:$R$75,PREDICTIONS!$N$4:$N$75,$BX34,PREDICTIONS!$O$4:$O$75,FW$3)</f>
        <v>0</v>
      </c>
      <c r="FX34" s="83">
        <f>SUMIFS(PREDICTIONS!$S$4:$S$75,PREDICTIONS!$O$4:$O$75,$BX34,PREDICTIONS!$N$4:$N$75,FX$3)+SUMIFS(PREDICTIONS!$R$4:$R$75,PREDICTIONS!$N$4:$N$75,$BX34,PREDICTIONS!$O$4:$O$75,FX$3)</f>
        <v>0</v>
      </c>
      <c r="FY34" s="83">
        <f>SUMIFS(PREDICTIONS!$S$4:$S$75,PREDICTIONS!$O$4:$O$75,$BX34,PREDICTIONS!$N$4:$N$75,FY$3)+SUMIFS(PREDICTIONS!$R$4:$R$75,PREDICTIONS!$N$4:$N$75,$BX34,PREDICTIONS!$O$4:$O$75,FY$3)</f>
        <v>0</v>
      </c>
      <c r="FZ34" s="83">
        <f>SUMIFS(PREDICTIONS!$S$4:$S$75,PREDICTIONS!$O$4:$O$75,$BX34,PREDICTIONS!$N$4:$N$75,FZ$3)+SUMIFS(PREDICTIONS!$R$4:$R$75,PREDICTIONS!$N$4:$N$75,$BX34,PREDICTIONS!$O$4:$O$75,FZ$3)</f>
        <v>0</v>
      </c>
      <c r="GA34" s="83">
        <f>SUMIFS(PREDICTIONS!$T$4:$T$75,PREDICTIONS!$P$4:$P$75,$BX34,PREDICTIONS!$O$4:$O$75,GA$3)+SUMIFS(PREDICTIONS!$S$4:$S$75,PREDICTIONS!$O$4:$O$75,$BX34,PREDICTIONS!$P$4:$P$75,GA$3)</f>
        <v>0</v>
      </c>
      <c r="GB34" s="83">
        <f>SUMIFS(PREDICTIONS!$U$4:$U$75,PREDICTIONS!$Q$4:$Q$75,$BX34,PREDICTIONS!$P$4:$P$75,GB$3)+SUMIFS(PREDICTIONS!$T$4:$T$75,PREDICTIONS!$P$4:$P$75,$BX34,PREDICTIONS!$Q$4:$Q$75,GB$3)</f>
        <v>0</v>
      </c>
      <c r="GC34" s="83">
        <f>SUMIFS(PREDICTIONS!$V$4:$V$75,PREDICTIONS!$R$4:$R$75,$BX34,PREDICTIONS!$Q$4:$Q$75,GC$3)+SUMIFS(PREDICTIONS!$U$4:$U$75,PREDICTIONS!$Q$4:$Q$75,$BX34,PREDICTIONS!$R$4:$R$75,GC$3)</f>
        <v>0</v>
      </c>
      <c r="GD34" s="83">
        <f>SUMIFS(PREDICTIONS!$W$4:$W$75,PREDICTIONS!$S$4:$S$75,$BX34,PREDICTIONS!$R$4:$R$75,GD$3)+SUMIFS(PREDICTIONS!$V$4:$V$75,PREDICTIONS!$R$4:$R$75,$BX34,PREDICTIONS!$S$4:$S$75,GD$3)</f>
        <v>0</v>
      </c>
      <c r="GE34" s="83">
        <f>SUMIFS(PREDICTIONS!$B$4:$B$75,PREDICTIONS!$T$4:$T$75,$BX34,PREDICTIONS!$S$4:$S$75,GE$3)+SUMIFS(PREDICTIONS!$W$4:$W$75,PREDICTIONS!$S$4:$S$75,$BX34,PREDICTIONS!$T$4:$T$75,GE$3)</f>
        <v>0</v>
      </c>
      <c r="GF34" s="83">
        <f>SUMIFS(PREDICTIONS!$C$4:$C$75,PREDICTIONS!$U$4:$U$75,$BX34,PREDICTIONS!$T$4:$T$75,GF$3)+SUMIFS(PREDICTIONS!$B$4:$B$75,PREDICTIONS!$T$4:$T$75,$BX34,PREDICTIONS!$U$4:$U$75,GF$3)</f>
        <v>0</v>
      </c>
      <c r="GG34" s="83">
        <f>SUMIFS(PREDICTIONS!$D$4:$D$75,PREDICTIONS!$V$4:$V$75,$BX34,PREDICTIONS!$U$4:$U$75,GG$3)+SUMIFS(PREDICTIONS!$C$4:$C$75,PREDICTIONS!$U$4:$U$75,$BX34,PREDICTIONS!$V$4:$V$75,GG$3)</f>
        <v>0</v>
      </c>
      <c r="GH34" s="83">
        <f>SUMIFS(PREDICTIONS!$E$4:$E$75,PREDICTIONS!$W$4:$W$75,$BX34,PREDICTIONS!$V$4:$V$75,GH$3)+SUMIFS(PREDICTIONS!$D$4:$D$75,PREDICTIONS!$V$4:$V$75,$BX34,PREDICTIONS!$W$4:$W$75,GH$3)</f>
        <v>0</v>
      </c>
      <c r="GI34" s="83">
        <f>SUMIFS(PREDICTIONS!$F$4:$F$75,PREDICTIONS!$B$4:$B$75,$BX34,PREDICTIONS!$W$4:$W$75,GI$3)+SUMIFS(PREDICTIONS!$E$4:$E$75,PREDICTIONS!$W$4:$W$75,$BX34,PREDICTIONS!$B$4:$B$75,GI$3)</f>
        <v>0</v>
      </c>
      <c r="GJ34" s="83">
        <f>SUMIFS(PREDICTIONS!$G$4:$G$75,PREDICTIONS!$C$4:$C$75,$BX34,PREDICTIONS!$B$4:$B$75,GJ$3)+SUMIFS(PREDICTIONS!$F$4:$F$75,PREDICTIONS!$B$4:$B$75,$BX34,PREDICTIONS!$C$4:$C$75,GJ$3)</f>
        <v>0</v>
      </c>
      <c r="GK34" s="83">
        <f>SUMIFS(PREDICTIONS!$J$4:$J$75,PREDICTIONS!$D$4:$D$75,$BX34,PREDICTIONS!$C$4:$C$75,GK$3)+SUMIFS(PREDICTIONS!$G$4:$G$75,PREDICTIONS!$C$4:$C$75,$BX34,PREDICTIONS!$D$4:$D$75,GK$3)</f>
        <v>0</v>
      </c>
      <c r="GL34" s="83">
        <f>SUMIFS(PREDICTIONS!$K$4:$K$75,PREDICTIONS!$E$4:$E$75,$BX34,PREDICTIONS!$D$4:$D$75,GL$3)+SUMIFS(PREDICTIONS!$J$4:$J$75,PREDICTIONS!$D$4:$D$75,$BX34,PREDICTIONS!$E$4:$E$75,GL$3)</f>
        <v>0</v>
      </c>
      <c r="GM34" s="83">
        <f>SUMIFS(PREDICTIONS!$L$4:$L$75,PREDICTIONS!$F$4:$F$75,$BX34,PREDICTIONS!$E$4:$E$75,GM$3)+SUMIFS(PREDICTIONS!$K$4:$K$75,PREDICTIONS!$E$4:$E$75,$BX34,PREDICTIONS!$F$4:$F$75,GM$3)</f>
        <v>0</v>
      </c>
      <c r="GN34" s="83">
        <f>SUMIFS(PREDICTIONS!$N$4:$N$75,PREDICTIONS!$G$4:$G$75,$BX34,PREDICTIONS!$F$4:$F$75,GN$3)+SUMIFS(PREDICTIONS!$L$4:$L$75,PREDICTIONS!$F$4:$F$75,$BX34,PREDICTIONS!$G$4:$G$75,GN$3)</f>
        <v>0</v>
      </c>
      <c r="GO34" s="83">
        <f>SUMIFS(PREDICTIONS!$O$4:$O$75,PREDICTIONS!$J$4:$J$75,$BX34,PREDICTIONS!$G$4:$G$75,GO$3)+SUMIFS(PREDICTIONS!$N$4:$N$75,PREDICTIONS!$G$4:$G$75,$BX34,PREDICTIONS!$J$4:$J$75,GO$3)</f>
        <v>0</v>
      </c>
      <c r="GP34" s="83">
        <f>SUMIFS(PREDICTIONS!$P$4:$P$75,PREDICTIONS!$K$4:$K$75,$BX34,PREDICTIONS!$J$4:$J$75,GP$3)+SUMIFS(PREDICTIONS!$O$4:$O$75,PREDICTIONS!$J$4:$J$75,$BX34,PREDICTIONS!$K$4:$K$75,GP$3)</f>
        <v>0</v>
      </c>
      <c r="GQ34" s="83">
        <f>SUMIFS(PREDICTIONS!$Q$4:$Q$75,PREDICTIONS!$L$4:$L$75,$BX34,PREDICTIONS!$K$4:$K$75,GQ$3)+SUMIFS(PREDICTIONS!$P$4:$P$75,PREDICTIONS!$K$4:$K$75,$BX34,PREDICTIONS!$L$4:$L$75,GQ$3)</f>
        <v>0</v>
      </c>
      <c r="GR34" s="83">
        <f>SUMIFS(PREDICTIONS!$R$4:$R$75,PREDICTIONS!$N$4:$N$75,$BX34,PREDICTIONS!$L$4:$L$75,GR$3)+SUMIFS(PREDICTIONS!$Q$4:$Q$75,PREDICTIONS!$L$4:$L$75,$BX34,PREDICTIONS!$N$4:$N$75,GR$3)</f>
        <v>0</v>
      </c>
      <c r="GS34" s="83">
        <f>SUMIFS(PREDICTIONS!$S$4:$S$75,PREDICTIONS!$O$4:$O$75,$BX34,PREDICTIONS!$N$4:$N$75,GS$3)+SUMIFS(PREDICTIONS!$R$4:$R$75,PREDICTIONS!$N$4:$N$75,$BX34,PREDICTIONS!$O$4:$O$75,GS$3)</f>
        <v>0</v>
      </c>
      <c r="GT34" s="83">
        <f>SUMIFS(PREDICTIONS!$T$4:$T$75,PREDICTIONS!$P$4:$P$75,$BX34,PREDICTIONS!$O$4:$O$75,GT$3)+SUMIFS(PREDICTIONS!$S$4:$S$75,PREDICTIONS!$O$4:$O$75,$BX34,PREDICTIONS!$P$4:$P$75,GT$3)</f>
        <v>0</v>
      </c>
      <c r="GU34" s="83">
        <f>SUMIFS(PREDICTIONS!$U$4:$U$75,PREDICTIONS!$Q$4:$Q$75,$BX34,PREDICTIONS!$P$4:$P$75,GU$3)+SUMIFS(PREDICTIONS!$T$4:$T$75,PREDICTIONS!$P$4:$P$75,$BX34,PREDICTIONS!$Q$4:$Q$75,GU$3)</f>
        <v>0</v>
      </c>
      <c r="GV34" s="83">
        <f>SUMIFS(PREDICTIONS!$V$4:$V$75,PREDICTIONS!$R$4:$R$75,$BX34,PREDICTIONS!$Q$4:$Q$75,GV$3)+SUMIFS(PREDICTIONS!$U$4:$U$75,PREDICTIONS!$Q$4:$Q$75,$BX34,PREDICTIONS!$R$4:$R$75,GV$3)</f>
        <v>0</v>
      </c>
      <c r="GW34" s="83">
        <f>SUMIFS(PREDICTIONS!$W$4:$W$75,PREDICTIONS!$S$4:$S$75,$BX34,PREDICTIONS!$R$4:$R$75,GW$3)+SUMIFS(PREDICTIONS!$V$4:$V$75,PREDICTIONS!$R$4:$R$75,$BX34,PREDICTIONS!$S$4:$S$75,GW$3)</f>
        <v>0</v>
      </c>
      <c r="GX34" s="83">
        <f>SUMIFS(PREDICTIONS!$B$4:$B$75,PREDICTIONS!$T$4:$T$75,$BX34,PREDICTIONS!$S$4:$S$75,GX$3)+SUMIFS(PREDICTIONS!$W$4:$W$75,PREDICTIONS!$S$4:$S$75,$BX34,PREDICTIONS!$T$4:$T$75,GX$3)</f>
        <v>0</v>
      </c>
      <c r="GY34" s="83">
        <f>SUMIFS(PREDICTIONS!$C$4:$C$75,PREDICTIONS!$U$4:$U$75,$BX34,PREDICTIONS!$T$4:$T$75,GY$3)+SUMIFS(PREDICTIONS!$B$4:$B$75,PREDICTIONS!$T$4:$T$75,$BX34,PREDICTIONS!$U$4:$U$75,GY$3)</f>
        <v>0</v>
      </c>
      <c r="GZ34" s="83">
        <f>SUMIFS(PREDICTIONS!$S$4:$S$75,PREDICTIONS!$O$4:$O$75,$BX34,PREDICTIONS!$N$4:$N$75,GZ$3)+SUMIFS(PREDICTIONS!$R$4:$R$75,PREDICTIONS!$N$4:$N$75,$BX34,PREDICTIONS!$O$4:$O$75,GZ$3)</f>
        <v>0</v>
      </c>
      <c r="HA34" s="83">
        <f>SUMIFS(PREDICTIONS!$S$4:$S$75,PREDICTIONS!$O$4:$O$75,$BX34,PREDICTIONS!$N$4:$N$75,HA$3)+SUMIFS(PREDICTIONS!$R$4:$R$75,PREDICTIONS!$N$4:$N$75,$BX34,PREDICTIONS!$O$4:$O$75,HA$3)</f>
        <v>0</v>
      </c>
      <c r="HB34" s="83">
        <f>SUMIFS(PREDICTIONS!$S$4:$S$75,PREDICTIONS!$O$4:$O$75,$BX34,PREDICTIONS!$N$4:$N$75,HB$3)+SUMIFS(PREDICTIONS!$R$4:$R$75,PREDICTIONS!$N$4:$N$75,$BX34,PREDICTIONS!$O$4:$O$75,HB$3)</f>
        <v>0</v>
      </c>
      <c r="HC34" s="83">
        <f>SUMIFS(PREDICTIONS!$S$4:$S$75,PREDICTIONS!$O$4:$O$75,$BX34,PREDICTIONS!$N$4:$N$75,HC$3)+SUMIFS(PREDICTIONS!$R$4:$R$75,PREDICTIONS!$N$4:$N$75,$BX34,PREDICTIONS!$O$4:$O$75,HC$3)</f>
        <v>0</v>
      </c>
      <c r="HD34" s="83">
        <f>SUMIFS(PREDICTIONS!$S$4:$S$75,PREDICTIONS!$O$4:$O$75,$BX34,PREDICTIONS!$N$4:$N$75,HD$3)+SUMIFS(PREDICTIONS!$R$4:$R$75,PREDICTIONS!$N$4:$N$75,$BX34,PREDICTIONS!$O$4:$O$75,HD$3)</f>
        <v>0</v>
      </c>
      <c r="HE34" s="83">
        <f>SUMIFS(PREDICTIONS!$S$4:$S$75,PREDICTIONS!$O$4:$O$75,$BX34,PREDICTIONS!$N$4:$N$75,HE$3)+SUMIFS(PREDICTIONS!$R$4:$R$75,PREDICTIONS!$N$4:$N$75,$BX34,PREDICTIONS!$O$4:$O$75,HE$3)</f>
        <v>0</v>
      </c>
      <c r="HF34" s="83">
        <f>SUMIFS(PREDICTIONS!$S$4:$S$75,PREDICTIONS!$O$4:$O$75,$BX34,PREDICTIONS!$N$4:$N$75,HF$3)+SUMIFS(PREDICTIONS!$R$4:$R$75,PREDICTIONS!$N$4:$N$75,$BX34,PREDICTIONS!$O$4:$O$75,HF$3)</f>
        <v>0</v>
      </c>
      <c r="HG34" s="83">
        <f>SUMIFS(PREDICTIONS!$S$4:$S$75,PREDICTIONS!$O$4:$O$75,$BX34,PREDICTIONS!$N$4:$N$75,HG$3)+SUMIFS(PREDICTIONS!$R$4:$R$75,PREDICTIONS!$N$4:$N$75,$BX34,PREDICTIONS!$O$4:$O$75,HG$3)</f>
        <v>0</v>
      </c>
      <c r="HH34" s="83">
        <f>SUMIFS(PREDICTIONS!$S$4:$S$75,PREDICTIONS!$O$4:$O$75,$BX34,PREDICTIONS!$N$4:$N$75,HH$3)+SUMIFS(PREDICTIONS!$R$4:$R$75,PREDICTIONS!$N$4:$N$75,$BX34,PREDICTIONS!$O$4:$O$75,HH$3)</f>
        <v>0</v>
      </c>
      <c r="HI34" s="83">
        <f>SUMIFS(PREDICTIONS!$S$4:$S$75,PREDICTIONS!$O$4:$O$75,$BX34,PREDICTIONS!$N$4:$N$75,HI$3)+SUMIFS(PREDICTIONS!$R$4:$R$75,PREDICTIONS!$N$4:$N$75,$BX34,PREDICTIONS!$O$4:$O$75,HI$3)</f>
        <v>0</v>
      </c>
      <c r="HJ34" s="83">
        <f>SUMIFS(PREDICTIONS!$S$4:$S$75,PREDICTIONS!$O$4:$O$75,$BX34,PREDICTIONS!$N$4:$N$75,HJ$3)+SUMIFS(PREDICTIONS!$R$4:$R$75,PREDICTIONS!$N$4:$N$75,$BX34,PREDICTIONS!$O$4:$O$75,HJ$3)</f>
        <v>0</v>
      </c>
      <c r="HK34" s="83">
        <f>SUMIFS(PREDICTIONS!$S$4:$S$75,PREDICTIONS!$O$4:$O$75,$BX34,PREDICTIONS!$N$4:$N$75,HK$3)+SUMIFS(PREDICTIONS!$R$4:$R$75,PREDICTIONS!$N$4:$N$75,$BX34,PREDICTIONS!$O$4:$O$75,HK$3)</f>
        <v>0</v>
      </c>
      <c r="HL34" s="83">
        <f>SUMIFS(PREDICTIONS!$S$4:$S$75,PREDICTIONS!$O$4:$O$75,$BX34,PREDICTIONS!$N$4:$N$75,HL$3)+SUMIFS(PREDICTIONS!$R$4:$R$75,PREDICTIONS!$N$4:$N$75,$BX34,PREDICTIONS!$O$4:$O$75,HL$3)</f>
        <v>0</v>
      </c>
      <c r="HM34" s="83">
        <f>SUMIFS(PREDICTIONS!$S$4:$S$75,PREDICTIONS!$O$4:$O$75,$BX34,PREDICTIONS!$N$4:$N$75,HM$3)+SUMIFS(PREDICTIONS!$R$4:$R$75,PREDICTIONS!$N$4:$N$75,$BX34,PREDICTIONS!$O$4:$O$75,HM$3)</f>
        <v>0</v>
      </c>
      <c r="HN34" s="83">
        <f>SUMIFS(PREDICTIONS!$S$4:$S$75,PREDICTIONS!$O$4:$O$75,$BX34,PREDICTIONS!$N$4:$N$75,HN$3)+SUMIFS(PREDICTIONS!$R$4:$R$75,PREDICTIONS!$N$4:$N$75,$BX34,PREDICTIONS!$O$4:$O$75,HN$3)</f>
        <v>0</v>
      </c>
      <c r="HO34" s="83">
        <f>SUMIFS(PREDICTIONS!$S$4:$S$75,PREDICTIONS!$O$4:$O$75,$BX34,PREDICTIONS!$N$4:$N$75,HO$3)+SUMIFS(PREDICTIONS!$R$4:$R$75,PREDICTIONS!$N$4:$N$75,$BX34,PREDICTIONS!$O$4:$O$75,HO$3)</f>
        <v>0</v>
      </c>
      <c r="HP34" s="83">
        <f>SUMIFS(PREDICTIONS!$S$4:$S$75,PREDICTIONS!$O$4:$O$75,$BX34,PREDICTIONS!$N$4:$N$75,HP$3)+SUMIFS(PREDICTIONS!$R$4:$R$75,PREDICTIONS!$N$4:$N$75,$BX34,PREDICTIONS!$O$4:$O$75,HP$3)</f>
        <v>0</v>
      </c>
      <c r="HQ34" s="51"/>
      <c r="HR34" s="71"/>
      <c r="HS34" s="71"/>
      <c r="HT34" s="71"/>
      <c r="HU34" s="71"/>
      <c r="HV34" s="71"/>
      <c r="HW34" s="71"/>
      <c r="HX34" s="71"/>
      <c r="HY34" s="71"/>
      <c r="HZ34" s="71"/>
      <c r="IA34" s="71"/>
      <c r="IB34" s="71"/>
      <c r="IC34" s="71"/>
      <c r="ID34" s="71"/>
      <c r="IE34" s="71"/>
      <c r="IF34" s="71"/>
      <c r="IG34" s="71"/>
      <c r="IH34" s="71"/>
      <c r="II34" s="71"/>
      <c r="IJ34" s="71"/>
      <c r="IK34" s="71"/>
      <c r="IL34" s="71"/>
      <c r="IM34" s="71"/>
      <c r="IN34" s="71"/>
      <c r="IP34" s="71"/>
      <c r="IQ34" s="71"/>
      <c r="IR34" s="71"/>
      <c r="IS34" s="71"/>
      <c r="IT34" s="71"/>
      <c r="IU34" s="71"/>
      <c r="IV34" s="71"/>
      <c r="IW34" s="71"/>
      <c r="IX34" s="71"/>
      <c r="IY34" s="71"/>
      <c r="IZ34" s="71"/>
      <c r="JA34" s="71"/>
      <c r="JB34" s="71"/>
      <c r="JC34" s="71"/>
      <c r="JD34" s="71"/>
      <c r="JE34" s="71"/>
      <c r="JF34" s="71"/>
      <c r="JG34" s="71"/>
      <c r="JH34" s="71"/>
      <c r="JI34" s="71"/>
      <c r="JJ34" s="71"/>
      <c r="JK34" s="71"/>
      <c r="JL34" s="71"/>
      <c r="JM34" s="71"/>
      <c r="JN34" s="71"/>
      <c r="JO34" s="71"/>
      <c r="JP34" s="71"/>
      <c r="JQ34" s="71"/>
      <c r="JR34" s="71"/>
      <c r="JS34" s="71"/>
      <c r="JT34" s="71"/>
      <c r="JU34" s="71"/>
      <c r="JV34" s="71"/>
      <c r="JW34" s="71"/>
      <c r="JX34" s="71"/>
      <c r="JY34" s="71"/>
      <c r="JZ34" s="71"/>
      <c r="KA34" s="71"/>
      <c r="KB34" s="71"/>
      <c r="KC34" s="71"/>
      <c r="KD34" s="71"/>
      <c r="KE34" s="71"/>
      <c r="KF34" s="71"/>
      <c r="KG34" s="71"/>
      <c r="KH34" s="71"/>
      <c r="KI34" s="71"/>
      <c r="KJ34" s="71"/>
      <c r="KK34" s="71"/>
      <c r="KL34" s="71"/>
      <c r="KM34" s="71"/>
      <c r="KN34" s="71"/>
      <c r="KO34" s="71"/>
    </row>
    <row r="35" spans="1:301" s="78" customFormat="1" ht="30" customHeight="1" x14ac:dyDescent="0.25">
      <c r="A35" s="71"/>
      <c r="B35" s="72">
        <f>ACTUALS!B35</f>
        <v>32</v>
      </c>
      <c r="C35" s="73" t="str">
        <f>ACTUALS!C35</f>
        <v>C</v>
      </c>
      <c r="D35" s="74">
        <f>ACTUALS!D35</f>
        <v>46192</v>
      </c>
      <c r="E35" s="73" t="str">
        <f>ACTUALS!E35</f>
        <v>Lincoln Financial Field (Philadelphia)</v>
      </c>
      <c r="F35" s="180">
        <f>ACTUALS!F35</f>
        <v>0.85416666666666663</v>
      </c>
      <c r="G35" s="75">
        <f t="shared" si="2"/>
        <v>46192.854166666664</v>
      </c>
      <c r="H35" s="254" t="str">
        <f>ACTUALS!H35</f>
        <v>Brazil - Haiti</v>
      </c>
      <c r="I35" s="149"/>
      <c r="J35" s="150"/>
      <c r="K35" s="151"/>
      <c r="L35" s="73" t="str">
        <f t="shared" si="3"/>
        <v/>
      </c>
      <c r="M35" s="76" t="s">
        <v>728</v>
      </c>
      <c r="N35" s="77" t="str">
        <f t="shared" si="7"/>
        <v>Brazil</v>
      </c>
      <c r="O35" s="78" t="str">
        <f t="shared" si="8"/>
        <v>Haiti</v>
      </c>
      <c r="P35" s="78" t="str">
        <f>IF(L35="","",IF(PREDICTIONS!$R35&gt;PREDICTIONS!$S35,PREDICTIONS!$N35,IF(PREDICTIONS!$S35&gt;PREDICTIONS!$R35,PREDICTIONS!$O35,"")))</f>
        <v/>
      </c>
      <c r="Q35" s="78" t="str">
        <f>IF(PREDICTIONS!$P35=PREDICTIONS!$N35,PREDICTIONS!$O35,IF(PREDICTIONS!$P35=PREDICTIONS!$O35,PREDICTIONS!$N35,""))</f>
        <v/>
      </c>
      <c r="R35" s="79">
        <f t="shared" si="4"/>
        <v>0</v>
      </c>
      <c r="S35" s="78">
        <f t="shared" si="5"/>
        <v>0</v>
      </c>
      <c r="T35" s="78">
        <f>IF(OR(PREDICTIONS!$R35="",PREDICTIONS!$S35=""),"",PREDICTIONS!$R35-PREDICTIONS!$S35)</f>
        <v>0</v>
      </c>
      <c r="U35" s="78">
        <f>IF(OR(PREDICTIONS!$R35="",PREDICTIONS!$S35=""),"",PREDICTIONS!$S35-PREDICTIONS!$R35)</f>
        <v>0</v>
      </c>
      <c r="V35" s="78" t="str">
        <f>IF(PREDICTIONS!$K35="","",IF(PREDICTIONS!$L35="Draw",1,IF(PREDICTIONS!$L35=PREDICTIONS!$N35,3,0)))</f>
        <v/>
      </c>
      <c r="W35" s="78" t="str">
        <f>IF(PREDICTIONS!$K35="","",IF(PREDICTIONS!$L35="Draw",1,IF(PREDICTIONS!$L35=PREDICTIONS!$O35,3,0)))</f>
        <v/>
      </c>
      <c r="AB35" s="209" t="str">
        <f>IF(OR(ACTUALS!L35="",L35=""),"",IF((R35+S35)=(ACTUALS!R35+ACTUALS!S35),pointtotalgoals,0))</f>
        <v/>
      </c>
      <c r="AC35" s="78" t="str">
        <f>IF(L35="","",IF(L35=ACTUALS!L35,pointcorrectresult,0))</f>
        <v/>
      </c>
      <c r="AD35" s="78" t="str">
        <f>IF(L35="","",IF(I35=ACTUALS!I35,pointcorrectscore,0))</f>
        <v/>
      </c>
      <c r="AE35" s="210">
        <f t="shared" si="6"/>
        <v>0</v>
      </c>
      <c r="AK35" s="81"/>
      <c r="AL35" s="271" t="s">
        <v>73</v>
      </c>
      <c r="AM35" s="272"/>
      <c r="AN35" s="211" t="s">
        <v>63</v>
      </c>
      <c r="AO35" s="212" t="s">
        <v>76</v>
      </c>
      <c r="AP35" s="211" t="s">
        <v>15</v>
      </c>
      <c r="AQ35" s="279" t="s">
        <v>775</v>
      </c>
      <c r="AR35" s="279"/>
      <c r="AS35" s="63"/>
      <c r="AT35" s="51"/>
      <c r="AU35" s="94"/>
      <c r="AV35" s="94"/>
      <c r="AW35" s="51"/>
      <c r="AX35" s="51"/>
      <c r="AY35" s="51"/>
      <c r="AZ35" s="51"/>
      <c r="BA35" s="51"/>
      <c r="BB35" s="51"/>
      <c r="BC35" s="51"/>
      <c r="BD35" s="51" t="s">
        <v>62</v>
      </c>
      <c r="BE35" s="51" t="s">
        <v>101</v>
      </c>
      <c r="BF35" s="51">
        <f>COUNTIF(PREDICTIONS!$P$4:$P$75,BE35)</f>
        <v>0</v>
      </c>
      <c r="BG35" s="51">
        <f>COUNTIFS(PREDICTIONS!$O$4:$O$75,BE35,PREDICTIONS!$L$4:$L$75,"Draw")+COUNTIFS(PREDICTIONS!$N$4:$N$75,BE35,PREDICTIONS!$L$4:$L$75,"Draw")</f>
        <v>0</v>
      </c>
      <c r="BH35" s="51">
        <f>COUNTIF(PREDICTIONS!$Q$4:$Q$75,BE35)</f>
        <v>0</v>
      </c>
      <c r="BI35" s="51">
        <f>BG35+(3*BF35)</f>
        <v>0</v>
      </c>
      <c r="BJ35" s="51">
        <f>SUMIFS(PREDICTIONS!$R$4:$R$75,PREDICTIONS!$N$4:$N$75,BE35)+SUMIFS(PREDICTIONS!$S$4:$S$75,PREDICTIONS!$O$4:$O$75,BE35)</f>
        <v>0</v>
      </c>
      <c r="BK35" s="51">
        <f>SUMIFS(PREDICTIONS!$S$4:$S$75,PREDICTIONS!$N$4:$N$75,BE35)+SUMIFS(PREDICTIONS!$R$4:$R$75,PREDICTIONS!$O$4:$O$75,BE35)</f>
        <v>0</v>
      </c>
      <c r="BL35" s="51">
        <f>BJ35-BK35</f>
        <v>0</v>
      </c>
      <c r="BM35" s="51">
        <f ca="1">RANK(BV35,BV34:BV37,1)</f>
        <v>3</v>
      </c>
      <c r="BN35" s="51" t="str">
        <f>IFERROR(VLOOKUP(BE35,AU:AV,2,FALSE),"")</f>
        <v/>
      </c>
      <c r="BO35" s="51" t="str">
        <f ca="1">IF(BN35="",BM35&amp;BD35,BN35&amp;BD35)</f>
        <v>3G</v>
      </c>
      <c r="BP35" s="51">
        <f>RANK(BI35,BI34:BI37)+(RANK(BL35,BL34:BL37)/10)+(RANK(BJ35,BJ34:BJ37)/100)</f>
        <v>1.1100000000000001</v>
      </c>
      <c r="BQ35" s="51">
        <f>RANK(BP35,BP34:BP37,1)</f>
        <v>1</v>
      </c>
      <c r="BR35" s="51" cm="1">
        <f t="array" aca="1" ref="BR35" ca="1">SUMPRODUCT((OFFSET($BY$3:$DT$3,MATCH($BE35,$BX$4:$BX$51,0),0))*((IF($BQ37=$BQ35,$BY$3:$DT$3=$BE37,0))+(IF($BQ34=$BQ35,$BY$3:$DT$3=$BE34,0))+(IF($BQ36=$BQ35,$BY$3:$DT$3=$BE36,0))))</f>
        <v>0</v>
      </c>
      <c r="BS35" s="51" cm="1">
        <f t="array" aca="1" ref="BS35" ca="1">SUMPRODUCT((OFFSET($DW$3:$FR$3,MATCH($BE35,$DV$4:$DV$51,0),0))*((IF($BQ37=$BQ35,$DW$3:$FR$3=$BE37,0))+(IF($BQ34=$BQ35,$DW$3:$FR$3=$BE34,0))+(IF($BQ36=$BQ35,$DW$3:$FR$3=$BE36,0))))</f>
        <v>0</v>
      </c>
      <c r="BT35" s="51" cm="1">
        <f t="array" aca="1" ref="BT35" ca="1">SUMPRODUCT((OFFSET($FU$3:$HP$3,MATCH($BE35,$FT$4:$FT$51,0),0))*((IF($BQ37=$BQ35,$FU$3:$HP$3=$BE37,0))+(IF($BQ34=$BQ35,$FU$3:$HP$3=$BE34,0))+(IF($BQ36=$BQ35,$FU$3:$HP$3=$BE36,0))))</f>
        <v>0</v>
      </c>
      <c r="BU35" s="51">
        <f ca="1">(BR35/1000)+(BS35/10000)+(BT35/100000)+(ROW(BT38)/10000000)</f>
        <v>3.8E-6</v>
      </c>
      <c r="BV35" s="51">
        <f ca="1">+BP35-BU35</f>
        <v>1.1099962000000001</v>
      </c>
      <c r="BW35" s="51"/>
      <c r="BX35" s="51" t="s">
        <v>744</v>
      </c>
      <c r="BY35" s="83">
        <f>SUMIFS(PREDICTIONS!$W$4:$W$75,PREDICTIONS!$O$4:$O$75,$BX35,PREDICTIONS!$N$4:$N$75,BY$3)+SUMIFS(PREDICTIONS!$V$4:$V$75,PREDICTIONS!$N$4:$N$75,$BX35,PREDICTIONS!$O$4:$O$75,BY$3)</f>
        <v>0</v>
      </c>
      <c r="BZ35" s="83">
        <f>SUMIFS(PREDICTIONS!$W$4:$W$75,PREDICTIONS!$O$4:$O$75,$BX35,PREDICTIONS!$N$4:$N$75,BZ$3)+SUMIFS(PREDICTIONS!$V$4:$V$75,PREDICTIONS!$N$4:$N$75,$BX35,PREDICTIONS!$O$4:$O$75,BZ$3)</f>
        <v>0</v>
      </c>
      <c r="CA35" s="83">
        <f>SUMIFS(PREDICTIONS!$W$4:$W$75,PREDICTIONS!$O$4:$O$75,$BX35,PREDICTIONS!$N$4:$N$75,CA$3)+SUMIFS(PREDICTIONS!$V$4:$V$75,PREDICTIONS!$N$4:$N$75,$BX35,PREDICTIONS!$O$4:$O$75,CA$3)</f>
        <v>0</v>
      </c>
      <c r="CB35" s="83">
        <f>SUMIFS(PREDICTIONS!$W$4:$W$75,PREDICTIONS!$O$4:$O$75,$BX35,PREDICTIONS!$N$4:$N$75,CB$3)+SUMIFS(PREDICTIONS!$V$4:$V$75,PREDICTIONS!$N$4:$N$75,$BX35,PREDICTIONS!$O$4:$O$75,CB$3)</f>
        <v>0</v>
      </c>
      <c r="CC35" s="83">
        <f>SUMIFS(PREDICTIONS!$W$4:$W$75,PREDICTIONS!$O$4:$O$75,$BX35,PREDICTIONS!$N$4:$N$75,CC$3)+SUMIFS(PREDICTIONS!$V$4:$V$75,PREDICTIONS!$N$4:$N$75,$BX35,PREDICTIONS!$O$4:$O$75,CC$3)</f>
        <v>0</v>
      </c>
      <c r="CD35" s="83">
        <f>SUMIFS(PREDICTIONS!$W$4:$W$75,PREDICTIONS!$O$4:$O$75,$BX35,PREDICTIONS!$N$4:$N$75,CD$3)+SUMIFS(PREDICTIONS!$V$4:$V$75,PREDICTIONS!$N$4:$N$75,$BX35,PREDICTIONS!$O$4:$O$75,CD$3)</f>
        <v>0</v>
      </c>
      <c r="CE35" s="83">
        <f>SUMIFS(PREDICTIONS!$W$4:$W$75,PREDICTIONS!$O$4:$O$75,$BX35,PREDICTIONS!$N$4:$N$75,CE$3)+SUMIFS(PREDICTIONS!$V$4:$V$75,PREDICTIONS!$N$4:$N$75,$BX35,PREDICTIONS!$O$4:$O$75,CE$3)</f>
        <v>0</v>
      </c>
      <c r="CF35" s="83">
        <f>SUMIFS(PREDICTIONS!$W$4:$W$75,PREDICTIONS!$O$4:$O$75,$BX35,PREDICTIONS!$N$4:$N$75,CF$3)+SUMIFS(PREDICTIONS!$V$4:$V$75,PREDICTIONS!$N$4:$N$75,$BX35,PREDICTIONS!$O$4:$O$75,CF$3)</f>
        <v>0</v>
      </c>
      <c r="CG35" s="83">
        <f>SUMIFS(PREDICTIONS!$W$4:$W$75,PREDICTIONS!$O$4:$O$75,$BX35,PREDICTIONS!$N$4:$N$75,CG$3)+SUMIFS(PREDICTIONS!$V$4:$V$75,PREDICTIONS!$N$4:$N$75,$BX35,PREDICTIONS!$O$4:$O$75,CG$3)</f>
        <v>0</v>
      </c>
      <c r="CH35" s="83">
        <f>SUMIFS(PREDICTIONS!$W$4:$W$75,PREDICTIONS!$O$4:$O$75,$BX35,PREDICTIONS!$N$4:$N$75,CH$3)+SUMIFS(PREDICTIONS!$V$4:$V$75,PREDICTIONS!$N$4:$N$75,$BX35,PREDICTIONS!$O$4:$O$75,CH$3)</f>
        <v>0</v>
      </c>
      <c r="CI35" s="83">
        <f>SUMIFS(PREDICTIONS!$W$4:$W$75,PREDICTIONS!$O$4:$O$75,$BX35,PREDICTIONS!$N$4:$N$75,CI$3)+SUMIFS(PREDICTIONS!$V$4:$V$75,PREDICTIONS!$N$4:$N$75,$BX35,PREDICTIONS!$O$4:$O$75,CI$3)</f>
        <v>0</v>
      </c>
      <c r="CJ35" s="83">
        <f>SUMIFS(PREDICTIONS!$W$4:$W$75,PREDICTIONS!$O$4:$O$75,$BX35,PREDICTIONS!$N$4:$N$75,CJ$3)+SUMIFS(PREDICTIONS!$V$4:$V$75,PREDICTIONS!$N$4:$N$75,$BX35,PREDICTIONS!$O$4:$O$75,CJ$3)</f>
        <v>0</v>
      </c>
      <c r="CK35" s="83">
        <f>SUMIFS(PREDICTIONS!$W$4:$W$75,PREDICTIONS!$O$4:$O$75,$BX35,PREDICTIONS!$N$4:$N$75,CK$3)+SUMIFS(PREDICTIONS!$V$4:$V$75,PREDICTIONS!$N$4:$N$75,$BX35,PREDICTIONS!$O$4:$O$75,CK$3)</f>
        <v>0</v>
      </c>
      <c r="CL35" s="83">
        <f>SUMIFS(PREDICTIONS!$W$4:$W$75,PREDICTIONS!$O$4:$O$75,$BX35,PREDICTIONS!$N$4:$N$75,CL$3)+SUMIFS(PREDICTIONS!$V$4:$V$75,PREDICTIONS!$N$4:$N$75,$BX35,PREDICTIONS!$O$4:$O$75,CL$3)</f>
        <v>0</v>
      </c>
      <c r="CM35" s="83">
        <f>SUMIFS(PREDICTIONS!$W$4:$W$75,PREDICTIONS!$O$4:$O$75,$BX35,PREDICTIONS!$N$4:$N$75,CM$3)+SUMIFS(PREDICTIONS!$V$4:$V$75,PREDICTIONS!$N$4:$N$75,$BX35,PREDICTIONS!$O$4:$O$75,CM$3)</f>
        <v>0</v>
      </c>
      <c r="CN35" s="83">
        <f>SUMIFS(PREDICTIONS!$W$4:$W$75,PREDICTIONS!$O$4:$O$75,$BX35,PREDICTIONS!$N$4:$N$75,CN$3)+SUMIFS(PREDICTIONS!$V$4:$V$75,PREDICTIONS!$N$4:$N$75,$BX35,PREDICTIONS!$O$4:$O$75,CN$3)</f>
        <v>0</v>
      </c>
      <c r="CO35" s="83">
        <f>SUMIFS(PREDICTIONS!$W$4:$W$75,PREDICTIONS!$O$4:$O$75,$BX35,PREDICTIONS!$N$4:$N$75,CO$3)+SUMIFS(PREDICTIONS!$V$4:$V$75,PREDICTIONS!$N$4:$N$75,$BX35,PREDICTIONS!$O$4:$O$75,CO$3)</f>
        <v>0</v>
      </c>
      <c r="CP35" s="83">
        <f>SUMIFS(PREDICTIONS!$W$4:$W$75,PREDICTIONS!$O$4:$O$75,$BX35,PREDICTIONS!$N$4:$N$75,CP$3)+SUMIFS(PREDICTIONS!$V$4:$V$75,PREDICTIONS!$N$4:$N$75,$BX35,PREDICTIONS!$O$4:$O$75,CP$3)</f>
        <v>0</v>
      </c>
      <c r="CQ35" s="83">
        <f>SUMIFS(PREDICTIONS!$W$4:$W$75,PREDICTIONS!$O$4:$O$75,$BX35,PREDICTIONS!$N$4:$N$75,CQ$3)+SUMIFS(PREDICTIONS!$V$4:$V$75,PREDICTIONS!$N$4:$N$75,$BX35,PREDICTIONS!$O$4:$O$75,CQ$3)</f>
        <v>0</v>
      </c>
      <c r="CR35" s="83">
        <f>SUMIFS(PREDICTIONS!$W$4:$W$75,PREDICTIONS!$O$4:$O$75,$BX35,PREDICTIONS!$N$4:$N$75,CR$3)+SUMIFS(PREDICTIONS!$V$4:$V$75,PREDICTIONS!$N$4:$N$75,$BX35,PREDICTIONS!$O$4:$O$75,CR$3)</f>
        <v>0</v>
      </c>
      <c r="CS35" s="83">
        <f>SUMIFS(PREDICTIONS!$W$4:$W$75,PREDICTIONS!$O$4:$O$75,$BX35,PREDICTIONS!$N$4:$N$75,CS$3)+SUMIFS(PREDICTIONS!$V$4:$V$75,PREDICTIONS!$N$4:$N$75,$BX35,PREDICTIONS!$O$4:$O$75,CS$3)</f>
        <v>0</v>
      </c>
      <c r="CT35" s="83">
        <f>SUMIFS(PREDICTIONS!$W$4:$W$75,PREDICTIONS!$O$4:$O$75,$BX35,PREDICTIONS!$N$4:$N$75,CT$3)+SUMIFS(PREDICTIONS!$V$4:$V$75,PREDICTIONS!$N$4:$N$75,$BX35,PREDICTIONS!$O$4:$O$75,CT$3)</f>
        <v>0</v>
      </c>
      <c r="CU35" s="83">
        <f>SUMIFS(PREDICTIONS!$B$4:$B$75,PREDICTIONS!$P$4:$P$75,$BX35,PREDICTIONS!$O$4:$O$75,CU$3)+SUMIFS(PREDICTIONS!$W$4:$W$75,PREDICTIONS!$O$4:$O$75,$BX35,PREDICTIONS!$P$4:$P$75,CU$3)</f>
        <v>0</v>
      </c>
      <c r="CV35" s="83">
        <f>SUMIFS(PREDICTIONS!$C$4:$C$75,PREDICTIONS!$Q$4:$Q$75,$BX35,PREDICTIONS!$P$4:$P$75,CV$3)+SUMIFS(PREDICTIONS!$B$4:$B$75,PREDICTIONS!$P$4:$P$75,$BX35,PREDICTIONS!$Q$4:$Q$75,CV$3)</f>
        <v>0</v>
      </c>
      <c r="CW35" s="83">
        <f>SUMIFS(PREDICTIONS!$D$4:$D$75,PREDICTIONS!$R$4:$R$75,$BX35,PREDICTIONS!$Q$4:$Q$75,CW$3)+SUMIFS(PREDICTIONS!$C$4:$C$75,PREDICTIONS!$Q$4:$Q$75,$BX35,PREDICTIONS!$R$4:$R$75,CW$3)</f>
        <v>0</v>
      </c>
      <c r="CX35" s="83">
        <f>SUMIFS(PREDICTIONS!$E$4:$E$75,PREDICTIONS!$S$4:$S$75,$BX35,PREDICTIONS!$R$4:$R$75,CX$3)+SUMIFS(PREDICTIONS!$D$4:$D$75,PREDICTIONS!$R$4:$R$75,$BX35,PREDICTIONS!$S$4:$S$75,CX$3)</f>
        <v>0</v>
      </c>
      <c r="CY35" s="83">
        <f>SUMIFS(PREDICTIONS!$F$4:$F$75,PREDICTIONS!$T$4:$T$75,$BX35,PREDICTIONS!$S$4:$S$75,CY$3)+SUMIFS(PREDICTIONS!$E$4:$E$75,PREDICTIONS!$S$4:$S$75,$BX35,PREDICTIONS!$T$4:$T$75,CY$3)</f>
        <v>0</v>
      </c>
      <c r="CZ35" s="83">
        <f>SUMIFS(PREDICTIONS!$G$4:$G$75,PREDICTIONS!$U$4:$U$75,$BX35,PREDICTIONS!$T$4:$T$75,CZ$3)+SUMIFS(PREDICTIONS!$F$4:$F$75,PREDICTIONS!$T$4:$T$75,$BX35,PREDICTIONS!$U$4:$U$75,CZ$3)</f>
        <v>0</v>
      </c>
      <c r="DA35" s="83">
        <f>SUMIFS(PREDICTIONS!$J$4:$J$75,PREDICTIONS!$V$4:$V$75,$BX35,PREDICTIONS!$U$4:$U$75,DA$3)+SUMIFS(PREDICTIONS!$G$4:$G$75,PREDICTIONS!$U$4:$U$75,$BX35,PREDICTIONS!$V$4:$V$75,DA$3)</f>
        <v>0</v>
      </c>
      <c r="DB35" s="83">
        <f>SUMIFS(PREDICTIONS!$K$4:$K$75,PREDICTIONS!$W$4:$W$75,$BX35,PREDICTIONS!$V$4:$V$75,DB$3)+SUMIFS(PREDICTIONS!$J$4:$J$75,PREDICTIONS!$V$4:$V$75,$BX35,PREDICTIONS!$W$4:$W$75,DB$3)</f>
        <v>0</v>
      </c>
      <c r="DC35" s="83">
        <f>SUMIFS(PREDICTIONS!$L$4:$L$75,PREDICTIONS!$B$4:$B$75,$BX35,PREDICTIONS!$W$4:$W$75,DC$3)+SUMIFS(PREDICTIONS!$K$4:$K$75,PREDICTIONS!$W$4:$W$75,$BX35,PREDICTIONS!$B$4:$B$75,DC$3)</f>
        <v>0</v>
      </c>
      <c r="DD35" s="83">
        <f>SUMIFS(PREDICTIONS!$N$4:$N$75,PREDICTIONS!$C$4:$C$75,$BX35,PREDICTIONS!$B$4:$B$75,DD$3)+SUMIFS(PREDICTIONS!$L$4:$L$75,PREDICTIONS!$B$4:$B$75,$BX35,PREDICTIONS!$C$4:$C$75,DD$3)</f>
        <v>0</v>
      </c>
      <c r="DE35" s="83">
        <f>SUMIFS(PREDICTIONS!$O$4:$O$75,PREDICTIONS!$D$4:$D$75,$BX35,PREDICTIONS!$C$4:$C$75,DE$3)+SUMIFS(PREDICTIONS!$N$4:$N$75,PREDICTIONS!$C$4:$C$75,$BX35,PREDICTIONS!$D$4:$D$75,DE$3)</f>
        <v>0</v>
      </c>
      <c r="DF35" s="83">
        <f>SUMIFS(PREDICTIONS!$P$4:$P$75,PREDICTIONS!$E$4:$E$75,$BX35,PREDICTIONS!$D$4:$D$75,DF$3)+SUMIFS(PREDICTIONS!$O$4:$O$75,PREDICTIONS!$D$4:$D$75,$BX35,PREDICTIONS!$E$4:$E$75,DF$3)</f>
        <v>0</v>
      </c>
      <c r="DG35" s="83">
        <f>SUMIFS(PREDICTIONS!$Q$4:$Q$75,PREDICTIONS!$F$4:$F$75,$BX35,PREDICTIONS!$E$4:$E$75,DG$3)+SUMIFS(PREDICTIONS!$P$4:$P$75,PREDICTIONS!$E$4:$E$75,$BX35,PREDICTIONS!$F$4:$F$75,DG$3)</f>
        <v>0</v>
      </c>
      <c r="DH35" s="83">
        <f>SUMIFS(PREDICTIONS!$R$4:$R$75,PREDICTIONS!$G$4:$G$75,$BX35,PREDICTIONS!$F$4:$F$75,DH$3)+SUMIFS(PREDICTIONS!$Q$4:$Q$75,PREDICTIONS!$F$4:$F$75,$BX35,PREDICTIONS!$G$4:$G$75,DH$3)</f>
        <v>0</v>
      </c>
      <c r="DI35" s="83">
        <f>SUMIFS(PREDICTIONS!$S$4:$S$75,PREDICTIONS!$J$4:$J$75,$BX35,PREDICTIONS!$G$4:$G$75,DI$3)+SUMIFS(PREDICTIONS!$R$4:$R$75,PREDICTIONS!$G$4:$G$75,$BX35,PREDICTIONS!$J$4:$J$75,DI$3)</f>
        <v>0</v>
      </c>
      <c r="DJ35" s="83">
        <f>SUMIFS(PREDICTIONS!$T$4:$T$75,PREDICTIONS!$K$4:$K$75,$BX35,PREDICTIONS!$J$4:$J$75,DJ$3)+SUMIFS(PREDICTIONS!$S$4:$S$75,PREDICTIONS!$J$4:$J$75,$BX35,PREDICTIONS!$K$4:$K$75,DJ$3)</f>
        <v>0</v>
      </c>
      <c r="DK35" s="83">
        <f>SUMIFS(PREDICTIONS!$U$4:$U$75,PREDICTIONS!$L$4:$L$75,$BX35,PREDICTIONS!$K$4:$K$75,DK$3)+SUMIFS(PREDICTIONS!$T$4:$T$75,PREDICTIONS!$K$4:$K$75,$BX35,PREDICTIONS!$L$4:$L$75,DK$3)</f>
        <v>0</v>
      </c>
      <c r="DL35" s="83">
        <f>SUMIFS(PREDICTIONS!$V$4:$V$75,PREDICTIONS!$N$4:$N$75,$BX35,PREDICTIONS!$L$4:$L$75,DL$3)+SUMIFS(PREDICTIONS!$U$4:$U$75,PREDICTIONS!$L$4:$L$75,$BX35,PREDICTIONS!$N$4:$N$75,DL$3)</f>
        <v>0</v>
      </c>
      <c r="DM35" s="83">
        <f>SUMIFS(PREDICTIONS!$W$4:$W$75,PREDICTIONS!$O$4:$O$75,$BX35,PREDICTIONS!$N$4:$N$75,DM$3)+SUMIFS(PREDICTIONS!$V$4:$V$75,PREDICTIONS!$N$4:$N$75,$BX35,PREDICTIONS!$O$4:$O$75,DM$3)</f>
        <v>0</v>
      </c>
      <c r="DN35" s="83">
        <f>SUMIFS(PREDICTIONS!$B$4:$B$75,PREDICTIONS!$P$4:$P$75,$BX35,PREDICTIONS!$O$4:$O$75,DN$3)+SUMIFS(PREDICTIONS!$W$4:$W$75,PREDICTIONS!$O$4:$O$75,$BX35,PREDICTIONS!$P$4:$P$75,DN$3)</f>
        <v>0</v>
      </c>
      <c r="DO35" s="83">
        <f>SUMIFS(PREDICTIONS!$C$4:$C$75,PREDICTIONS!$Q$4:$Q$75,$BX35,PREDICTIONS!$P$4:$P$75,DO$3)+SUMIFS(PREDICTIONS!$B$4:$B$75,PREDICTIONS!$P$4:$P$75,$BX35,PREDICTIONS!$Q$4:$Q$75,DO$3)</f>
        <v>0</v>
      </c>
      <c r="DP35" s="83">
        <f>SUMIFS(PREDICTIONS!$D$4:$D$75,PREDICTIONS!$R$4:$R$75,$BX35,PREDICTIONS!$Q$4:$Q$75,DP$3)+SUMIFS(PREDICTIONS!$C$4:$C$75,PREDICTIONS!$Q$4:$Q$75,$BX35,PREDICTIONS!$R$4:$R$75,DP$3)</f>
        <v>0</v>
      </c>
      <c r="DQ35" s="83">
        <f>SUMIFS(PREDICTIONS!$E$4:$E$75,PREDICTIONS!$S$4:$S$75,$BX35,PREDICTIONS!$R$4:$R$75,DQ$3)+SUMIFS(PREDICTIONS!$D$4:$D$75,PREDICTIONS!$R$4:$R$75,$BX35,PREDICTIONS!$S$4:$S$75,DQ$3)</f>
        <v>0</v>
      </c>
      <c r="DR35" s="83">
        <f>SUMIFS(PREDICTIONS!$W$4:$W$75,PREDICTIONS!$O$4:$O$75,$BX35,PREDICTIONS!$N$4:$N$75,DR$3)+SUMIFS(PREDICTIONS!$V$4:$V$75,PREDICTIONS!$N$4:$N$75,$BX35,PREDICTIONS!$O$4:$O$75,DR$3)</f>
        <v>0</v>
      </c>
      <c r="DS35" s="83">
        <f>SUMIFS(PREDICTIONS!$W$4:$W$75,PREDICTIONS!$O$4:$O$75,$BX35,PREDICTIONS!$N$4:$N$75,DS$3)+SUMIFS(PREDICTIONS!$V$4:$V$75,PREDICTIONS!$N$4:$N$75,$BX35,PREDICTIONS!$O$4:$O$75,DS$3)</f>
        <v>0</v>
      </c>
      <c r="DT35" s="83">
        <f>SUMIFS(PREDICTIONS!$W$4:$W$75,PREDICTIONS!$O$4:$O$75,$BX35,PREDICTIONS!$N$4:$N$75,DT$3)+SUMIFS(PREDICTIONS!$V$4:$V$75,PREDICTIONS!$N$4:$N$75,$BX35,PREDICTIONS!$O$4:$O$75,DT$3)</f>
        <v>0</v>
      </c>
      <c r="DU35" s="51"/>
      <c r="DV35" s="51" t="s">
        <v>744</v>
      </c>
      <c r="DW35" s="83">
        <f>SUMIFS(PREDICTIONS!$U$4:$U$75,PREDICTIONS!$O$4:$O$75,$BX35,PREDICTIONS!$N$4:$N$75,DW$3)+SUMIFS(PREDICTIONS!$T$4:$T$75,PREDICTIONS!$N$4:$N$75,$BX35,PREDICTIONS!$O$4:$O$75,DW$3)</f>
        <v>0</v>
      </c>
      <c r="DX35" s="83">
        <f>SUMIFS(PREDICTIONS!$U$4:$U$75,PREDICTIONS!$O$4:$O$75,$BX35,PREDICTIONS!$N$4:$N$75,DX$3)+SUMIFS(PREDICTIONS!$T$4:$T$75,PREDICTIONS!$N$4:$N$75,$BX35,PREDICTIONS!$O$4:$O$75,DX$3)</f>
        <v>0</v>
      </c>
      <c r="DY35" s="83">
        <f>SUMIFS(PREDICTIONS!$U$4:$U$75,PREDICTIONS!$O$4:$O$75,$BX35,PREDICTIONS!$N$4:$N$75,DY$3)+SUMIFS(PREDICTIONS!$T$4:$T$75,PREDICTIONS!$N$4:$N$75,$BX35,PREDICTIONS!$O$4:$O$75,DY$3)</f>
        <v>0</v>
      </c>
      <c r="DZ35" s="83">
        <f>SUMIFS(PREDICTIONS!$U$4:$U$75,PREDICTIONS!$O$4:$O$75,$BX35,PREDICTIONS!$N$4:$N$75,DZ$3)+SUMIFS(PREDICTIONS!$T$4:$T$75,PREDICTIONS!$N$4:$N$75,$BX35,PREDICTIONS!$O$4:$O$75,DZ$3)</f>
        <v>0</v>
      </c>
      <c r="EA35" s="83">
        <f>SUMIFS(PREDICTIONS!$U$4:$U$75,PREDICTIONS!$O$4:$O$75,$BX35,PREDICTIONS!$N$4:$N$75,EA$3)+SUMIFS(PREDICTIONS!$T$4:$T$75,PREDICTIONS!$N$4:$N$75,$BX35,PREDICTIONS!$O$4:$O$75,EA$3)</f>
        <v>0</v>
      </c>
      <c r="EB35" s="83">
        <f>SUMIFS(PREDICTIONS!$U$4:$U$75,PREDICTIONS!$O$4:$O$75,$BX35,PREDICTIONS!$N$4:$N$75,EB$3)+SUMIFS(PREDICTIONS!$T$4:$T$75,PREDICTIONS!$N$4:$N$75,$BX35,PREDICTIONS!$O$4:$O$75,EB$3)</f>
        <v>0</v>
      </c>
      <c r="EC35" s="83">
        <f>SUMIFS(PREDICTIONS!$U$4:$U$75,PREDICTIONS!$O$4:$O$75,$BX35,PREDICTIONS!$N$4:$N$75,EC$3)+SUMIFS(PREDICTIONS!$T$4:$T$75,PREDICTIONS!$N$4:$N$75,$BX35,PREDICTIONS!$O$4:$O$75,EC$3)</f>
        <v>0</v>
      </c>
      <c r="ED35" s="83">
        <f>SUMIFS(PREDICTIONS!$U$4:$U$75,PREDICTIONS!$O$4:$O$75,$BX35,PREDICTIONS!$N$4:$N$75,ED$3)+SUMIFS(PREDICTIONS!$T$4:$T$75,PREDICTIONS!$N$4:$N$75,$BX35,PREDICTIONS!$O$4:$O$75,ED$3)</f>
        <v>0</v>
      </c>
      <c r="EE35" s="83">
        <f>SUMIFS(PREDICTIONS!$U$4:$U$75,PREDICTIONS!$O$4:$O$75,$BX35,PREDICTIONS!$N$4:$N$75,EE$3)+SUMIFS(PREDICTIONS!$T$4:$T$75,PREDICTIONS!$N$4:$N$75,$BX35,PREDICTIONS!$O$4:$O$75,EE$3)</f>
        <v>0</v>
      </c>
      <c r="EF35" s="83">
        <f>SUMIFS(PREDICTIONS!$V$4:$V$75,PREDICTIONS!$P$4:$P$75,$BX35,PREDICTIONS!$O$4:$O$75,EF$3)+SUMIFS(PREDICTIONS!$U$4:$U$75,PREDICTIONS!$O$4:$O$75,$BX35,PREDICTIONS!$P$4:$P$75,EF$3)</f>
        <v>0</v>
      </c>
      <c r="EG35" s="83">
        <f>SUMIFS(PREDICTIONS!$W$4:$W$75,PREDICTIONS!$Q$4:$Q$75,$BX35,PREDICTIONS!$P$4:$P$75,EG$3)+SUMIFS(PREDICTIONS!$V$4:$V$75,PREDICTIONS!$P$4:$P$75,$BX35,PREDICTIONS!$Q$4:$Q$75,EG$3)</f>
        <v>0</v>
      </c>
      <c r="EH35" s="83">
        <f>SUMIFS(PREDICTIONS!$B$4:$B$75,PREDICTIONS!$R$4:$R$75,$BX35,PREDICTIONS!$Q$4:$Q$75,EH$3)+SUMIFS(PREDICTIONS!$W$4:$W$75,PREDICTIONS!$Q$4:$Q$75,$BX35,PREDICTIONS!$R$4:$R$75,EH$3)</f>
        <v>0</v>
      </c>
      <c r="EI35" s="83">
        <f>SUMIFS(PREDICTIONS!$C$4:$C$75,PREDICTIONS!$S$4:$S$75,$BX35,PREDICTIONS!$R$4:$R$75,EI$3)+SUMIFS(PREDICTIONS!$B$4:$B$75,PREDICTIONS!$R$4:$R$75,$BX35,PREDICTIONS!$S$4:$S$75,EI$3)</f>
        <v>0</v>
      </c>
      <c r="EJ35" s="83">
        <f>SUMIFS(PREDICTIONS!$D$4:$D$75,PREDICTIONS!$T$4:$T$75,$BX35,PREDICTIONS!$S$4:$S$75,EJ$3)+SUMIFS(PREDICTIONS!$C$4:$C$75,PREDICTIONS!$S$4:$S$75,$BX35,PREDICTIONS!$T$4:$T$75,EJ$3)</f>
        <v>0</v>
      </c>
      <c r="EK35" s="83">
        <f>SUMIFS(PREDICTIONS!$E$4:$E$75,PREDICTIONS!$U$4:$U$75,$BX35,PREDICTIONS!$T$4:$T$75,EK$3)+SUMIFS(PREDICTIONS!$D$4:$D$75,PREDICTIONS!$T$4:$T$75,$BX35,PREDICTIONS!$U$4:$U$75,EK$3)</f>
        <v>0</v>
      </c>
      <c r="EL35" s="83">
        <f>SUMIFS(PREDICTIONS!$F$4:$F$75,PREDICTIONS!$V$4:$V$75,$BX35,PREDICTIONS!$U$4:$U$75,EL$3)+SUMIFS(PREDICTIONS!$E$4:$E$75,PREDICTIONS!$U$4:$U$75,$BX35,PREDICTIONS!$V$4:$V$75,EL$3)</f>
        <v>0</v>
      </c>
      <c r="EM35" s="83">
        <f>SUMIFS(PREDICTIONS!$G$4:$G$75,PREDICTIONS!$W$4:$W$75,$BX35,PREDICTIONS!$V$4:$V$75,EM$3)+SUMIFS(PREDICTIONS!$F$4:$F$75,PREDICTIONS!$V$4:$V$75,$BX35,PREDICTIONS!$W$4:$W$75,EM$3)</f>
        <v>0</v>
      </c>
      <c r="EN35" s="83">
        <f>SUMIFS(PREDICTIONS!$J$4:$J$75,PREDICTIONS!$B$4:$B$75,$BX35,PREDICTIONS!$W$4:$W$75,EN$3)+SUMIFS(PREDICTIONS!$G$4:$G$75,PREDICTIONS!$W$4:$W$75,$BX35,PREDICTIONS!$B$4:$B$75,EN$3)</f>
        <v>0</v>
      </c>
      <c r="EO35" s="83">
        <f>SUMIFS(PREDICTIONS!$K$4:$K$75,PREDICTIONS!$C$4:$C$75,$BX35,PREDICTIONS!$B$4:$B$75,EO$3)+SUMIFS(PREDICTIONS!$J$4:$J$75,PREDICTIONS!$B$4:$B$75,$BX35,PREDICTIONS!$C$4:$C$75,EO$3)</f>
        <v>0</v>
      </c>
      <c r="EP35" s="83">
        <f>SUMIFS(PREDICTIONS!$L$4:$L$75,PREDICTIONS!$D$4:$D$75,$BX35,PREDICTIONS!$C$4:$C$75,EP$3)+SUMIFS(PREDICTIONS!$K$4:$K$75,PREDICTIONS!$C$4:$C$75,$BX35,PREDICTIONS!$D$4:$D$75,EP$3)</f>
        <v>0</v>
      </c>
      <c r="EQ35" s="83">
        <f>SUMIFS(PREDICTIONS!$N$4:$N$75,PREDICTIONS!$E$4:$E$75,$BX35,PREDICTIONS!$D$4:$D$75,EQ$3)+SUMIFS(PREDICTIONS!$L$4:$L$75,PREDICTIONS!$D$4:$D$75,$BX35,PREDICTIONS!$E$4:$E$75,EQ$3)</f>
        <v>0</v>
      </c>
      <c r="ER35" s="83">
        <f>SUMIFS(PREDICTIONS!$O$4:$O$75,PREDICTIONS!$F$4:$F$75,$BX35,PREDICTIONS!$E$4:$E$75,ER$3)+SUMIFS(PREDICTIONS!$N$4:$N$75,PREDICTIONS!$E$4:$E$75,$BX35,PREDICTIONS!$F$4:$F$75,ER$3)</f>
        <v>0</v>
      </c>
      <c r="ES35" s="83">
        <f>SUMIFS(PREDICTIONS!$P$4:$P$75,PREDICTIONS!$G$4:$G$75,$BX35,PREDICTIONS!$F$4:$F$75,ES$3)+SUMIFS(PREDICTIONS!$O$4:$O$75,PREDICTIONS!$F$4:$F$75,$BX35,PREDICTIONS!$G$4:$G$75,ES$3)</f>
        <v>0</v>
      </c>
      <c r="ET35" s="83">
        <f>SUMIFS(PREDICTIONS!$Q$4:$Q$75,PREDICTIONS!$J$4:$J$75,$BX35,PREDICTIONS!$G$4:$G$75,ET$3)+SUMIFS(PREDICTIONS!$P$4:$P$75,PREDICTIONS!$G$4:$G$75,$BX35,PREDICTIONS!$J$4:$J$75,ET$3)</f>
        <v>0</v>
      </c>
      <c r="EU35" s="83">
        <f>SUMIFS(PREDICTIONS!$R$4:$R$75,PREDICTIONS!$K$4:$K$75,$BX35,PREDICTIONS!$J$4:$J$75,EU$3)+SUMIFS(PREDICTIONS!$Q$4:$Q$75,PREDICTIONS!$J$4:$J$75,$BX35,PREDICTIONS!$K$4:$K$75,EU$3)</f>
        <v>0</v>
      </c>
      <c r="EV35" s="83">
        <f>SUMIFS(PREDICTIONS!$S$4:$S$75,PREDICTIONS!$L$4:$L$75,$BX35,PREDICTIONS!$K$4:$K$75,EV$3)+SUMIFS(PREDICTIONS!$R$4:$R$75,PREDICTIONS!$K$4:$K$75,$BX35,PREDICTIONS!$L$4:$L$75,EV$3)</f>
        <v>0</v>
      </c>
      <c r="EW35" s="83">
        <f>SUMIFS(PREDICTIONS!$T$4:$T$75,PREDICTIONS!$N$4:$N$75,$BX35,PREDICTIONS!$L$4:$L$75,EW$3)+SUMIFS(PREDICTIONS!$S$4:$S$75,PREDICTIONS!$L$4:$L$75,$BX35,PREDICTIONS!$N$4:$N$75,EW$3)</f>
        <v>0</v>
      </c>
      <c r="EX35" s="83">
        <f>SUMIFS(PREDICTIONS!$U$4:$U$75,PREDICTIONS!$O$4:$O$75,$BX35,PREDICTIONS!$N$4:$N$75,EX$3)+SUMIFS(PREDICTIONS!$T$4:$T$75,PREDICTIONS!$N$4:$N$75,$BX35,PREDICTIONS!$O$4:$O$75,EX$3)</f>
        <v>0</v>
      </c>
      <c r="EY35" s="83">
        <f>SUMIFS(PREDICTIONS!$V$4:$V$75,PREDICTIONS!$P$4:$P$75,$BX35,PREDICTIONS!$O$4:$O$75,EY$3)+SUMIFS(PREDICTIONS!$U$4:$U$75,PREDICTIONS!$O$4:$O$75,$BX35,PREDICTIONS!$P$4:$P$75,EY$3)</f>
        <v>0</v>
      </c>
      <c r="EZ35" s="83">
        <f>SUMIFS(PREDICTIONS!$W$4:$W$75,PREDICTIONS!$Q$4:$Q$75,$BX35,PREDICTIONS!$P$4:$P$75,EZ$3)+SUMIFS(PREDICTIONS!$V$4:$V$75,PREDICTIONS!$P$4:$P$75,$BX35,PREDICTIONS!$Q$4:$Q$75,EZ$3)</f>
        <v>0</v>
      </c>
      <c r="FA35" s="83">
        <f>SUMIFS(PREDICTIONS!$B$4:$B$75,PREDICTIONS!$R$4:$R$75,$BX35,PREDICTIONS!$Q$4:$Q$75,FA$3)+SUMIFS(PREDICTIONS!$W$4:$W$75,PREDICTIONS!$Q$4:$Q$75,$BX35,PREDICTIONS!$R$4:$R$75,FA$3)</f>
        <v>0</v>
      </c>
      <c r="FB35" s="83">
        <f>SUMIFS(PREDICTIONS!$C$4:$C$75,PREDICTIONS!$S$4:$S$75,$BX35,PREDICTIONS!$R$4:$R$75,FB$3)+SUMIFS(PREDICTIONS!$B$4:$B$75,PREDICTIONS!$R$4:$R$75,$BX35,PREDICTIONS!$S$4:$S$75,FB$3)</f>
        <v>0</v>
      </c>
      <c r="FC35" s="83">
        <f>SUMIFS(PREDICTIONS!$D$4:$D$75,PREDICTIONS!$T$4:$T$75,$BX35,PREDICTIONS!$S$4:$S$75,FC$3)+SUMIFS(PREDICTIONS!$C$4:$C$75,PREDICTIONS!$S$4:$S$75,$BX35,PREDICTIONS!$T$4:$T$75,FC$3)</f>
        <v>0</v>
      </c>
      <c r="FD35" s="83">
        <f>SUMIFS(PREDICTIONS!$E$4:$E$75,PREDICTIONS!$U$4:$U$75,$BX35,PREDICTIONS!$T$4:$T$75,FD$3)+SUMIFS(PREDICTIONS!$D$4:$D$75,PREDICTIONS!$T$4:$T$75,$BX35,PREDICTIONS!$U$4:$U$75,FD$3)</f>
        <v>0</v>
      </c>
      <c r="FE35" s="83">
        <f>SUMIFS(PREDICTIONS!$F$4:$F$75,PREDICTIONS!$V$4:$V$75,$BX35,PREDICTIONS!$U$4:$U$75,FE$3)+SUMIFS(PREDICTIONS!$E$4:$E$75,PREDICTIONS!$U$4:$U$75,$BX35,PREDICTIONS!$V$4:$V$75,FE$3)</f>
        <v>0</v>
      </c>
      <c r="FF35" s="83">
        <f>SUMIFS(PREDICTIONS!$G$4:$G$75,PREDICTIONS!$W$4:$W$75,$BX35,PREDICTIONS!$V$4:$V$75,FF$3)+SUMIFS(PREDICTIONS!$F$4:$F$75,PREDICTIONS!$V$4:$V$75,$BX35,PREDICTIONS!$W$4:$W$75,FF$3)</f>
        <v>0</v>
      </c>
      <c r="FG35" s="83">
        <f>SUMIFS(PREDICTIONS!$U$4:$U$75,PREDICTIONS!$O$4:$O$75,$BX35,PREDICTIONS!$N$4:$N$75,FG$3)+SUMIFS(PREDICTIONS!$T$4:$T$75,PREDICTIONS!$N$4:$N$75,$BX35,PREDICTIONS!$O$4:$O$75,FG$3)</f>
        <v>0</v>
      </c>
      <c r="FH35" s="83">
        <f>SUMIFS(PREDICTIONS!$U$4:$U$75,PREDICTIONS!$O$4:$O$75,$BX35,PREDICTIONS!$N$4:$N$75,FH$3)+SUMIFS(PREDICTIONS!$T$4:$T$75,PREDICTIONS!$N$4:$N$75,$BX35,PREDICTIONS!$O$4:$O$75,FH$3)</f>
        <v>0</v>
      </c>
      <c r="FI35" s="83">
        <f>SUMIFS(PREDICTIONS!$U$4:$U$75,PREDICTIONS!$O$4:$O$75,$BX35,PREDICTIONS!$N$4:$N$75,FI$3)+SUMIFS(PREDICTIONS!$T$4:$T$75,PREDICTIONS!$N$4:$N$75,$BX35,PREDICTIONS!$O$4:$O$75,FI$3)</f>
        <v>0</v>
      </c>
      <c r="FJ35" s="83">
        <f>SUMIFS(PREDICTIONS!$U$4:$U$75,PREDICTIONS!$O$4:$O$75,$BX35,PREDICTIONS!$N$4:$N$75,FJ$3)+SUMIFS(PREDICTIONS!$T$4:$T$75,PREDICTIONS!$N$4:$N$75,$BX35,PREDICTIONS!$O$4:$O$75,FJ$3)</f>
        <v>0</v>
      </c>
      <c r="FK35" s="83">
        <f>SUMIFS(PREDICTIONS!$U$4:$U$75,PREDICTIONS!$O$4:$O$75,$BX35,PREDICTIONS!$N$4:$N$75,FK$3)+SUMIFS(PREDICTIONS!$T$4:$T$75,PREDICTIONS!$N$4:$N$75,$BX35,PREDICTIONS!$O$4:$O$75,FK$3)</f>
        <v>0</v>
      </c>
      <c r="FL35" s="83">
        <f>SUMIFS(PREDICTIONS!$U$4:$U$75,PREDICTIONS!$O$4:$O$75,$BX35,PREDICTIONS!$N$4:$N$75,FL$3)+SUMIFS(PREDICTIONS!$T$4:$T$75,PREDICTIONS!$N$4:$N$75,$BX35,PREDICTIONS!$O$4:$O$75,FL$3)</f>
        <v>0</v>
      </c>
      <c r="FM35" s="83">
        <f>SUMIFS(PREDICTIONS!$U$4:$U$75,PREDICTIONS!$O$4:$O$75,$BX35,PREDICTIONS!$N$4:$N$75,FM$3)+SUMIFS(PREDICTIONS!$T$4:$T$75,PREDICTIONS!$N$4:$N$75,$BX35,PREDICTIONS!$O$4:$O$75,FM$3)</f>
        <v>0</v>
      </c>
      <c r="FN35" s="83">
        <f>SUMIFS(PREDICTIONS!$U$4:$U$75,PREDICTIONS!$O$4:$O$75,$BX35,PREDICTIONS!$N$4:$N$75,FN$3)+SUMIFS(PREDICTIONS!$T$4:$T$75,PREDICTIONS!$N$4:$N$75,$BX35,PREDICTIONS!$O$4:$O$75,FN$3)</f>
        <v>0</v>
      </c>
      <c r="FO35" s="83">
        <f>SUMIFS(PREDICTIONS!$U$4:$U$75,PREDICTIONS!$O$4:$O$75,$BX35,PREDICTIONS!$N$4:$N$75,FO$3)+SUMIFS(PREDICTIONS!$T$4:$T$75,PREDICTIONS!$N$4:$N$75,$BX35,PREDICTIONS!$O$4:$O$75,FO$3)</f>
        <v>0</v>
      </c>
      <c r="FP35" s="83">
        <f>SUMIFS(PREDICTIONS!$U$4:$U$75,PREDICTIONS!$O$4:$O$75,$BX35,PREDICTIONS!$N$4:$N$75,FP$3)+SUMIFS(PREDICTIONS!$T$4:$T$75,PREDICTIONS!$N$4:$N$75,$BX35,PREDICTIONS!$O$4:$O$75,FP$3)</f>
        <v>0</v>
      </c>
      <c r="FQ35" s="83">
        <f>SUMIFS(PREDICTIONS!$U$4:$U$75,PREDICTIONS!$O$4:$O$75,$BX35,PREDICTIONS!$N$4:$N$75,FQ$3)+SUMIFS(PREDICTIONS!$T$4:$T$75,PREDICTIONS!$N$4:$N$75,$BX35,PREDICTIONS!$O$4:$O$75,FQ$3)</f>
        <v>0</v>
      </c>
      <c r="FR35" s="83">
        <f>SUMIFS(PREDICTIONS!$U$4:$U$75,PREDICTIONS!$O$4:$O$75,$BX35,PREDICTIONS!$N$4:$N$75,FR$3)+SUMIFS(PREDICTIONS!$T$4:$T$75,PREDICTIONS!$N$4:$N$75,$BX35,PREDICTIONS!$O$4:$O$75,FR$3)</f>
        <v>0</v>
      </c>
      <c r="FS35" s="51"/>
      <c r="FT35" s="51" t="s">
        <v>744</v>
      </c>
      <c r="FU35" s="83">
        <f>SUMIFS(PREDICTIONS!$S$4:$S$75,PREDICTIONS!$O$4:$O$75,$BX35,PREDICTIONS!$N$4:$N$75,FU$3)+SUMIFS(PREDICTIONS!$R$4:$R$75,PREDICTIONS!$N$4:$N$75,$BX35,PREDICTIONS!$O$4:$O$75,FU$3)</f>
        <v>0</v>
      </c>
      <c r="FV35" s="83">
        <f>SUMIFS(PREDICTIONS!$S$4:$S$75,PREDICTIONS!$O$4:$O$75,$BX35,PREDICTIONS!$N$4:$N$75,FV$3)+SUMIFS(PREDICTIONS!$R$4:$R$75,PREDICTIONS!$N$4:$N$75,$BX35,PREDICTIONS!$O$4:$O$75,FV$3)</f>
        <v>0</v>
      </c>
      <c r="FW35" s="83">
        <f>SUMIFS(PREDICTIONS!$S$4:$S$75,PREDICTIONS!$O$4:$O$75,$BX35,PREDICTIONS!$N$4:$N$75,FW$3)+SUMIFS(PREDICTIONS!$R$4:$R$75,PREDICTIONS!$N$4:$N$75,$BX35,PREDICTIONS!$O$4:$O$75,FW$3)</f>
        <v>0</v>
      </c>
      <c r="FX35" s="83">
        <f>SUMIFS(PREDICTIONS!$S$4:$S$75,PREDICTIONS!$O$4:$O$75,$BX35,PREDICTIONS!$N$4:$N$75,FX$3)+SUMIFS(PREDICTIONS!$R$4:$R$75,PREDICTIONS!$N$4:$N$75,$BX35,PREDICTIONS!$O$4:$O$75,FX$3)</f>
        <v>0</v>
      </c>
      <c r="FY35" s="83">
        <f>SUMIFS(PREDICTIONS!$S$4:$S$75,PREDICTIONS!$O$4:$O$75,$BX35,PREDICTIONS!$N$4:$N$75,FY$3)+SUMIFS(PREDICTIONS!$R$4:$R$75,PREDICTIONS!$N$4:$N$75,$BX35,PREDICTIONS!$O$4:$O$75,FY$3)</f>
        <v>0</v>
      </c>
      <c r="FZ35" s="83">
        <f>SUMIFS(PREDICTIONS!$S$4:$S$75,PREDICTIONS!$O$4:$O$75,$BX35,PREDICTIONS!$N$4:$N$75,FZ$3)+SUMIFS(PREDICTIONS!$R$4:$R$75,PREDICTIONS!$N$4:$N$75,$BX35,PREDICTIONS!$O$4:$O$75,FZ$3)</f>
        <v>0</v>
      </c>
      <c r="GA35" s="83">
        <f>SUMIFS(PREDICTIONS!$T$4:$T$75,PREDICTIONS!$P$4:$P$75,$BX35,PREDICTIONS!$O$4:$O$75,GA$3)+SUMIFS(PREDICTIONS!$S$4:$S$75,PREDICTIONS!$O$4:$O$75,$BX35,PREDICTIONS!$P$4:$P$75,GA$3)</f>
        <v>0</v>
      </c>
      <c r="GB35" s="83">
        <f>SUMIFS(PREDICTIONS!$U$4:$U$75,PREDICTIONS!$Q$4:$Q$75,$BX35,PREDICTIONS!$P$4:$P$75,GB$3)+SUMIFS(PREDICTIONS!$T$4:$T$75,PREDICTIONS!$P$4:$P$75,$BX35,PREDICTIONS!$Q$4:$Q$75,GB$3)</f>
        <v>0</v>
      </c>
      <c r="GC35" s="83">
        <f>SUMIFS(PREDICTIONS!$V$4:$V$75,PREDICTIONS!$R$4:$R$75,$BX35,PREDICTIONS!$Q$4:$Q$75,GC$3)+SUMIFS(PREDICTIONS!$U$4:$U$75,PREDICTIONS!$Q$4:$Q$75,$BX35,PREDICTIONS!$R$4:$R$75,GC$3)</f>
        <v>0</v>
      </c>
      <c r="GD35" s="83">
        <f>SUMIFS(PREDICTIONS!$W$4:$W$75,PREDICTIONS!$S$4:$S$75,$BX35,PREDICTIONS!$R$4:$R$75,GD$3)+SUMIFS(PREDICTIONS!$V$4:$V$75,PREDICTIONS!$R$4:$R$75,$BX35,PREDICTIONS!$S$4:$S$75,GD$3)</f>
        <v>0</v>
      </c>
      <c r="GE35" s="83">
        <f>SUMIFS(PREDICTIONS!$B$4:$B$75,PREDICTIONS!$T$4:$T$75,$BX35,PREDICTIONS!$S$4:$S$75,GE$3)+SUMIFS(PREDICTIONS!$W$4:$W$75,PREDICTIONS!$S$4:$S$75,$BX35,PREDICTIONS!$T$4:$T$75,GE$3)</f>
        <v>0</v>
      </c>
      <c r="GF35" s="83">
        <f>SUMIFS(PREDICTIONS!$C$4:$C$75,PREDICTIONS!$U$4:$U$75,$BX35,PREDICTIONS!$T$4:$T$75,GF$3)+SUMIFS(PREDICTIONS!$B$4:$B$75,PREDICTIONS!$T$4:$T$75,$BX35,PREDICTIONS!$U$4:$U$75,GF$3)</f>
        <v>0</v>
      </c>
      <c r="GG35" s="83">
        <f>SUMIFS(PREDICTIONS!$D$4:$D$75,PREDICTIONS!$V$4:$V$75,$BX35,PREDICTIONS!$U$4:$U$75,GG$3)+SUMIFS(PREDICTIONS!$C$4:$C$75,PREDICTIONS!$U$4:$U$75,$BX35,PREDICTIONS!$V$4:$V$75,GG$3)</f>
        <v>0</v>
      </c>
      <c r="GH35" s="83">
        <f>SUMIFS(PREDICTIONS!$E$4:$E$75,PREDICTIONS!$W$4:$W$75,$BX35,PREDICTIONS!$V$4:$V$75,GH$3)+SUMIFS(PREDICTIONS!$D$4:$D$75,PREDICTIONS!$V$4:$V$75,$BX35,PREDICTIONS!$W$4:$W$75,GH$3)</f>
        <v>0</v>
      </c>
      <c r="GI35" s="83">
        <f>SUMIFS(PREDICTIONS!$F$4:$F$75,PREDICTIONS!$B$4:$B$75,$BX35,PREDICTIONS!$W$4:$W$75,GI$3)+SUMIFS(PREDICTIONS!$E$4:$E$75,PREDICTIONS!$W$4:$W$75,$BX35,PREDICTIONS!$B$4:$B$75,GI$3)</f>
        <v>0</v>
      </c>
      <c r="GJ35" s="83">
        <f>SUMIFS(PREDICTIONS!$G$4:$G$75,PREDICTIONS!$C$4:$C$75,$BX35,PREDICTIONS!$B$4:$B$75,GJ$3)+SUMIFS(PREDICTIONS!$F$4:$F$75,PREDICTIONS!$B$4:$B$75,$BX35,PREDICTIONS!$C$4:$C$75,GJ$3)</f>
        <v>0</v>
      </c>
      <c r="GK35" s="83">
        <f>SUMIFS(PREDICTIONS!$J$4:$J$75,PREDICTIONS!$D$4:$D$75,$BX35,PREDICTIONS!$C$4:$C$75,GK$3)+SUMIFS(PREDICTIONS!$G$4:$G$75,PREDICTIONS!$C$4:$C$75,$BX35,PREDICTIONS!$D$4:$D$75,GK$3)</f>
        <v>0</v>
      </c>
      <c r="GL35" s="83">
        <f>SUMIFS(PREDICTIONS!$K$4:$K$75,PREDICTIONS!$E$4:$E$75,$BX35,PREDICTIONS!$D$4:$D$75,GL$3)+SUMIFS(PREDICTIONS!$J$4:$J$75,PREDICTIONS!$D$4:$D$75,$BX35,PREDICTIONS!$E$4:$E$75,GL$3)</f>
        <v>0</v>
      </c>
      <c r="GM35" s="83">
        <f>SUMIFS(PREDICTIONS!$L$4:$L$75,PREDICTIONS!$F$4:$F$75,$BX35,PREDICTIONS!$E$4:$E$75,GM$3)+SUMIFS(PREDICTIONS!$K$4:$K$75,PREDICTIONS!$E$4:$E$75,$BX35,PREDICTIONS!$F$4:$F$75,GM$3)</f>
        <v>0</v>
      </c>
      <c r="GN35" s="83">
        <f>SUMIFS(PREDICTIONS!$N$4:$N$75,PREDICTIONS!$G$4:$G$75,$BX35,PREDICTIONS!$F$4:$F$75,GN$3)+SUMIFS(PREDICTIONS!$L$4:$L$75,PREDICTIONS!$F$4:$F$75,$BX35,PREDICTIONS!$G$4:$G$75,GN$3)</f>
        <v>0</v>
      </c>
      <c r="GO35" s="83">
        <f>SUMIFS(PREDICTIONS!$O$4:$O$75,PREDICTIONS!$J$4:$J$75,$BX35,PREDICTIONS!$G$4:$G$75,GO$3)+SUMIFS(PREDICTIONS!$N$4:$N$75,PREDICTIONS!$G$4:$G$75,$BX35,PREDICTIONS!$J$4:$J$75,GO$3)</f>
        <v>0</v>
      </c>
      <c r="GP35" s="83">
        <f>SUMIFS(PREDICTIONS!$P$4:$P$75,PREDICTIONS!$K$4:$K$75,$BX35,PREDICTIONS!$J$4:$J$75,GP$3)+SUMIFS(PREDICTIONS!$O$4:$O$75,PREDICTIONS!$J$4:$J$75,$BX35,PREDICTIONS!$K$4:$K$75,GP$3)</f>
        <v>0</v>
      </c>
      <c r="GQ35" s="83">
        <f>SUMIFS(PREDICTIONS!$Q$4:$Q$75,PREDICTIONS!$L$4:$L$75,$BX35,PREDICTIONS!$K$4:$K$75,GQ$3)+SUMIFS(PREDICTIONS!$P$4:$P$75,PREDICTIONS!$K$4:$K$75,$BX35,PREDICTIONS!$L$4:$L$75,GQ$3)</f>
        <v>0</v>
      </c>
      <c r="GR35" s="83">
        <f>SUMIFS(PREDICTIONS!$R$4:$R$75,PREDICTIONS!$N$4:$N$75,$BX35,PREDICTIONS!$L$4:$L$75,GR$3)+SUMIFS(PREDICTIONS!$Q$4:$Q$75,PREDICTIONS!$L$4:$L$75,$BX35,PREDICTIONS!$N$4:$N$75,GR$3)</f>
        <v>0</v>
      </c>
      <c r="GS35" s="83">
        <f>SUMIFS(PREDICTIONS!$S$4:$S$75,PREDICTIONS!$O$4:$O$75,$BX35,PREDICTIONS!$N$4:$N$75,GS$3)+SUMIFS(PREDICTIONS!$R$4:$R$75,PREDICTIONS!$N$4:$N$75,$BX35,PREDICTIONS!$O$4:$O$75,GS$3)</f>
        <v>0</v>
      </c>
      <c r="GT35" s="83">
        <f>SUMIFS(PREDICTIONS!$T$4:$T$75,PREDICTIONS!$P$4:$P$75,$BX35,PREDICTIONS!$O$4:$O$75,GT$3)+SUMIFS(PREDICTIONS!$S$4:$S$75,PREDICTIONS!$O$4:$O$75,$BX35,PREDICTIONS!$P$4:$P$75,GT$3)</f>
        <v>0</v>
      </c>
      <c r="GU35" s="83">
        <f>SUMIFS(PREDICTIONS!$U$4:$U$75,PREDICTIONS!$Q$4:$Q$75,$BX35,PREDICTIONS!$P$4:$P$75,GU$3)+SUMIFS(PREDICTIONS!$T$4:$T$75,PREDICTIONS!$P$4:$P$75,$BX35,PREDICTIONS!$Q$4:$Q$75,GU$3)</f>
        <v>0</v>
      </c>
      <c r="GV35" s="83">
        <f>SUMIFS(PREDICTIONS!$V$4:$V$75,PREDICTIONS!$R$4:$R$75,$BX35,PREDICTIONS!$Q$4:$Q$75,GV$3)+SUMIFS(PREDICTIONS!$U$4:$U$75,PREDICTIONS!$Q$4:$Q$75,$BX35,PREDICTIONS!$R$4:$R$75,GV$3)</f>
        <v>0</v>
      </c>
      <c r="GW35" s="83">
        <f>SUMIFS(PREDICTIONS!$W$4:$W$75,PREDICTIONS!$S$4:$S$75,$BX35,PREDICTIONS!$R$4:$R$75,GW$3)+SUMIFS(PREDICTIONS!$V$4:$V$75,PREDICTIONS!$R$4:$R$75,$BX35,PREDICTIONS!$S$4:$S$75,GW$3)</f>
        <v>0</v>
      </c>
      <c r="GX35" s="83">
        <f>SUMIFS(PREDICTIONS!$B$4:$B$75,PREDICTIONS!$T$4:$T$75,$BX35,PREDICTIONS!$S$4:$S$75,GX$3)+SUMIFS(PREDICTIONS!$W$4:$W$75,PREDICTIONS!$S$4:$S$75,$BX35,PREDICTIONS!$T$4:$T$75,GX$3)</f>
        <v>0</v>
      </c>
      <c r="GY35" s="83">
        <f>SUMIFS(PREDICTIONS!$C$4:$C$75,PREDICTIONS!$U$4:$U$75,$BX35,PREDICTIONS!$T$4:$T$75,GY$3)+SUMIFS(PREDICTIONS!$B$4:$B$75,PREDICTIONS!$T$4:$T$75,$BX35,PREDICTIONS!$U$4:$U$75,GY$3)</f>
        <v>0</v>
      </c>
      <c r="GZ35" s="83">
        <f>SUMIFS(PREDICTIONS!$S$4:$S$75,PREDICTIONS!$O$4:$O$75,$BX35,PREDICTIONS!$N$4:$N$75,GZ$3)+SUMIFS(PREDICTIONS!$R$4:$R$75,PREDICTIONS!$N$4:$N$75,$BX35,PREDICTIONS!$O$4:$O$75,GZ$3)</f>
        <v>0</v>
      </c>
      <c r="HA35" s="83">
        <f>SUMIFS(PREDICTIONS!$S$4:$S$75,PREDICTIONS!$O$4:$O$75,$BX35,PREDICTIONS!$N$4:$N$75,HA$3)+SUMIFS(PREDICTIONS!$R$4:$R$75,PREDICTIONS!$N$4:$N$75,$BX35,PREDICTIONS!$O$4:$O$75,HA$3)</f>
        <v>0</v>
      </c>
      <c r="HB35" s="83">
        <f>SUMIFS(PREDICTIONS!$S$4:$S$75,PREDICTIONS!$O$4:$O$75,$BX35,PREDICTIONS!$N$4:$N$75,HB$3)+SUMIFS(PREDICTIONS!$R$4:$R$75,PREDICTIONS!$N$4:$N$75,$BX35,PREDICTIONS!$O$4:$O$75,HB$3)</f>
        <v>0</v>
      </c>
      <c r="HC35" s="83">
        <f>SUMIFS(PREDICTIONS!$S$4:$S$75,PREDICTIONS!$O$4:$O$75,$BX35,PREDICTIONS!$N$4:$N$75,HC$3)+SUMIFS(PREDICTIONS!$R$4:$R$75,PREDICTIONS!$N$4:$N$75,$BX35,PREDICTIONS!$O$4:$O$75,HC$3)</f>
        <v>0</v>
      </c>
      <c r="HD35" s="83">
        <f>SUMIFS(PREDICTIONS!$S$4:$S$75,PREDICTIONS!$O$4:$O$75,$BX35,PREDICTIONS!$N$4:$N$75,HD$3)+SUMIFS(PREDICTIONS!$R$4:$R$75,PREDICTIONS!$N$4:$N$75,$BX35,PREDICTIONS!$O$4:$O$75,HD$3)</f>
        <v>0</v>
      </c>
      <c r="HE35" s="83">
        <f>SUMIFS(PREDICTIONS!$S$4:$S$75,PREDICTIONS!$O$4:$O$75,$BX35,PREDICTIONS!$N$4:$N$75,HE$3)+SUMIFS(PREDICTIONS!$R$4:$R$75,PREDICTIONS!$N$4:$N$75,$BX35,PREDICTIONS!$O$4:$O$75,HE$3)</f>
        <v>0</v>
      </c>
      <c r="HF35" s="83">
        <f>SUMIFS(PREDICTIONS!$S$4:$S$75,PREDICTIONS!$O$4:$O$75,$BX35,PREDICTIONS!$N$4:$N$75,HF$3)+SUMIFS(PREDICTIONS!$R$4:$R$75,PREDICTIONS!$N$4:$N$75,$BX35,PREDICTIONS!$O$4:$O$75,HF$3)</f>
        <v>0</v>
      </c>
      <c r="HG35" s="83">
        <f>SUMIFS(PREDICTIONS!$S$4:$S$75,PREDICTIONS!$O$4:$O$75,$BX35,PREDICTIONS!$N$4:$N$75,HG$3)+SUMIFS(PREDICTIONS!$R$4:$R$75,PREDICTIONS!$N$4:$N$75,$BX35,PREDICTIONS!$O$4:$O$75,HG$3)</f>
        <v>0</v>
      </c>
      <c r="HH35" s="83">
        <f>SUMIFS(PREDICTIONS!$S$4:$S$75,PREDICTIONS!$O$4:$O$75,$BX35,PREDICTIONS!$N$4:$N$75,HH$3)+SUMIFS(PREDICTIONS!$R$4:$R$75,PREDICTIONS!$N$4:$N$75,$BX35,PREDICTIONS!$O$4:$O$75,HH$3)</f>
        <v>0</v>
      </c>
      <c r="HI35" s="83">
        <f>SUMIFS(PREDICTIONS!$S$4:$S$75,PREDICTIONS!$O$4:$O$75,$BX35,PREDICTIONS!$N$4:$N$75,HI$3)+SUMIFS(PREDICTIONS!$R$4:$R$75,PREDICTIONS!$N$4:$N$75,$BX35,PREDICTIONS!$O$4:$O$75,HI$3)</f>
        <v>0</v>
      </c>
      <c r="HJ35" s="83">
        <f>SUMIFS(PREDICTIONS!$S$4:$S$75,PREDICTIONS!$O$4:$O$75,$BX35,PREDICTIONS!$N$4:$N$75,HJ$3)+SUMIFS(PREDICTIONS!$R$4:$R$75,PREDICTIONS!$N$4:$N$75,$BX35,PREDICTIONS!$O$4:$O$75,HJ$3)</f>
        <v>0</v>
      </c>
      <c r="HK35" s="83">
        <f>SUMIFS(PREDICTIONS!$S$4:$S$75,PREDICTIONS!$O$4:$O$75,$BX35,PREDICTIONS!$N$4:$N$75,HK$3)+SUMIFS(PREDICTIONS!$R$4:$R$75,PREDICTIONS!$N$4:$N$75,$BX35,PREDICTIONS!$O$4:$O$75,HK$3)</f>
        <v>0</v>
      </c>
      <c r="HL35" s="83">
        <f>SUMIFS(PREDICTIONS!$S$4:$S$75,PREDICTIONS!$O$4:$O$75,$BX35,PREDICTIONS!$N$4:$N$75,HL$3)+SUMIFS(PREDICTIONS!$R$4:$R$75,PREDICTIONS!$N$4:$N$75,$BX35,PREDICTIONS!$O$4:$O$75,HL$3)</f>
        <v>0</v>
      </c>
      <c r="HM35" s="83">
        <f>SUMIFS(PREDICTIONS!$S$4:$S$75,PREDICTIONS!$O$4:$O$75,$BX35,PREDICTIONS!$N$4:$N$75,HM$3)+SUMIFS(PREDICTIONS!$R$4:$R$75,PREDICTIONS!$N$4:$N$75,$BX35,PREDICTIONS!$O$4:$O$75,HM$3)</f>
        <v>0</v>
      </c>
      <c r="HN35" s="83">
        <f>SUMIFS(PREDICTIONS!$S$4:$S$75,PREDICTIONS!$O$4:$O$75,$BX35,PREDICTIONS!$N$4:$N$75,HN$3)+SUMIFS(PREDICTIONS!$R$4:$R$75,PREDICTIONS!$N$4:$N$75,$BX35,PREDICTIONS!$O$4:$O$75,HN$3)</f>
        <v>0</v>
      </c>
      <c r="HO35" s="83">
        <f>SUMIFS(PREDICTIONS!$S$4:$S$75,PREDICTIONS!$O$4:$O$75,$BX35,PREDICTIONS!$N$4:$N$75,HO$3)+SUMIFS(PREDICTIONS!$R$4:$R$75,PREDICTIONS!$N$4:$N$75,$BX35,PREDICTIONS!$O$4:$O$75,HO$3)</f>
        <v>0</v>
      </c>
      <c r="HP35" s="83">
        <f>SUMIFS(PREDICTIONS!$S$4:$S$75,PREDICTIONS!$O$4:$O$75,$BX35,PREDICTIONS!$N$4:$N$75,HP$3)+SUMIFS(PREDICTIONS!$R$4:$R$75,PREDICTIONS!$N$4:$N$75,$BX35,PREDICTIONS!$O$4:$O$75,HP$3)</f>
        <v>0</v>
      </c>
      <c r="HQ35" s="51"/>
      <c r="HR35" s="71"/>
      <c r="HS35" s="71"/>
      <c r="HT35" s="71"/>
      <c r="HU35" s="71"/>
      <c r="HV35" s="71"/>
      <c r="HW35" s="71"/>
      <c r="HX35" s="71"/>
      <c r="HY35" s="71"/>
      <c r="HZ35" s="71"/>
      <c r="IA35" s="71"/>
      <c r="IB35" s="71"/>
      <c r="IC35" s="71"/>
      <c r="ID35" s="71"/>
      <c r="IE35" s="71"/>
      <c r="IF35" s="71"/>
      <c r="IG35" s="71"/>
      <c r="IH35" s="71"/>
      <c r="II35" s="71"/>
      <c r="IJ35" s="71"/>
      <c r="IK35" s="71"/>
      <c r="IL35" s="71"/>
      <c r="IM35" s="71"/>
      <c r="IN35" s="71"/>
      <c r="IP35" s="71"/>
      <c r="IQ35" s="71"/>
      <c r="IR35" s="71"/>
      <c r="IS35" s="71"/>
      <c r="IT35" s="71"/>
      <c r="IU35" s="71"/>
      <c r="IV35" s="71"/>
      <c r="IW35" s="71"/>
      <c r="IX35" s="71"/>
      <c r="IY35" s="71"/>
      <c r="IZ35" s="71"/>
      <c r="JA35" s="71"/>
      <c r="JB35" s="71"/>
      <c r="JC35" s="71"/>
      <c r="JD35" s="71"/>
      <c r="JE35" s="71"/>
      <c r="JF35" s="71"/>
      <c r="JG35" s="71"/>
      <c r="JH35" s="71"/>
      <c r="JI35" s="71"/>
      <c r="JJ35" s="71"/>
      <c r="JK35" s="71"/>
      <c r="JL35" s="71"/>
      <c r="JM35" s="71"/>
      <c r="JN35" s="71"/>
      <c r="JO35" s="71"/>
      <c r="JP35" s="71"/>
      <c r="JQ35" s="71"/>
      <c r="JR35" s="71"/>
      <c r="JS35" s="71"/>
      <c r="JT35" s="71"/>
      <c r="JU35" s="71"/>
      <c r="JV35" s="71"/>
      <c r="JW35" s="71"/>
      <c r="JX35" s="71"/>
      <c r="JY35" s="71"/>
      <c r="JZ35" s="71"/>
      <c r="KA35" s="71"/>
      <c r="KB35" s="71"/>
      <c r="KC35" s="71"/>
      <c r="KD35" s="71"/>
      <c r="KE35" s="71"/>
      <c r="KF35" s="71"/>
      <c r="KG35" s="71"/>
      <c r="KH35" s="71"/>
      <c r="KI35" s="71"/>
      <c r="KJ35" s="71"/>
      <c r="KK35" s="71"/>
      <c r="KL35" s="71"/>
      <c r="KM35" s="71"/>
      <c r="KN35" s="71"/>
      <c r="KO35" s="71"/>
    </row>
    <row r="36" spans="1:301" s="78" customFormat="1" ht="30" customHeight="1" x14ac:dyDescent="0.25">
      <c r="A36" s="71"/>
      <c r="B36" s="72">
        <f>ACTUALS!B36</f>
        <v>33</v>
      </c>
      <c r="C36" s="73" t="str">
        <f>ACTUALS!C36</f>
        <v>F</v>
      </c>
      <c r="D36" s="74">
        <f>ACTUALS!D36</f>
        <v>46194</v>
      </c>
      <c r="E36" s="73" t="str">
        <f>ACTUALS!E36</f>
        <v>Estadio BBVA (Monterrey)</v>
      </c>
      <c r="F36" s="180">
        <f>ACTUALS!F36</f>
        <v>0</v>
      </c>
      <c r="G36" s="75">
        <f t="shared" si="2"/>
        <v>46194</v>
      </c>
      <c r="H36" s="254" t="str">
        <f>ACTUALS!H36</f>
        <v>Tunisia - Japan</v>
      </c>
      <c r="I36" s="149"/>
      <c r="J36" s="150"/>
      <c r="K36" s="151"/>
      <c r="L36" s="73" t="str">
        <f t="shared" si="3"/>
        <v/>
      </c>
      <c r="M36" s="76" t="s">
        <v>727</v>
      </c>
      <c r="N36" s="77" t="str">
        <f t="shared" si="7"/>
        <v>Tunisia</v>
      </c>
      <c r="O36" s="78" t="str">
        <f t="shared" si="8"/>
        <v>Japan</v>
      </c>
      <c r="P36" s="78" t="str">
        <f>IF(L36="","",IF(PREDICTIONS!$R36&gt;PREDICTIONS!$S36,PREDICTIONS!$N36,IF(PREDICTIONS!$S36&gt;PREDICTIONS!$R36,PREDICTIONS!$O36,"")))</f>
        <v/>
      </c>
      <c r="Q36" s="78" t="str">
        <f>IF(PREDICTIONS!$P36=PREDICTIONS!$N36,PREDICTIONS!$O36,IF(PREDICTIONS!$P36=PREDICTIONS!$O36,PREDICTIONS!$N36,""))</f>
        <v/>
      </c>
      <c r="R36" s="79">
        <f t="shared" si="4"/>
        <v>0</v>
      </c>
      <c r="S36" s="78">
        <f t="shared" si="5"/>
        <v>0</v>
      </c>
      <c r="T36" s="78">
        <f>IF(OR(PREDICTIONS!$R36="",PREDICTIONS!$S36=""),"",PREDICTIONS!$R36-PREDICTIONS!$S36)</f>
        <v>0</v>
      </c>
      <c r="U36" s="78">
        <f>IF(OR(PREDICTIONS!$R36="",PREDICTIONS!$S36=""),"",PREDICTIONS!$S36-PREDICTIONS!$R36)</f>
        <v>0</v>
      </c>
      <c r="V36" s="78" t="str">
        <f>IF(PREDICTIONS!$K36="","",IF(PREDICTIONS!$L36="Draw",1,IF(PREDICTIONS!$L36=PREDICTIONS!$N36,3,0)))</f>
        <v/>
      </c>
      <c r="W36" s="78" t="str">
        <f>IF(PREDICTIONS!$K36="","",IF(PREDICTIONS!$L36="Draw",1,IF(PREDICTIONS!$L36=PREDICTIONS!$O36,3,0)))</f>
        <v/>
      </c>
      <c r="AB36" s="209" t="str">
        <f>IF(OR(ACTUALS!L36="",L36=""),"",IF((R36+S36)=(ACTUALS!R36+ACTUALS!S36),pointtotalgoals,0))</f>
        <v/>
      </c>
      <c r="AC36" s="78" t="str">
        <f>IF(L36="","",IF(L36=ACTUALS!L36,pointcorrectresult,0))</f>
        <v/>
      </c>
      <c r="AD36" s="78" t="str">
        <f>IF(L36="","",IF(I36=ACTUALS!I36,pointcorrectscore,0))</f>
        <v/>
      </c>
      <c r="AE36" s="210">
        <f t="shared" si="6"/>
        <v>0</v>
      </c>
      <c r="AK36" s="78" t="s">
        <v>61</v>
      </c>
      <c r="AL36" s="86">
        <v>1</v>
      </c>
      <c r="AM36" s="86" t="str">
        <f ca="1">IFERROR(INDEX(BE:BE,MATCH("1"&amp;AK36,BO:BO,0),1),"")</f>
        <v>Sweden</v>
      </c>
      <c r="AN36" s="86" t="str">
        <f ca="1">IF(AM36="","",VLOOKUP(AM36,BE:BJ,2,FALSE)&amp;"-"&amp;VLOOKUP(AM36,BE:BJ,3,FALSE)&amp;"-"&amp;VLOOKUP(AM36,BE:BJ,4,FALSE))</f>
        <v>0-0-0</v>
      </c>
      <c r="AO36" s="86">
        <f ca="1">IF(AM36="","",VLOOKUP(AM36,BE:BL,8,FALSE))</f>
        <v>0</v>
      </c>
      <c r="AP36" s="86">
        <f ca="1">IF(AM36="","",VLOOKUP(AM36,BE:BO,5,FALSE))</f>
        <v>0</v>
      </c>
      <c r="AQ36" s="280" t="str">
        <f>IF(L75="","",IF(AM36=ACTUALS!AJ36,$AQ$2,0))</f>
        <v/>
      </c>
      <c r="AR36" s="281"/>
      <c r="AS36" s="51"/>
      <c r="AT36" s="51"/>
      <c r="AU36" s="94"/>
      <c r="AV36" s="94"/>
      <c r="AW36" s="51"/>
      <c r="AX36" s="51"/>
      <c r="AY36" s="51"/>
      <c r="AZ36" s="51"/>
      <c r="BA36" s="51"/>
      <c r="BB36" s="51"/>
      <c r="BC36" s="51"/>
      <c r="BD36" s="51" t="s">
        <v>62</v>
      </c>
      <c r="BE36" s="51" t="s">
        <v>46</v>
      </c>
      <c r="BF36" s="51">
        <f>COUNTIF(PREDICTIONS!$P$4:$P$75,BE36)</f>
        <v>0</v>
      </c>
      <c r="BG36" s="51">
        <f>COUNTIFS(PREDICTIONS!$O$4:$O$75,BE36,PREDICTIONS!$L$4:$L$75,"Draw")+COUNTIFS(PREDICTIONS!$N$4:$N$75,BE36,PREDICTIONS!$L$4:$L$75,"Draw")</f>
        <v>0</v>
      </c>
      <c r="BH36" s="51">
        <f>COUNTIF(PREDICTIONS!$Q$4:$Q$75,BE36)</f>
        <v>0</v>
      </c>
      <c r="BI36" s="51">
        <f>BG36+(3*BF36)</f>
        <v>0</v>
      </c>
      <c r="BJ36" s="51">
        <f>SUMIFS(PREDICTIONS!$R$4:$R$75,PREDICTIONS!$N$4:$N$75,BE36)+SUMIFS(PREDICTIONS!$S$4:$S$75,PREDICTIONS!$O$4:$O$75,BE36)</f>
        <v>0</v>
      </c>
      <c r="BK36" s="51">
        <f>SUMIFS(PREDICTIONS!$S$4:$S$75,PREDICTIONS!$N$4:$N$75,BE36)+SUMIFS(PREDICTIONS!$R$4:$R$75,PREDICTIONS!$O$4:$O$75,BE36)</f>
        <v>0</v>
      </c>
      <c r="BL36" s="51">
        <f>BJ36-BK36</f>
        <v>0</v>
      </c>
      <c r="BM36" s="51">
        <f ca="1">RANK(BV36,BV34:BV37,1)</f>
        <v>2</v>
      </c>
      <c r="BN36" s="51" t="str">
        <f>IFERROR(VLOOKUP(BE36,AU:AV,2,FALSE),"")</f>
        <v/>
      </c>
      <c r="BO36" s="51" t="str">
        <f ca="1">IF(BN36="",BM36&amp;BD36,BN36&amp;BD36)</f>
        <v>2G</v>
      </c>
      <c r="BP36" s="51">
        <f>RANK(BI36,BI34:BI37)+(RANK(BL36,BL34:BL37)/10)+(RANK(BJ36,BJ34:BJ37)/100)</f>
        <v>1.1100000000000001</v>
      </c>
      <c r="BQ36" s="51">
        <f>RANK(BP36,BP34:BP37,1)</f>
        <v>1</v>
      </c>
      <c r="BR36" s="51" cm="1">
        <f t="array" aca="1" ref="BR36" ca="1">SUMPRODUCT((OFFSET($BY$3:$DT$3,MATCH($BE36,$BX$4:$BX$51,0),0))*((IF($BQ35=$BQ36,$BY$3:$DT$3=$BE35,0))+(IF($BQ34=$BQ36,$BY$3:$DT$3=$BE34,0))+(IF($BQ37=$BQ36,$BY$3:$DT$3=$BE37,0))))</f>
        <v>0</v>
      </c>
      <c r="BS36" s="51" cm="1">
        <f t="array" aca="1" ref="BS36" ca="1">SUMPRODUCT((OFFSET($DW$3:$FR$3,MATCH($BE36,$DV$4:$DV$51,0),0))*((IF($BQ35=$BQ36,$DW$3:$FR$3=$BE35,0))+(IF($BQ34=$BQ36,$DW$3:$FR$3=$BE34,0))+(IF($BQ37=$BQ36,$DW$3:$FR$3=$BE37,0))))</f>
        <v>0</v>
      </c>
      <c r="BT36" s="51" cm="1">
        <f t="array" aca="1" ref="BT36" ca="1">SUMPRODUCT((OFFSET($FU$3:$HP$3,MATCH($BE36,$FT$4:$FT$51,0),0))*((IF($BQ35=$BQ36,$FU$3:$HP$3=$BE35,0))+(IF($BQ34=$BQ36,$FU$3:$HP$3=$BE34,0))+(IF($BQ37=$BQ36,$FU$3:$HP$3=$BE37,0))))</f>
        <v>0</v>
      </c>
      <c r="BU36" s="51">
        <f ca="1">(BR36/1000)+(BS36/10000)+(BT36/100000)+(ROW(BT39)/10000000)</f>
        <v>3.8999999999999999E-6</v>
      </c>
      <c r="BV36" s="51">
        <f ca="1">+BP36-BU36</f>
        <v>1.1099961</v>
      </c>
      <c r="BW36" s="51"/>
      <c r="BX36" s="96" t="s">
        <v>745</v>
      </c>
      <c r="BY36" s="83">
        <f>SUMIFS(PREDICTIONS!$W$4:$W$75,PREDICTIONS!$O$4:$O$75,$BX36,PREDICTIONS!$N$4:$N$75,BY$3)+SUMIFS(PREDICTIONS!$V$4:$V$75,PREDICTIONS!$N$4:$N$75,$BX36,PREDICTIONS!$O$4:$O$75,BY$3)</f>
        <v>0</v>
      </c>
      <c r="BZ36" s="83">
        <f>SUMIFS(PREDICTIONS!$W$4:$W$75,PREDICTIONS!$O$4:$O$75,$BX36,PREDICTIONS!$N$4:$N$75,BZ$3)+SUMIFS(PREDICTIONS!$V$4:$V$75,PREDICTIONS!$N$4:$N$75,$BX36,PREDICTIONS!$O$4:$O$75,BZ$3)</f>
        <v>0</v>
      </c>
      <c r="CA36" s="83">
        <f>SUMIFS(PREDICTIONS!$W$4:$W$75,PREDICTIONS!$O$4:$O$75,$BX36,PREDICTIONS!$N$4:$N$75,CA$3)+SUMIFS(PREDICTIONS!$V$4:$V$75,PREDICTIONS!$N$4:$N$75,$BX36,PREDICTIONS!$O$4:$O$75,CA$3)</f>
        <v>0</v>
      </c>
      <c r="CB36" s="83">
        <f>SUMIFS(PREDICTIONS!$W$4:$W$75,PREDICTIONS!$O$4:$O$75,$BX36,PREDICTIONS!$N$4:$N$75,CB$3)+SUMIFS(PREDICTIONS!$V$4:$V$75,PREDICTIONS!$N$4:$N$75,$BX36,PREDICTIONS!$O$4:$O$75,CB$3)</f>
        <v>0</v>
      </c>
      <c r="CC36" s="83">
        <f>SUMIFS(PREDICTIONS!$W$4:$W$75,PREDICTIONS!$O$4:$O$75,$BX36,PREDICTIONS!$N$4:$N$75,CC$3)+SUMIFS(PREDICTIONS!$V$4:$V$75,PREDICTIONS!$N$4:$N$75,$BX36,PREDICTIONS!$O$4:$O$75,CC$3)</f>
        <v>0</v>
      </c>
      <c r="CD36" s="83">
        <f>SUMIFS(PREDICTIONS!$W$4:$W$75,PREDICTIONS!$O$4:$O$75,$BX36,PREDICTIONS!$N$4:$N$75,CD$3)+SUMIFS(PREDICTIONS!$V$4:$V$75,PREDICTIONS!$N$4:$N$75,$BX36,PREDICTIONS!$O$4:$O$75,CD$3)</f>
        <v>0</v>
      </c>
      <c r="CE36" s="83">
        <f>SUMIFS(PREDICTIONS!$W$4:$W$75,PREDICTIONS!$O$4:$O$75,$BX36,PREDICTIONS!$N$4:$N$75,CE$3)+SUMIFS(PREDICTIONS!$V$4:$V$75,PREDICTIONS!$N$4:$N$75,$BX36,PREDICTIONS!$O$4:$O$75,CE$3)</f>
        <v>0</v>
      </c>
      <c r="CF36" s="83">
        <f>SUMIFS(PREDICTIONS!$W$4:$W$75,PREDICTIONS!$O$4:$O$75,$BX36,PREDICTIONS!$N$4:$N$75,CF$3)+SUMIFS(PREDICTIONS!$V$4:$V$75,PREDICTIONS!$N$4:$N$75,$BX36,PREDICTIONS!$O$4:$O$75,CF$3)</f>
        <v>0</v>
      </c>
      <c r="CG36" s="83">
        <f>SUMIFS(PREDICTIONS!$W$4:$W$75,PREDICTIONS!$O$4:$O$75,$BX36,PREDICTIONS!$N$4:$N$75,CG$3)+SUMIFS(PREDICTIONS!$V$4:$V$75,PREDICTIONS!$N$4:$N$75,$BX36,PREDICTIONS!$O$4:$O$75,CG$3)</f>
        <v>0</v>
      </c>
      <c r="CH36" s="83">
        <f>SUMIFS(PREDICTIONS!$W$4:$W$75,PREDICTIONS!$O$4:$O$75,$BX36,PREDICTIONS!$N$4:$N$75,CH$3)+SUMIFS(PREDICTIONS!$V$4:$V$75,PREDICTIONS!$N$4:$N$75,$BX36,PREDICTIONS!$O$4:$O$75,CH$3)</f>
        <v>0</v>
      </c>
      <c r="CI36" s="83">
        <f>SUMIFS(PREDICTIONS!$W$4:$W$75,PREDICTIONS!$O$4:$O$75,$BX36,PREDICTIONS!$N$4:$N$75,CI$3)+SUMIFS(PREDICTIONS!$V$4:$V$75,PREDICTIONS!$N$4:$N$75,$BX36,PREDICTIONS!$O$4:$O$75,CI$3)</f>
        <v>0</v>
      </c>
      <c r="CJ36" s="83">
        <f>SUMIFS(PREDICTIONS!$W$4:$W$75,PREDICTIONS!$O$4:$O$75,$BX36,PREDICTIONS!$N$4:$N$75,CJ$3)+SUMIFS(PREDICTIONS!$V$4:$V$75,PREDICTIONS!$N$4:$N$75,$BX36,PREDICTIONS!$O$4:$O$75,CJ$3)</f>
        <v>0</v>
      </c>
      <c r="CK36" s="83">
        <f>SUMIFS(PREDICTIONS!$W$4:$W$75,PREDICTIONS!$O$4:$O$75,$BX36,PREDICTIONS!$N$4:$N$75,CK$3)+SUMIFS(PREDICTIONS!$V$4:$V$75,PREDICTIONS!$N$4:$N$75,$BX36,PREDICTIONS!$O$4:$O$75,CK$3)</f>
        <v>0</v>
      </c>
      <c r="CL36" s="83">
        <f>SUMIFS(PREDICTIONS!$W$4:$W$75,PREDICTIONS!$O$4:$O$75,$BX36,PREDICTIONS!$N$4:$N$75,CL$3)+SUMIFS(PREDICTIONS!$V$4:$V$75,PREDICTIONS!$N$4:$N$75,$BX36,PREDICTIONS!$O$4:$O$75,CL$3)</f>
        <v>0</v>
      </c>
      <c r="CM36" s="83">
        <f>SUMIFS(PREDICTIONS!$W$4:$W$75,PREDICTIONS!$O$4:$O$75,$BX36,PREDICTIONS!$N$4:$N$75,CM$3)+SUMIFS(PREDICTIONS!$V$4:$V$75,PREDICTIONS!$N$4:$N$75,$BX36,PREDICTIONS!$O$4:$O$75,CM$3)</f>
        <v>0</v>
      </c>
      <c r="CN36" s="83">
        <f>SUMIFS(PREDICTIONS!$W$4:$W$75,PREDICTIONS!$O$4:$O$75,$BX36,PREDICTIONS!$N$4:$N$75,CN$3)+SUMIFS(PREDICTIONS!$V$4:$V$75,PREDICTIONS!$N$4:$N$75,$BX36,PREDICTIONS!$O$4:$O$75,CN$3)</f>
        <v>0</v>
      </c>
      <c r="CO36" s="83">
        <f>SUMIFS(PREDICTIONS!$W$4:$W$75,PREDICTIONS!$O$4:$O$75,$BX36,PREDICTIONS!$N$4:$N$75,CO$3)+SUMIFS(PREDICTIONS!$V$4:$V$75,PREDICTIONS!$N$4:$N$75,$BX36,PREDICTIONS!$O$4:$O$75,CO$3)</f>
        <v>0</v>
      </c>
      <c r="CP36" s="83">
        <f>SUMIFS(PREDICTIONS!$W$4:$W$75,PREDICTIONS!$O$4:$O$75,$BX36,PREDICTIONS!$N$4:$N$75,CP$3)+SUMIFS(PREDICTIONS!$V$4:$V$75,PREDICTIONS!$N$4:$N$75,$BX36,PREDICTIONS!$O$4:$O$75,CP$3)</f>
        <v>0</v>
      </c>
      <c r="CQ36" s="83">
        <f>SUMIFS(PREDICTIONS!$W$4:$W$75,PREDICTIONS!$O$4:$O$75,$BX36,PREDICTIONS!$N$4:$N$75,CQ$3)+SUMIFS(PREDICTIONS!$V$4:$V$75,PREDICTIONS!$N$4:$N$75,$BX36,PREDICTIONS!$O$4:$O$75,CQ$3)</f>
        <v>0</v>
      </c>
      <c r="CR36" s="83">
        <f>SUMIFS(PREDICTIONS!$W$4:$W$75,PREDICTIONS!$O$4:$O$75,$BX36,PREDICTIONS!$N$4:$N$75,CR$3)+SUMIFS(PREDICTIONS!$V$4:$V$75,PREDICTIONS!$N$4:$N$75,$BX36,PREDICTIONS!$O$4:$O$75,CR$3)</f>
        <v>0</v>
      </c>
      <c r="CS36" s="83">
        <f>SUMIFS(PREDICTIONS!$W$4:$W$75,PREDICTIONS!$O$4:$O$75,$BX36,PREDICTIONS!$N$4:$N$75,CS$3)+SUMIFS(PREDICTIONS!$V$4:$V$75,PREDICTIONS!$N$4:$N$75,$BX36,PREDICTIONS!$O$4:$O$75,CS$3)</f>
        <v>0</v>
      </c>
      <c r="CT36" s="83">
        <f>SUMIFS(PREDICTIONS!$W$4:$W$75,PREDICTIONS!$O$4:$O$75,$BX36,PREDICTIONS!$N$4:$N$75,CT$3)+SUMIFS(PREDICTIONS!$V$4:$V$75,PREDICTIONS!$N$4:$N$75,$BX36,PREDICTIONS!$O$4:$O$75,CT$3)</f>
        <v>0</v>
      </c>
      <c r="CU36" s="83">
        <f>SUMIFS(PREDICTIONS!$B$4:$B$75,PREDICTIONS!$P$4:$P$75,$BX36,PREDICTIONS!$O$4:$O$75,CU$3)+SUMIFS(PREDICTIONS!$W$4:$W$75,PREDICTIONS!$O$4:$O$75,$BX36,PREDICTIONS!$P$4:$P$75,CU$3)</f>
        <v>0</v>
      </c>
      <c r="CV36" s="83">
        <f>SUMIFS(PREDICTIONS!$C$4:$C$75,PREDICTIONS!$Q$4:$Q$75,$BX36,PREDICTIONS!$P$4:$P$75,CV$3)+SUMIFS(PREDICTIONS!$B$4:$B$75,PREDICTIONS!$P$4:$P$75,$BX36,PREDICTIONS!$Q$4:$Q$75,CV$3)</f>
        <v>0</v>
      </c>
      <c r="CW36" s="83">
        <f>SUMIFS(PREDICTIONS!$D$4:$D$75,PREDICTIONS!$R$4:$R$75,$BX36,PREDICTIONS!$Q$4:$Q$75,CW$3)+SUMIFS(PREDICTIONS!$C$4:$C$75,PREDICTIONS!$Q$4:$Q$75,$BX36,PREDICTIONS!$R$4:$R$75,CW$3)</f>
        <v>0</v>
      </c>
      <c r="CX36" s="83">
        <f>SUMIFS(PREDICTIONS!$E$4:$E$75,PREDICTIONS!$S$4:$S$75,$BX36,PREDICTIONS!$R$4:$R$75,CX$3)+SUMIFS(PREDICTIONS!$D$4:$D$75,PREDICTIONS!$R$4:$R$75,$BX36,PREDICTIONS!$S$4:$S$75,CX$3)</f>
        <v>0</v>
      </c>
      <c r="CY36" s="83">
        <f>SUMIFS(PREDICTIONS!$F$4:$F$75,PREDICTIONS!$T$4:$T$75,$BX36,PREDICTIONS!$S$4:$S$75,CY$3)+SUMIFS(PREDICTIONS!$E$4:$E$75,PREDICTIONS!$S$4:$S$75,$BX36,PREDICTIONS!$T$4:$T$75,CY$3)</f>
        <v>0</v>
      </c>
      <c r="CZ36" s="83">
        <f>SUMIFS(PREDICTIONS!$G$4:$G$75,PREDICTIONS!$U$4:$U$75,$BX36,PREDICTIONS!$T$4:$T$75,CZ$3)+SUMIFS(PREDICTIONS!$F$4:$F$75,PREDICTIONS!$T$4:$T$75,$BX36,PREDICTIONS!$U$4:$U$75,CZ$3)</f>
        <v>0</v>
      </c>
      <c r="DA36" s="83">
        <f>SUMIFS(PREDICTIONS!$J$4:$J$75,PREDICTIONS!$V$4:$V$75,$BX36,PREDICTIONS!$U$4:$U$75,DA$3)+SUMIFS(PREDICTIONS!$G$4:$G$75,PREDICTIONS!$U$4:$U$75,$BX36,PREDICTIONS!$V$4:$V$75,DA$3)</f>
        <v>0</v>
      </c>
      <c r="DB36" s="83">
        <f>SUMIFS(PREDICTIONS!$K$4:$K$75,PREDICTIONS!$W$4:$W$75,$BX36,PREDICTIONS!$V$4:$V$75,DB$3)+SUMIFS(PREDICTIONS!$J$4:$J$75,PREDICTIONS!$V$4:$V$75,$BX36,PREDICTIONS!$W$4:$W$75,DB$3)</f>
        <v>0</v>
      </c>
      <c r="DC36" s="83">
        <f>SUMIFS(PREDICTIONS!$L$4:$L$75,PREDICTIONS!$B$4:$B$75,$BX36,PREDICTIONS!$W$4:$W$75,DC$3)+SUMIFS(PREDICTIONS!$K$4:$K$75,PREDICTIONS!$W$4:$W$75,$BX36,PREDICTIONS!$B$4:$B$75,DC$3)</f>
        <v>0</v>
      </c>
      <c r="DD36" s="83">
        <f>SUMIFS(PREDICTIONS!$N$4:$N$75,PREDICTIONS!$C$4:$C$75,$BX36,PREDICTIONS!$B$4:$B$75,DD$3)+SUMIFS(PREDICTIONS!$L$4:$L$75,PREDICTIONS!$B$4:$B$75,$BX36,PREDICTIONS!$C$4:$C$75,DD$3)</f>
        <v>0</v>
      </c>
      <c r="DE36" s="83">
        <f>SUMIFS(PREDICTIONS!$O$4:$O$75,PREDICTIONS!$D$4:$D$75,$BX36,PREDICTIONS!$C$4:$C$75,DE$3)+SUMIFS(PREDICTIONS!$N$4:$N$75,PREDICTIONS!$C$4:$C$75,$BX36,PREDICTIONS!$D$4:$D$75,DE$3)</f>
        <v>0</v>
      </c>
      <c r="DF36" s="83">
        <f>SUMIFS(PREDICTIONS!$P$4:$P$75,PREDICTIONS!$E$4:$E$75,$BX36,PREDICTIONS!$D$4:$D$75,DF$3)+SUMIFS(PREDICTIONS!$O$4:$O$75,PREDICTIONS!$D$4:$D$75,$BX36,PREDICTIONS!$E$4:$E$75,DF$3)</f>
        <v>0</v>
      </c>
      <c r="DG36" s="83">
        <f>SUMIFS(PREDICTIONS!$Q$4:$Q$75,PREDICTIONS!$F$4:$F$75,$BX36,PREDICTIONS!$E$4:$E$75,DG$3)+SUMIFS(PREDICTIONS!$P$4:$P$75,PREDICTIONS!$E$4:$E$75,$BX36,PREDICTIONS!$F$4:$F$75,DG$3)</f>
        <v>0</v>
      </c>
      <c r="DH36" s="83">
        <f>SUMIFS(PREDICTIONS!$R$4:$R$75,PREDICTIONS!$G$4:$G$75,$BX36,PREDICTIONS!$F$4:$F$75,DH$3)+SUMIFS(PREDICTIONS!$Q$4:$Q$75,PREDICTIONS!$F$4:$F$75,$BX36,PREDICTIONS!$G$4:$G$75,DH$3)</f>
        <v>0</v>
      </c>
      <c r="DI36" s="83">
        <f>SUMIFS(PREDICTIONS!$S$4:$S$75,PREDICTIONS!$J$4:$J$75,$BX36,PREDICTIONS!$G$4:$G$75,DI$3)+SUMIFS(PREDICTIONS!$R$4:$R$75,PREDICTIONS!$G$4:$G$75,$BX36,PREDICTIONS!$J$4:$J$75,DI$3)</f>
        <v>0</v>
      </c>
      <c r="DJ36" s="83">
        <f>SUMIFS(PREDICTIONS!$T$4:$T$75,PREDICTIONS!$K$4:$K$75,$BX36,PREDICTIONS!$J$4:$J$75,DJ$3)+SUMIFS(PREDICTIONS!$S$4:$S$75,PREDICTIONS!$J$4:$J$75,$BX36,PREDICTIONS!$K$4:$K$75,DJ$3)</f>
        <v>0</v>
      </c>
      <c r="DK36" s="83">
        <f>SUMIFS(PREDICTIONS!$U$4:$U$75,PREDICTIONS!$L$4:$L$75,$BX36,PREDICTIONS!$K$4:$K$75,DK$3)+SUMIFS(PREDICTIONS!$T$4:$T$75,PREDICTIONS!$K$4:$K$75,$BX36,PREDICTIONS!$L$4:$L$75,DK$3)</f>
        <v>0</v>
      </c>
      <c r="DL36" s="83">
        <f>SUMIFS(PREDICTIONS!$V$4:$V$75,PREDICTIONS!$N$4:$N$75,$BX36,PREDICTIONS!$L$4:$L$75,DL$3)+SUMIFS(PREDICTIONS!$U$4:$U$75,PREDICTIONS!$L$4:$L$75,$BX36,PREDICTIONS!$N$4:$N$75,DL$3)</f>
        <v>0</v>
      </c>
      <c r="DM36" s="83">
        <f>SUMIFS(PREDICTIONS!$W$4:$W$75,PREDICTIONS!$O$4:$O$75,$BX36,PREDICTIONS!$N$4:$N$75,DM$3)+SUMIFS(PREDICTIONS!$V$4:$V$75,PREDICTIONS!$N$4:$N$75,$BX36,PREDICTIONS!$O$4:$O$75,DM$3)</f>
        <v>0</v>
      </c>
      <c r="DN36" s="83">
        <f>SUMIFS(PREDICTIONS!$B$4:$B$75,PREDICTIONS!$P$4:$P$75,$BX36,PREDICTIONS!$O$4:$O$75,DN$3)+SUMIFS(PREDICTIONS!$W$4:$W$75,PREDICTIONS!$O$4:$O$75,$BX36,PREDICTIONS!$P$4:$P$75,DN$3)</f>
        <v>0</v>
      </c>
      <c r="DO36" s="83">
        <f>SUMIFS(PREDICTIONS!$C$4:$C$75,PREDICTIONS!$Q$4:$Q$75,$BX36,PREDICTIONS!$P$4:$P$75,DO$3)+SUMIFS(PREDICTIONS!$B$4:$B$75,PREDICTIONS!$P$4:$P$75,$BX36,PREDICTIONS!$Q$4:$Q$75,DO$3)</f>
        <v>0</v>
      </c>
      <c r="DP36" s="83">
        <f>SUMIFS(PREDICTIONS!$D$4:$D$75,PREDICTIONS!$R$4:$R$75,$BX36,PREDICTIONS!$Q$4:$Q$75,DP$3)+SUMIFS(PREDICTIONS!$C$4:$C$75,PREDICTIONS!$Q$4:$Q$75,$BX36,PREDICTIONS!$R$4:$R$75,DP$3)</f>
        <v>0</v>
      </c>
      <c r="DQ36" s="83">
        <f>SUMIFS(PREDICTIONS!$E$4:$E$75,PREDICTIONS!$S$4:$S$75,$BX36,PREDICTIONS!$R$4:$R$75,DQ$3)+SUMIFS(PREDICTIONS!$D$4:$D$75,PREDICTIONS!$R$4:$R$75,$BX36,PREDICTIONS!$S$4:$S$75,DQ$3)</f>
        <v>0</v>
      </c>
      <c r="DR36" s="83">
        <f>SUMIFS(PREDICTIONS!$W$4:$W$75,PREDICTIONS!$O$4:$O$75,$BX36,PREDICTIONS!$N$4:$N$75,DR$3)+SUMIFS(PREDICTIONS!$V$4:$V$75,PREDICTIONS!$N$4:$N$75,$BX36,PREDICTIONS!$O$4:$O$75,DR$3)</f>
        <v>0</v>
      </c>
      <c r="DS36" s="83">
        <f>SUMIFS(PREDICTIONS!$W$4:$W$75,PREDICTIONS!$O$4:$O$75,$BX36,PREDICTIONS!$N$4:$N$75,DS$3)+SUMIFS(PREDICTIONS!$V$4:$V$75,PREDICTIONS!$N$4:$N$75,$BX36,PREDICTIONS!$O$4:$O$75,DS$3)</f>
        <v>0</v>
      </c>
      <c r="DT36" s="83">
        <f>SUMIFS(PREDICTIONS!$W$4:$W$75,PREDICTIONS!$O$4:$O$75,$BX36,PREDICTIONS!$N$4:$N$75,DT$3)+SUMIFS(PREDICTIONS!$V$4:$V$75,PREDICTIONS!$N$4:$N$75,$BX36,PREDICTIONS!$O$4:$O$75,DT$3)</f>
        <v>0</v>
      </c>
      <c r="DU36" s="51"/>
      <c r="DV36" s="51" t="s">
        <v>745</v>
      </c>
      <c r="DW36" s="83">
        <f>SUMIFS(PREDICTIONS!$U$4:$U$75,PREDICTIONS!$O$4:$O$75,$BX36,PREDICTIONS!$N$4:$N$75,DW$3)+SUMIFS(PREDICTIONS!$T$4:$T$75,PREDICTIONS!$N$4:$N$75,$BX36,PREDICTIONS!$O$4:$O$75,DW$3)</f>
        <v>0</v>
      </c>
      <c r="DX36" s="83">
        <f>SUMIFS(PREDICTIONS!$U$4:$U$75,PREDICTIONS!$O$4:$O$75,$BX36,PREDICTIONS!$N$4:$N$75,DX$3)+SUMIFS(PREDICTIONS!$T$4:$T$75,PREDICTIONS!$N$4:$N$75,$BX36,PREDICTIONS!$O$4:$O$75,DX$3)</f>
        <v>0</v>
      </c>
      <c r="DY36" s="83">
        <f>SUMIFS(PREDICTIONS!$U$4:$U$75,PREDICTIONS!$O$4:$O$75,$BX36,PREDICTIONS!$N$4:$N$75,DY$3)+SUMIFS(PREDICTIONS!$T$4:$T$75,PREDICTIONS!$N$4:$N$75,$BX36,PREDICTIONS!$O$4:$O$75,DY$3)</f>
        <v>0</v>
      </c>
      <c r="DZ36" s="83">
        <f>SUMIFS(PREDICTIONS!$U$4:$U$75,PREDICTIONS!$O$4:$O$75,$BX36,PREDICTIONS!$N$4:$N$75,DZ$3)+SUMIFS(PREDICTIONS!$T$4:$T$75,PREDICTIONS!$N$4:$N$75,$BX36,PREDICTIONS!$O$4:$O$75,DZ$3)</f>
        <v>0</v>
      </c>
      <c r="EA36" s="83">
        <f>SUMIFS(PREDICTIONS!$U$4:$U$75,PREDICTIONS!$O$4:$O$75,$BX36,PREDICTIONS!$N$4:$N$75,EA$3)+SUMIFS(PREDICTIONS!$T$4:$T$75,PREDICTIONS!$N$4:$N$75,$BX36,PREDICTIONS!$O$4:$O$75,EA$3)</f>
        <v>0</v>
      </c>
      <c r="EB36" s="83">
        <f>SUMIFS(PREDICTIONS!$U$4:$U$75,PREDICTIONS!$O$4:$O$75,$BX36,PREDICTIONS!$N$4:$N$75,EB$3)+SUMIFS(PREDICTIONS!$T$4:$T$75,PREDICTIONS!$N$4:$N$75,$BX36,PREDICTIONS!$O$4:$O$75,EB$3)</f>
        <v>0</v>
      </c>
      <c r="EC36" s="83">
        <f>SUMIFS(PREDICTIONS!$U$4:$U$75,PREDICTIONS!$O$4:$O$75,$BX36,PREDICTIONS!$N$4:$N$75,EC$3)+SUMIFS(PREDICTIONS!$T$4:$T$75,PREDICTIONS!$N$4:$N$75,$BX36,PREDICTIONS!$O$4:$O$75,EC$3)</f>
        <v>0</v>
      </c>
      <c r="ED36" s="83">
        <f>SUMIFS(PREDICTIONS!$U$4:$U$75,PREDICTIONS!$O$4:$O$75,$BX36,PREDICTIONS!$N$4:$N$75,ED$3)+SUMIFS(PREDICTIONS!$T$4:$T$75,PREDICTIONS!$N$4:$N$75,$BX36,PREDICTIONS!$O$4:$O$75,ED$3)</f>
        <v>0</v>
      </c>
      <c r="EE36" s="83">
        <f>SUMIFS(PREDICTIONS!$U$4:$U$75,PREDICTIONS!$O$4:$O$75,$BX36,PREDICTIONS!$N$4:$N$75,EE$3)+SUMIFS(PREDICTIONS!$T$4:$T$75,PREDICTIONS!$N$4:$N$75,$BX36,PREDICTIONS!$O$4:$O$75,EE$3)</f>
        <v>0</v>
      </c>
      <c r="EF36" s="83">
        <f>SUMIFS(PREDICTIONS!$V$4:$V$75,PREDICTIONS!$P$4:$P$75,$BX36,PREDICTIONS!$O$4:$O$75,EF$3)+SUMIFS(PREDICTIONS!$U$4:$U$75,PREDICTIONS!$O$4:$O$75,$BX36,PREDICTIONS!$P$4:$P$75,EF$3)</f>
        <v>0</v>
      </c>
      <c r="EG36" s="83">
        <f>SUMIFS(PREDICTIONS!$W$4:$W$75,PREDICTIONS!$Q$4:$Q$75,$BX36,PREDICTIONS!$P$4:$P$75,EG$3)+SUMIFS(PREDICTIONS!$V$4:$V$75,PREDICTIONS!$P$4:$P$75,$BX36,PREDICTIONS!$Q$4:$Q$75,EG$3)</f>
        <v>0</v>
      </c>
      <c r="EH36" s="83">
        <f>SUMIFS(PREDICTIONS!$B$4:$B$75,PREDICTIONS!$R$4:$R$75,$BX36,PREDICTIONS!$Q$4:$Q$75,EH$3)+SUMIFS(PREDICTIONS!$W$4:$W$75,PREDICTIONS!$Q$4:$Q$75,$BX36,PREDICTIONS!$R$4:$R$75,EH$3)</f>
        <v>0</v>
      </c>
      <c r="EI36" s="83">
        <f>SUMIFS(PREDICTIONS!$C$4:$C$75,PREDICTIONS!$S$4:$S$75,$BX36,PREDICTIONS!$R$4:$R$75,EI$3)+SUMIFS(PREDICTIONS!$B$4:$B$75,PREDICTIONS!$R$4:$R$75,$BX36,PREDICTIONS!$S$4:$S$75,EI$3)</f>
        <v>0</v>
      </c>
      <c r="EJ36" s="83">
        <f>SUMIFS(PREDICTIONS!$D$4:$D$75,PREDICTIONS!$T$4:$T$75,$BX36,PREDICTIONS!$S$4:$S$75,EJ$3)+SUMIFS(PREDICTIONS!$C$4:$C$75,PREDICTIONS!$S$4:$S$75,$BX36,PREDICTIONS!$T$4:$T$75,EJ$3)</f>
        <v>0</v>
      </c>
      <c r="EK36" s="83">
        <f>SUMIFS(PREDICTIONS!$E$4:$E$75,PREDICTIONS!$U$4:$U$75,$BX36,PREDICTIONS!$T$4:$T$75,EK$3)+SUMIFS(PREDICTIONS!$D$4:$D$75,PREDICTIONS!$T$4:$T$75,$BX36,PREDICTIONS!$U$4:$U$75,EK$3)</f>
        <v>0</v>
      </c>
      <c r="EL36" s="83">
        <f>SUMIFS(PREDICTIONS!$F$4:$F$75,PREDICTIONS!$V$4:$V$75,$BX36,PREDICTIONS!$U$4:$U$75,EL$3)+SUMIFS(PREDICTIONS!$E$4:$E$75,PREDICTIONS!$U$4:$U$75,$BX36,PREDICTIONS!$V$4:$V$75,EL$3)</f>
        <v>0</v>
      </c>
      <c r="EM36" s="83">
        <f>SUMIFS(PREDICTIONS!$G$4:$G$75,PREDICTIONS!$W$4:$W$75,$BX36,PREDICTIONS!$V$4:$V$75,EM$3)+SUMIFS(PREDICTIONS!$F$4:$F$75,PREDICTIONS!$V$4:$V$75,$BX36,PREDICTIONS!$W$4:$W$75,EM$3)</f>
        <v>0</v>
      </c>
      <c r="EN36" s="83">
        <f>SUMIFS(PREDICTIONS!$J$4:$J$75,PREDICTIONS!$B$4:$B$75,$BX36,PREDICTIONS!$W$4:$W$75,EN$3)+SUMIFS(PREDICTIONS!$G$4:$G$75,PREDICTIONS!$W$4:$W$75,$BX36,PREDICTIONS!$B$4:$B$75,EN$3)</f>
        <v>0</v>
      </c>
      <c r="EO36" s="83">
        <f>SUMIFS(PREDICTIONS!$K$4:$K$75,PREDICTIONS!$C$4:$C$75,$BX36,PREDICTIONS!$B$4:$B$75,EO$3)+SUMIFS(PREDICTIONS!$J$4:$J$75,PREDICTIONS!$B$4:$B$75,$BX36,PREDICTIONS!$C$4:$C$75,EO$3)</f>
        <v>0</v>
      </c>
      <c r="EP36" s="83">
        <f>SUMIFS(PREDICTIONS!$L$4:$L$75,PREDICTIONS!$D$4:$D$75,$BX36,PREDICTIONS!$C$4:$C$75,EP$3)+SUMIFS(PREDICTIONS!$K$4:$K$75,PREDICTIONS!$C$4:$C$75,$BX36,PREDICTIONS!$D$4:$D$75,EP$3)</f>
        <v>0</v>
      </c>
      <c r="EQ36" s="83">
        <f>SUMIFS(PREDICTIONS!$N$4:$N$75,PREDICTIONS!$E$4:$E$75,$BX36,PREDICTIONS!$D$4:$D$75,EQ$3)+SUMIFS(PREDICTIONS!$L$4:$L$75,PREDICTIONS!$D$4:$D$75,$BX36,PREDICTIONS!$E$4:$E$75,EQ$3)</f>
        <v>0</v>
      </c>
      <c r="ER36" s="83">
        <f>SUMIFS(PREDICTIONS!$O$4:$O$75,PREDICTIONS!$F$4:$F$75,$BX36,PREDICTIONS!$E$4:$E$75,ER$3)+SUMIFS(PREDICTIONS!$N$4:$N$75,PREDICTIONS!$E$4:$E$75,$BX36,PREDICTIONS!$F$4:$F$75,ER$3)</f>
        <v>0</v>
      </c>
      <c r="ES36" s="83">
        <f>SUMIFS(PREDICTIONS!$P$4:$P$75,PREDICTIONS!$G$4:$G$75,$BX36,PREDICTIONS!$F$4:$F$75,ES$3)+SUMIFS(PREDICTIONS!$O$4:$O$75,PREDICTIONS!$F$4:$F$75,$BX36,PREDICTIONS!$G$4:$G$75,ES$3)</f>
        <v>0</v>
      </c>
      <c r="ET36" s="83">
        <f>SUMIFS(PREDICTIONS!$Q$4:$Q$75,PREDICTIONS!$J$4:$J$75,$BX36,PREDICTIONS!$G$4:$G$75,ET$3)+SUMIFS(PREDICTIONS!$P$4:$P$75,PREDICTIONS!$G$4:$G$75,$BX36,PREDICTIONS!$J$4:$J$75,ET$3)</f>
        <v>0</v>
      </c>
      <c r="EU36" s="83">
        <f>SUMIFS(PREDICTIONS!$R$4:$R$75,PREDICTIONS!$K$4:$K$75,$BX36,PREDICTIONS!$J$4:$J$75,EU$3)+SUMIFS(PREDICTIONS!$Q$4:$Q$75,PREDICTIONS!$J$4:$J$75,$BX36,PREDICTIONS!$K$4:$K$75,EU$3)</f>
        <v>0</v>
      </c>
      <c r="EV36" s="83">
        <f>SUMIFS(PREDICTIONS!$S$4:$S$75,PREDICTIONS!$L$4:$L$75,$BX36,PREDICTIONS!$K$4:$K$75,EV$3)+SUMIFS(PREDICTIONS!$R$4:$R$75,PREDICTIONS!$K$4:$K$75,$BX36,PREDICTIONS!$L$4:$L$75,EV$3)</f>
        <v>0</v>
      </c>
      <c r="EW36" s="83">
        <f>SUMIFS(PREDICTIONS!$T$4:$T$75,PREDICTIONS!$N$4:$N$75,$BX36,PREDICTIONS!$L$4:$L$75,EW$3)+SUMIFS(PREDICTIONS!$S$4:$S$75,PREDICTIONS!$L$4:$L$75,$BX36,PREDICTIONS!$N$4:$N$75,EW$3)</f>
        <v>0</v>
      </c>
      <c r="EX36" s="83">
        <f>SUMIFS(PREDICTIONS!$U$4:$U$75,PREDICTIONS!$O$4:$O$75,$BX36,PREDICTIONS!$N$4:$N$75,EX$3)+SUMIFS(PREDICTIONS!$T$4:$T$75,PREDICTIONS!$N$4:$N$75,$BX36,PREDICTIONS!$O$4:$O$75,EX$3)</f>
        <v>0</v>
      </c>
      <c r="EY36" s="83">
        <f>SUMIFS(PREDICTIONS!$V$4:$V$75,PREDICTIONS!$P$4:$P$75,$BX36,PREDICTIONS!$O$4:$O$75,EY$3)+SUMIFS(PREDICTIONS!$U$4:$U$75,PREDICTIONS!$O$4:$O$75,$BX36,PREDICTIONS!$P$4:$P$75,EY$3)</f>
        <v>0</v>
      </c>
      <c r="EZ36" s="83">
        <f>SUMIFS(PREDICTIONS!$W$4:$W$75,PREDICTIONS!$Q$4:$Q$75,$BX36,PREDICTIONS!$P$4:$P$75,EZ$3)+SUMIFS(PREDICTIONS!$V$4:$V$75,PREDICTIONS!$P$4:$P$75,$BX36,PREDICTIONS!$Q$4:$Q$75,EZ$3)</f>
        <v>0</v>
      </c>
      <c r="FA36" s="83">
        <f>SUMIFS(PREDICTIONS!$B$4:$B$75,PREDICTIONS!$R$4:$R$75,$BX36,PREDICTIONS!$Q$4:$Q$75,FA$3)+SUMIFS(PREDICTIONS!$W$4:$W$75,PREDICTIONS!$Q$4:$Q$75,$BX36,PREDICTIONS!$R$4:$R$75,FA$3)</f>
        <v>0</v>
      </c>
      <c r="FB36" s="83">
        <f>SUMIFS(PREDICTIONS!$C$4:$C$75,PREDICTIONS!$S$4:$S$75,$BX36,PREDICTIONS!$R$4:$R$75,FB$3)+SUMIFS(PREDICTIONS!$B$4:$B$75,PREDICTIONS!$R$4:$R$75,$BX36,PREDICTIONS!$S$4:$S$75,FB$3)</f>
        <v>0</v>
      </c>
      <c r="FC36" s="83">
        <f>SUMIFS(PREDICTIONS!$D$4:$D$75,PREDICTIONS!$T$4:$T$75,$BX36,PREDICTIONS!$S$4:$S$75,FC$3)+SUMIFS(PREDICTIONS!$C$4:$C$75,PREDICTIONS!$S$4:$S$75,$BX36,PREDICTIONS!$T$4:$T$75,FC$3)</f>
        <v>0</v>
      </c>
      <c r="FD36" s="83">
        <f>SUMIFS(PREDICTIONS!$E$4:$E$75,PREDICTIONS!$U$4:$U$75,$BX36,PREDICTIONS!$T$4:$T$75,FD$3)+SUMIFS(PREDICTIONS!$D$4:$D$75,PREDICTIONS!$T$4:$T$75,$BX36,PREDICTIONS!$U$4:$U$75,FD$3)</f>
        <v>0</v>
      </c>
      <c r="FE36" s="83">
        <f>SUMIFS(PREDICTIONS!$F$4:$F$75,PREDICTIONS!$V$4:$V$75,$BX36,PREDICTIONS!$U$4:$U$75,FE$3)+SUMIFS(PREDICTIONS!$E$4:$E$75,PREDICTIONS!$U$4:$U$75,$BX36,PREDICTIONS!$V$4:$V$75,FE$3)</f>
        <v>0</v>
      </c>
      <c r="FF36" s="83">
        <f>SUMIFS(PREDICTIONS!$G$4:$G$75,PREDICTIONS!$W$4:$W$75,$BX36,PREDICTIONS!$V$4:$V$75,FF$3)+SUMIFS(PREDICTIONS!$F$4:$F$75,PREDICTIONS!$V$4:$V$75,$BX36,PREDICTIONS!$W$4:$W$75,FF$3)</f>
        <v>0</v>
      </c>
      <c r="FG36" s="83">
        <f>SUMIFS(PREDICTIONS!$U$4:$U$75,PREDICTIONS!$O$4:$O$75,$BX36,PREDICTIONS!$N$4:$N$75,FG$3)+SUMIFS(PREDICTIONS!$T$4:$T$75,PREDICTIONS!$N$4:$N$75,$BX36,PREDICTIONS!$O$4:$O$75,FG$3)</f>
        <v>0</v>
      </c>
      <c r="FH36" s="83">
        <f>SUMIFS(PREDICTIONS!$U$4:$U$75,PREDICTIONS!$O$4:$O$75,$BX36,PREDICTIONS!$N$4:$N$75,FH$3)+SUMIFS(PREDICTIONS!$T$4:$T$75,PREDICTIONS!$N$4:$N$75,$BX36,PREDICTIONS!$O$4:$O$75,FH$3)</f>
        <v>0</v>
      </c>
      <c r="FI36" s="83">
        <f>SUMIFS(PREDICTIONS!$U$4:$U$75,PREDICTIONS!$O$4:$O$75,$BX36,PREDICTIONS!$N$4:$N$75,FI$3)+SUMIFS(PREDICTIONS!$T$4:$T$75,PREDICTIONS!$N$4:$N$75,$BX36,PREDICTIONS!$O$4:$O$75,FI$3)</f>
        <v>0</v>
      </c>
      <c r="FJ36" s="83">
        <f>SUMIFS(PREDICTIONS!$U$4:$U$75,PREDICTIONS!$O$4:$O$75,$BX36,PREDICTIONS!$N$4:$N$75,FJ$3)+SUMIFS(PREDICTIONS!$T$4:$T$75,PREDICTIONS!$N$4:$N$75,$BX36,PREDICTIONS!$O$4:$O$75,FJ$3)</f>
        <v>0</v>
      </c>
      <c r="FK36" s="83">
        <f>SUMIFS(PREDICTIONS!$U$4:$U$75,PREDICTIONS!$O$4:$O$75,$BX36,PREDICTIONS!$N$4:$N$75,FK$3)+SUMIFS(PREDICTIONS!$T$4:$T$75,PREDICTIONS!$N$4:$N$75,$BX36,PREDICTIONS!$O$4:$O$75,FK$3)</f>
        <v>0</v>
      </c>
      <c r="FL36" s="83">
        <f>SUMIFS(PREDICTIONS!$U$4:$U$75,PREDICTIONS!$O$4:$O$75,$BX36,PREDICTIONS!$N$4:$N$75,FL$3)+SUMIFS(PREDICTIONS!$T$4:$T$75,PREDICTIONS!$N$4:$N$75,$BX36,PREDICTIONS!$O$4:$O$75,FL$3)</f>
        <v>0</v>
      </c>
      <c r="FM36" s="83">
        <f>SUMIFS(PREDICTIONS!$U$4:$U$75,PREDICTIONS!$O$4:$O$75,$BX36,PREDICTIONS!$N$4:$N$75,FM$3)+SUMIFS(PREDICTIONS!$T$4:$T$75,PREDICTIONS!$N$4:$N$75,$BX36,PREDICTIONS!$O$4:$O$75,FM$3)</f>
        <v>0</v>
      </c>
      <c r="FN36" s="83">
        <f>SUMIFS(PREDICTIONS!$U$4:$U$75,PREDICTIONS!$O$4:$O$75,$BX36,PREDICTIONS!$N$4:$N$75,FN$3)+SUMIFS(PREDICTIONS!$T$4:$T$75,PREDICTIONS!$N$4:$N$75,$BX36,PREDICTIONS!$O$4:$O$75,FN$3)</f>
        <v>0</v>
      </c>
      <c r="FO36" s="83">
        <f>SUMIFS(PREDICTIONS!$U$4:$U$75,PREDICTIONS!$O$4:$O$75,$BX36,PREDICTIONS!$N$4:$N$75,FO$3)+SUMIFS(PREDICTIONS!$T$4:$T$75,PREDICTIONS!$N$4:$N$75,$BX36,PREDICTIONS!$O$4:$O$75,FO$3)</f>
        <v>0</v>
      </c>
      <c r="FP36" s="83">
        <f>SUMIFS(PREDICTIONS!$U$4:$U$75,PREDICTIONS!$O$4:$O$75,$BX36,PREDICTIONS!$N$4:$N$75,FP$3)+SUMIFS(PREDICTIONS!$T$4:$T$75,PREDICTIONS!$N$4:$N$75,$BX36,PREDICTIONS!$O$4:$O$75,FP$3)</f>
        <v>0</v>
      </c>
      <c r="FQ36" s="83">
        <f>SUMIFS(PREDICTIONS!$U$4:$U$75,PREDICTIONS!$O$4:$O$75,$BX36,PREDICTIONS!$N$4:$N$75,FQ$3)+SUMIFS(PREDICTIONS!$T$4:$T$75,PREDICTIONS!$N$4:$N$75,$BX36,PREDICTIONS!$O$4:$O$75,FQ$3)</f>
        <v>0</v>
      </c>
      <c r="FR36" s="83">
        <f>SUMIFS(PREDICTIONS!$U$4:$U$75,PREDICTIONS!$O$4:$O$75,$BX36,PREDICTIONS!$N$4:$N$75,FR$3)+SUMIFS(PREDICTIONS!$T$4:$T$75,PREDICTIONS!$N$4:$N$75,$BX36,PREDICTIONS!$O$4:$O$75,FR$3)</f>
        <v>0</v>
      </c>
      <c r="FS36" s="51"/>
      <c r="FT36" s="51" t="s">
        <v>745</v>
      </c>
      <c r="FU36" s="83">
        <f>SUMIFS(PREDICTIONS!$S$4:$S$75,PREDICTIONS!$O$4:$O$75,$BX36,PREDICTIONS!$N$4:$N$75,FU$3)+SUMIFS(PREDICTIONS!$R$4:$R$75,PREDICTIONS!$N$4:$N$75,$BX36,PREDICTIONS!$O$4:$O$75,FU$3)</f>
        <v>0</v>
      </c>
      <c r="FV36" s="83">
        <f>SUMIFS(PREDICTIONS!$S$4:$S$75,PREDICTIONS!$O$4:$O$75,$BX36,PREDICTIONS!$N$4:$N$75,FV$3)+SUMIFS(PREDICTIONS!$R$4:$R$75,PREDICTIONS!$N$4:$N$75,$BX36,PREDICTIONS!$O$4:$O$75,FV$3)</f>
        <v>0</v>
      </c>
      <c r="FW36" s="83">
        <f>SUMIFS(PREDICTIONS!$S$4:$S$75,PREDICTIONS!$O$4:$O$75,$BX36,PREDICTIONS!$N$4:$N$75,FW$3)+SUMIFS(PREDICTIONS!$R$4:$R$75,PREDICTIONS!$N$4:$N$75,$BX36,PREDICTIONS!$O$4:$O$75,FW$3)</f>
        <v>0</v>
      </c>
      <c r="FX36" s="83">
        <f>SUMIFS(PREDICTIONS!$S$4:$S$75,PREDICTIONS!$O$4:$O$75,$BX36,PREDICTIONS!$N$4:$N$75,FX$3)+SUMIFS(PREDICTIONS!$R$4:$R$75,PREDICTIONS!$N$4:$N$75,$BX36,PREDICTIONS!$O$4:$O$75,FX$3)</f>
        <v>0</v>
      </c>
      <c r="FY36" s="83">
        <f>SUMIFS(PREDICTIONS!$S$4:$S$75,PREDICTIONS!$O$4:$O$75,$BX36,PREDICTIONS!$N$4:$N$75,FY$3)+SUMIFS(PREDICTIONS!$R$4:$R$75,PREDICTIONS!$N$4:$N$75,$BX36,PREDICTIONS!$O$4:$O$75,FY$3)</f>
        <v>0</v>
      </c>
      <c r="FZ36" s="83">
        <f>SUMIFS(PREDICTIONS!$S$4:$S$75,PREDICTIONS!$O$4:$O$75,$BX36,PREDICTIONS!$N$4:$N$75,FZ$3)+SUMIFS(PREDICTIONS!$R$4:$R$75,PREDICTIONS!$N$4:$N$75,$BX36,PREDICTIONS!$O$4:$O$75,FZ$3)</f>
        <v>0</v>
      </c>
      <c r="GA36" s="83">
        <f>SUMIFS(PREDICTIONS!$T$4:$T$75,PREDICTIONS!$P$4:$P$75,$BX36,PREDICTIONS!$O$4:$O$75,GA$3)+SUMIFS(PREDICTIONS!$S$4:$S$75,PREDICTIONS!$O$4:$O$75,$BX36,PREDICTIONS!$P$4:$P$75,GA$3)</f>
        <v>0</v>
      </c>
      <c r="GB36" s="83">
        <f>SUMIFS(PREDICTIONS!$U$4:$U$75,PREDICTIONS!$Q$4:$Q$75,$BX36,PREDICTIONS!$P$4:$P$75,GB$3)+SUMIFS(PREDICTIONS!$T$4:$T$75,PREDICTIONS!$P$4:$P$75,$BX36,PREDICTIONS!$Q$4:$Q$75,GB$3)</f>
        <v>0</v>
      </c>
      <c r="GC36" s="83">
        <f>SUMIFS(PREDICTIONS!$V$4:$V$75,PREDICTIONS!$R$4:$R$75,$BX36,PREDICTIONS!$Q$4:$Q$75,GC$3)+SUMIFS(PREDICTIONS!$U$4:$U$75,PREDICTIONS!$Q$4:$Q$75,$BX36,PREDICTIONS!$R$4:$R$75,GC$3)</f>
        <v>0</v>
      </c>
      <c r="GD36" s="83">
        <f>SUMIFS(PREDICTIONS!$W$4:$W$75,PREDICTIONS!$S$4:$S$75,$BX36,PREDICTIONS!$R$4:$R$75,GD$3)+SUMIFS(PREDICTIONS!$V$4:$V$75,PREDICTIONS!$R$4:$R$75,$BX36,PREDICTIONS!$S$4:$S$75,GD$3)</f>
        <v>0</v>
      </c>
      <c r="GE36" s="83">
        <f>SUMIFS(PREDICTIONS!$B$4:$B$75,PREDICTIONS!$T$4:$T$75,$BX36,PREDICTIONS!$S$4:$S$75,GE$3)+SUMIFS(PREDICTIONS!$W$4:$W$75,PREDICTIONS!$S$4:$S$75,$BX36,PREDICTIONS!$T$4:$T$75,GE$3)</f>
        <v>0</v>
      </c>
      <c r="GF36" s="83">
        <f>SUMIFS(PREDICTIONS!$C$4:$C$75,PREDICTIONS!$U$4:$U$75,$BX36,PREDICTIONS!$T$4:$T$75,GF$3)+SUMIFS(PREDICTIONS!$B$4:$B$75,PREDICTIONS!$T$4:$T$75,$BX36,PREDICTIONS!$U$4:$U$75,GF$3)</f>
        <v>0</v>
      </c>
      <c r="GG36" s="83">
        <f>SUMIFS(PREDICTIONS!$D$4:$D$75,PREDICTIONS!$V$4:$V$75,$BX36,PREDICTIONS!$U$4:$U$75,GG$3)+SUMIFS(PREDICTIONS!$C$4:$C$75,PREDICTIONS!$U$4:$U$75,$BX36,PREDICTIONS!$V$4:$V$75,GG$3)</f>
        <v>0</v>
      </c>
      <c r="GH36" s="83">
        <f>SUMIFS(PREDICTIONS!$E$4:$E$75,PREDICTIONS!$W$4:$W$75,$BX36,PREDICTIONS!$V$4:$V$75,GH$3)+SUMIFS(PREDICTIONS!$D$4:$D$75,PREDICTIONS!$V$4:$V$75,$BX36,PREDICTIONS!$W$4:$W$75,GH$3)</f>
        <v>0</v>
      </c>
      <c r="GI36" s="83">
        <f>SUMIFS(PREDICTIONS!$F$4:$F$75,PREDICTIONS!$B$4:$B$75,$BX36,PREDICTIONS!$W$4:$W$75,GI$3)+SUMIFS(PREDICTIONS!$E$4:$E$75,PREDICTIONS!$W$4:$W$75,$BX36,PREDICTIONS!$B$4:$B$75,GI$3)</f>
        <v>0</v>
      </c>
      <c r="GJ36" s="83">
        <f>SUMIFS(PREDICTIONS!$G$4:$G$75,PREDICTIONS!$C$4:$C$75,$BX36,PREDICTIONS!$B$4:$B$75,GJ$3)+SUMIFS(PREDICTIONS!$F$4:$F$75,PREDICTIONS!$B$4:$B$75,$BX36,PREDICTIONS!$C$4:$C$75,GJ$3)</f>
        <v>0</v>
      </c>
      <c r="GK36" s="83">
        <f>SUMIFS(PREDICTIONS!$J$4:$J$75,PREDICTIONS!$D$4:$D$75,$BX36,PREDICTIONS!$C$4:$C$75,GK$3)+SUMIFS(PREDICTIONS!$G$4:$G$75,PREDICTIONS!$C$4:$C$75,$BX36,PREDICTIONS!$D$4:$D$75,GK$3)</f>
        <v>0</v>
      </c>
      <c r="GL36" s="83">
        <f>SUMIFS(PREDICTIONS!$K$4:$K$75,PREDICTIONS!$E$4:$E$75,$BX36,PREDICTIONS!$D$4:$D$75,GL$3)+SUMIFS(PREDICTIONS!$J$4:$J$75,PREDICTIONS!$D$4:$D$75,$BX36,PREDICTIONS!$E$4:$E$75,GL$3)</f>
        <v>0</v>
      </c>
      <c r="GM36" s="83">
        <f>SUMIFS(PREDICTIONS!$L$4:$L$75,PREDICTIONS!$F$4:$F$75,$BX36,PREDICTIONS!$E$4:$E$75,GM$3)+SUMIFS(PREDICTIONS!$K$4:$K$75,PREDICTIONS!$E$4:$E$75,$BX36,PREDICTIONS!$F$4:$F$75,GM$3)</f>
        <v>0</v>
      </c>
      <c r="GN36" s="83">
        <f>SUMIFS(PREDICTIONS!$N$4:$N$75,PREDICTIONS!$G$4:$G$75,$BX36,PREDICTIONS!$F$4:$F$75,GN$3)+SUMIFS(PREDICTIONS!$L$4:$L$75,PREDICTIONS!$F$4:$F$75,$BX36,PREDICTIONS!$G$4:$G$75,GN$3)</f>
        <v>0</v>
      </c>
      <c r="GO36" s="83">
        <f>SUMIFS(PREDICTIONS!$O$4:$O$75,PREDICTIONS!$J$4:$J$75,$BX36,PREDICTIONS!$G$4:$G$75,GO$3)+SUMIFS(PREDICTIONS!$N$4:$N$75,PREDICTIONS!$G$4:$G$75,$BX36,PREDICTIONS!$J$4:$J$75,GO$3)</f>
        <v>0</v>
      </c>
      <c r="GP36" s="83">
        <f>SUMIFS(PREDICTIONS!$P$4:$P$75,PREDICTIONS!$K$4:$K$75,$BX36,PREDICTIONS!$J$4:$J$75,GP$3)+SUMIFS(PREDICTIONS!$O$4:$O$75,PREDICTIONS!$J$4:$J$75,$BX36,PREDICTIONS!$K$4:$K$75,GP$3)</f>
        <v>0</v>
      </c>
      <c r="GQ36" s="83">
        <f>SUMIFS(PREDICTIONS!$Q$4:$Q$75,PREDICTIONS!$L$4:$L$75,$BX36,PREDICTIONS!$K$4:$K$75,GQ$3)+SUMIFS(PREDICTIONS!$P$4:$P$75,PREDICTIONS!$K$4:$K$75,$BX36,PREDICTIONS!$L$4:$L$75,GQ$3)</f>
        <v>0</v>
      </c>
      <c r="GR36" s="83">
        <f>SUMIFS(PREDICTIONS!$R$4:$R$75,PREDICTIONS!$N$4:$N$75,$BX36,PREDICTIONS!$L$4:$L$75,GR$3)+SUMIFS(PREDICTIONS!$Q$4:$Q$75,PREDICTIONS!$L$4:$L$75,$BX36,PREDICTIONS!$N$4:$N$75,GR$3)</f>
        <v>0</v>
      </c>
      <c r="GS36" s="83">
        <f>SUMIFS(PREDICTIONS!$S$4:$S$75,PREDICTIONS!$O$4:$O$75,$BX36,PREDICTIONS!$N$4:$N$75,GS$3)+SUMIFS(PREDICTIONS!$R$4:$R$75,PREDICTIONS!$N$4:$N$75,$BX36,PREDICTIONS!$O$4:$O$75,GS$3)</f>
        <v>0</v>
      </c>
      <c r="GT36" s="83">
        <f>SUMIFS(PREDICTIONS!$T$4:$T$75,PREDICTIONS!$P$4:$P$75,$BX36,PREDICTIONS!$O$4:$O$75,GT$3)+SUMIFS(PREDICTIONS!$S$4:$S$75,PREDICTIONS!$O$4:$O$75,$BX36,PREDICTIONS!$P$4:$P$75,GT$3)</f>
        <v>0</v>
      </c>
      <c r="GU36" s="83">
        <f>SUMIFS(PREDICTIONS!$U$4:$U$75,PREDICTIONS!$Q$4:$Q$75,$BX36,PREDICTIONS!$P$4:$P$75,GU$3)+SUMIFS(PREDICTIONS!$T$4:$T$75,PREDICTIONS!$P$4:$P$75,$BX36,PREDICTIONS!$Q$4:$Q$75,GU$3)</f>
        <v>0</v>
      </c>
      <c r="GV36" s="83">
        <f>SUMIFS(PREDICTIONS!$V$4:$V$75,PREDICTIONS!$R$4:$R$75,$BX36,PREDICTIONS!$Q$4:$Q$75,GV$3)+SUMIFS(PREDICTIONS!$U$4:$U$75,PREDICTIONS!$Q$4:$Q$75,$BX36,PREDICTIONS!$R$4:$R$75,GV$3)</f>
        <v>0</v>
      </c>
      <c r="GW36" s="83">
        <f>SUMIFS(PREDICTIONS!$W$4:$W$75,PREDICTIONS!$S$4:$S$75,$BX36,PREDICTIONS!$R$4:$R$75,GW$3)+SUMIFS(PREDICTIONS!$V$4:$V$75,PREDICTIONS!$R$4:$R$75,$BX36,PREDICTIONS!$S$4:$S$75,GW$3)</f>
        <v>0</v>
      </c>
      <c r="GX36" s="83">
        <f>SUMIFS(PREDICTIONS!$B$4:$B$75,PREDICTIONS!$T$4:$T$75,$BX36,PREDICTIONS!$S$4:$S$75,GX$3)+SUMIFS(PREDICTIONS!$W$4:$W$75,PREDICTIONS!$S$4:$S$75,$BX36,PREDICTIONS!$T$4:$T$75,GX$3)</f>
        <v>0</v>
      </c>
      <c r="GY36" s="83">
        <f>SUMIFS(PREDICTIONS!$C$4:$C$75,PREDICTIONS!$U$4:$U$75,$BX36,PREDICTIONS!$T$4:$T$75,GY$3)+SUMIFS(PREDICTIONS!$B$4:$B$75,PREDICTIONS!$T$4:$T$75,$BX36,PREDICTIONS!$U$4:$U$75,GY$3)</f>
        <v>0</v>
      </c>
      <c r="GZ36" s="83">
        <f>SUMIFS(PREDICTIONS!$S$4:$S$75,PREDICTIONS!$O$4:$O$75,$BX36,PREDICTIONS!$N$4:$N$75,GZ$3)+SUMIFS(PREDICTIONS!$R$4:$R$75,PREDICTIONS!$N$4:$N$75,$BX36,PREDICTIONS!$O$4:$O$75,GZ$3)</f>
        <v>0</v>
      </c>
      <c r="HA36" s="83">
        <f>SUMIFS(PREDICTIONS!$S$4:$S$75,PREDICTIONS!$O$4:$O$75,$BX36,PREDICTIONS!$N$4:$N$75,HA$3)+SUMIFS(PREDICTIONS!$R$4:$R$75,PREDICTIONS!$N$4:$N$75,$BX36,PREDICTIONS!$O$4:$O$75,HA$3)</f>
        <v>0</v>
      </c>
      <c r="HB36" s="83">
        <f>SUMIFS(PREDICTIONS!$S$4:$S$75,PREDICTIONS!$O$4:$O$75,$BX36,PREDICTIONS!$N$4:$N$75,HB$3)+SUMIFS(PREDICTIONS!$R$4:$R$75,PREDICTIONS!$N$4:$N$75,$BX36,PREDICTIONS!$O$4:$O$75,HB$3)</f>
        <v>0</v>
      </c>
      <c r="HC36" s="83">
        <f>SUMIFS(PREDICTIONS!$S$4:$S$75,PREDICTIONS!$O$4:$O$75,$BX36,PREDICTIONS!$N$4:$N$75,HC$3)+SUMIFS(PREDICTIONS!$R$4:$R$75,PREDICTIONS!$N$4:$N$75,$BX36,PREDICTIONS!$O$4:$O$75,HC$3)</f>
        <v>0</v>
      </c>
      <c r="HD36" s="83">
        <f>SUMIFS(PREDICTIONS!$S$4:$S$75,PREDICTIONS!$O$4:$O$75,$BX36,PREDICTIONS!$N$4:$N$75,HD$3)+SUMIFS(PREDICTIONS!$R$4:$R$75,PREDICTIONS!$N$4:$N$75,$BX36,PREDICTIONS!$O$4:$O$75,HD$3)</f>
        <v>0</v>
      </c>
      <c r="HE36" s="83">
        <f>SUMIFS(PREDICTIONS!$S$4:$S$75,PREDICTIONS!$O$4:$O$75,$BX36,PREDICTIONS!$N$4:$N$75,HE$3)+SUMIFS(PREDICTIONS!$R$4:$R$75,PREDICTIONS!$N$4:$N$75,$BX36,PREDICTIONS!$O$4:$O$75,HE$3)</f>
        <v>0</v>
      </c>
      <c r="HF36" s="83">
        <f>SUMIFS(PREDICTIONS!$S$4:$S$75,PREDICTIONS!$O$4:$O$75,$BX36,PREDICTIONS!$N$4:$N$75,HF$3)+SUMIFS(PREDICTIONS!$R$4:$R$75,PREDICTIONS!$N$4:$N$75,$BX36,PREDICTIONS!$O$4:$O$75,HF$3)</f>
        <v>0</v>
      </c>
      <c r="HG36" s="83">
        <f>SUMIFS(PREDICTIONS!$S$4:$S$75,PREDICTIONS!$O$4:$O$75,$BX36,PREDICTIONS!$N$4:$N$75,HG$3)+SUMIFS(PREDICTIONS!$R$4:$R$75,PREDICTIONS!$N$4:$N$75,$BX36,PREDICTIONS!$O$4:$O$75,HG$3)</f>
        <v>0</v>
      </c>
      <c r="HH36" s="83">
        <f>SUMIFS(PREDICTIONS!$S$4:$S$75,PREDICTIONS!$O$4:$O$75,$BX36,PREDICTIONS!$N$4:$N$75,HH$3)+SUMIFS(PREDICTIONS!$R$4:$R$75,PREDICTIONS!$N$4:$N$75,$BX36,PREDICTIONS!$O$4:$O$75,HH$3)</f>
        <v>0</v>
      </c>
      <c r="HI36" s="83">
        <f>SUMIFS(PREDICTIONS!$S$4:$S$75,PREDICTIONS!$O$4:$O$75,$BX36,PREDICTIONS!$N$4:$N$75,HI$3)+SUMIFS(PREDICTIONS!$R$4:$R$75,PREDICTIONS!$N$4:$N$75,$BX36,PREDICTIONS!$O$4:$O$75,HI$3)</f>
        <v>0</v>
      </c>
      <c r="HJ36" s="83">
        <f>SUMIFS(PREDICTIONS!$S$4:$S$75,PREDICTIONS!$O$4:$O$75,$BX36,PREDICTIONS!$N$4:$N$75,HJ$3)+SUMIFS(PREDICTIONS!$R$4:$R$75,PREDICTIONS!$N$4:$N$75,$BX36,PREDICTIONS!$O$4:$O$75,HJ$3)</f>
        <v>0</v>
      </c>
      <c r="HK36" s="83">
        <f>SUMIFS(PREDICTIONS!$S$4:$S$75,PREDICTIONS!$O$4:$O$75,$BX36,PREDICTIONS!$N$4:$N$75,HK$3)+SUMIFS(PREDICTIONS!$R$4:$R$75,PREDICTIONS!$N$4:$N$75,$BX36,PREDICTIONS!$O$4:$O$75,HK$3)</f>
        <v>0</v>
      </c>
      <c r="HL36" s="83">
        <f>SUMIFS(PREDICTIONS!$S$4:$S$75,PREDICTIONS!$O$4:$O$75,$BX36,PREDICTIONS!$N$4:$N$75,HL$3)+SUMIFS(PREDICTIONS!$R$4:$R$75,PREDICTIONS!$N$4:$N$75,$BX36,PREDICTIONS!$O$4:$O$75,HL$3)</f>
        <v>0</v>
      </c>
      <c r="HM36" s="83">
        <f>SUMIFS(PREDICTIONS!$S$4:$S$75,PREDICTIONS!$O$4:$O$75,$BX36,PREDICTIONS!$N$4:$N$75,HM$3)+SUMIFS(PREDICTIONS!$R$4:$R$75,PREDICTIONS!$N$4:$N$75,$BX36,PREDICTIONS!$O$4:$O$75,HM$3)</f>
        <v>0</v>
      </c>
      <c r="HN36" s="83">
        <f>SUMIFS(PREDICTIONS!$S$4:$S$75,PREDICTIONS!$O$4:$O$75,$BX36,PREDICTIONS!$N$4:$N$75,HN$3)+SUMIFS(PREDICTIONS!$R$4:$R$75,PREDICTIONS!$N$4:$N$75,$BX36,PREDICTIONS!$O$4:$O$75,HN$3)</f>
        <v>0</v>
      </c>
      <c r="HO36" s="83">
        <f>SUMIFS(PREDICTIONS!$S$4:$S$75,PREDICTIONS!$O$4:$O$75,$BX36,PREDICTIONS!$N$4:$N$75,HO$3)+SUMIFS(PREDICTIONS!$R$4:$R$75,PREDICTIONS!$N$4:$N$75,$BX36,PREDICTIONS!$O$4:$O$75,HO$3)</f>
        <v>0</v>
      </c>
      <c r="HP36" s="83">
        <f>SUMIFS(PREDICTIONS!$S$4:$S$75,PREDICTIONS!$O$4:$O$75,$BX36,PREDICTIONS!$N$4:$N$75,HP$3)+SUMIFS(PREDICTIONS!$R$4:$R$75,PREDICTIONS!$N$4:$N$75,$BX36,PREDICTIONS!$O$4:$O$75,HP$3)</f>
        <v>0</v>
      </c>
      <c r="HQ36" s="51"/>
      <c r="HR36" s="71"/>
      <c r="HS36" s="71"/>
      <c r="HT36" s="71"/>
      <c r="HU36" s="71"/>
      <c r="HV36" s="71"/>
      <c r="HW36" s="71"/>
      <c r="HX36" s="71"/>
      <c r="HY36" s="71"/>
      <c r="HZ36" s="71"/>
      <c r="IA36" s="71"/>
      <c r="IB36" s="71"/>
      <c r="IC36" s="71"/>
      <c r="ID36" s="71"/>
      <c r="IE36" s="71"/>
      <c r="IF36" s="71"/>
      <c r="IG36" s="71"/>
      <c r="IH36" s="71"/>
      <c r="II36" s="71"/>
      <c r="IJ36" s="71"/>
      <c r="IK36" s="71"/>
      <c r="IL36" s="71"/>
      <c r="IM36" s="71"/>
      <c r="IN36" s="71"/>
      <c r="IP36" s="71"/>
      <c r="IQ36" s="71"/>
      <c r="IR36" s="71"/>
      <c r="IS36" s="71"/>
      <c r="IT36" s="71"/>
      <c r="IU36" s="71"/>
      <c r="IV36" s="71"/>
      <c r="IW36" s="71"/>
      <c r="IX36" s="71"/>
      <c r="IY36" s="71"/>
      <c r="IZ36" s="71"/>
      <c r="JA36" s="71"/>
      <c r="JB36" s="71"/>
      <c r="JC36" s="71"/>
      <c r="JD36" s="71"/>
      <c r="JE36" s="71"/>
      <c r="JF36" s="71"/>
      <c r="JG36" s="71"/>
      <c r="JH36" s="71"/>
      <c r="JI36" s="71"/>
      <c r="JJ36" s="71"/>
      <c r="JK36" s="71"/>
      <c r="JL36" s="71"/>
      <c r="JM36" s="71"/>
      <c r="JN36" s="71"/>
      <c r="JO36" s="71"/>
      <c r="JP36" s="71"/>
      <c r="JQ36" s="71"/>
      <c r="JR36" s="71"/>
      <c r="JS36" s="71"/>
      <c r="JT36" s="71"/>
      <c r="JU36" s="71"/>
      <c r="JV36" s="71"/>
      <c r="JW36" s="71"/>
      <c r="JX36" s="71"/>
      <c r="JY36" s="71"/>
      <c r="JZ36" s="71"/>
      <c r="KA36" s="71"/>
      <c r="KB36" s="71"/>
      <c r="KC36" s="71"/>
      <c r="KD36" s="71"/>
      <c r="KE36" s="71"/>
      <c r="KF36" s="71"/>
      <c r="KG36" s="71"/>
      <c r="KH36" s="71"/>
      <c r="KI36" s="71"/>
      <c r="KJ36" s="71"/>
      <c r="KK36" s="71"/>
      <c r="KL36" s="71"/>
      <c r="KM36" s="71"/>
      <c r="KN36" s="71"/>
      <c r="KO36" s="71"/>
    </row>
    <row r="37" spans="1:301" s="78" customFormat="1" ht="30" customHeight="1" x14ac:dyDescent="0.25">
      <c r="A37" s="71"/>
      <c r="B37" s="72">
        <f>ACTUALS!B37</f>
        <v>34</v>
      </c>
      <c r="C37" s="73" t="str">
        <f>ACTUALS!C37</f>
        <v>F</v>
      </c>
      <c r="D37" s="74">
        <f>ACTUALS!D37</f>
        <v>46193</v>
      </c>
      <c r="E37" s="73" t="str">
        <f>ACTUALS!E37</f>
        <v>NRG Stadium (Houston)</v>
      </c>
      <c r="F37" s="180">
        <f>ACTUALS!F37</f>
        <v>0.54166666666666663</v>
      </c>
      <c r="G37" s="75">
        <f t="shared" si="2"/>
        <v>46193.541666666664</v>
      </c>
      <c r="H37" s="254" t="str">
        <f>ACTUALS!H37</f>
        <v>Netherlands - Sweden</v>
      </c>
      <c r="I37" s="149"/>
      <c r="J37" s="150"/>
      <c r="K37" s="151"/>
      <c r="L37" s="73" t="str">
        <f t="shared" si="3"/>
        <v/>
      </c>
      <c r="M37" s="76" t="s">
        <v>722</v>
      </c>
      <c r="N37" s="77" t="str">
        <f t="shared" si="7"/>
        <v>Netherlands</v>
      </c>
      <c r="O37" s="78" t="str">
        <f t="shared" si="8"/>
        <v>Sweden</v>
      </c>
      <c r="P37" s="78" t="str">
        <f>IF(L37="","",IF(PREDICTIONS!$R37&gt;PREDICTIONS!$S37,PREDICTIONS!$N37,IF(PREDICTIONS!$S37&gt;PREDICTIONS!$R37,PREDICTIONS!$O37,"")))</f>
        <v/>
      </c>
      <c r="Q37" s="78" t="str">
        <f>IF(PREDICTIONS!$P37=PREDICTIONS!$N37,PREDICTIONS!$O37,IF(PREDICTIONS!$P37=PREDICTIONS!$O37,PREDICTIONS!$N37,""))</f>
        <v/>
      </c>
      <c r="R37" s="79">
        <f t="shared" si="4"/>
        <v>0</v>
      </c>
      <c r="S37" s="78">
        <f t="shared" si="5"/>
        <v>0</v>
      </c>
      <c r="T37" s="78">
        <f>IF(OR(PREDICTIONS!$R37="",PREDICTIONS!$S37=""),"",PREDICTIONS!$R37-PREDICTIONS!$S37)</f>
        <v>0</v>
      </c>
      <c r="U37" s="78">
        <f>IF(OR(PREDICTIONS!$R37="",PREDICTIONS!$S37=""),"",PREDICTIONS!$S37-PREDICTIONS!$R37)</f>
        <v>0</v>
      </c>
      <c r="V37" s="78" t="str">
        <f>IF(PREDICTIONS!$K37="","",IF(PREDICTIONS!$L37="Draw",1,IF(PREDICTIONS!$L37=PREDICTIONS!$N37,3,0)))</f>
        <v/>
      </c>
      <c r="W37" s="78" t="str">
        <f>IF(PREDICTIONS!$K37="","",IF(PREDICTIONS!$L37="Draw",1,IF(PREDICTIONS!$L37=PREDICTIONS!$O37,3,0)))</f>
        <v/>
      </c>
      <c r="AB37" s="209" t="str">
        <f>IF(OR(ACTUALS!L37="",L37=""),"",IF((R37+S37)=(ACTUALS!R37+ACTUALS!S37),pointtotalgoals,0))</f>
        <v/>
      </c>
      <c r="AC37" s="78" t="str">
        <f>IF(L37="","",IF(L37=ACTUALS!L37,pointcorrectresult,0))</f>
        <v/>
      </c>
      <c r="AD37" s="78" t="str">
        <f>IF(L37="","",IF(I37=ACTUALS!I37,pointcorrectscore,0))</f>
        <v/>
      </c>
      <c r="AE37" s="210">
        <f t="shared" si="6"/>
        <v>0</v>
      </c>
      <c r="AK37" s="78" t="s">
        <v>61</v>
      </c>
      <c r="AL37" s="93">
        <v>2</v>
      </c>
      <c r="AM37" s="93" t="str">
        <f ca="1">IFERROR(INDEX(BE:BE,MATCH("2"&amp;AK37,BO:BO,0),1),"")</f>
        <v>Tunisia</v>
      </c>
      <c r="AN37" s="93" t="str">
        <f ca="1">IF(AM37="","",VLOOKUP(AM37,BE:BJ,2,FALSE)&amp;"-"&amp;VLOOKUP(AM37,BE:BJ,3,FALSE)&amp;"-"&amp;VLOOKUP(AM37,BE:BJ,4,FALSE))</f>
        <v>0-0-0</v>
      </c>
      <c r="AO37" s="93">
        <f ca="1">IF(AM37="","",VLOOKUP(AM37,BE:BL,8,FALSE))</f>
        <v>0</v>
      </c>
      <c r="AP37" s="93">
        <f ca="1">IF(AM37="","",VLOOKUP(AM37,BE:BO,5,FALSE))</f>
        <v>0</v>
      </c>
      <c r="AQ37" s="282" t="str">
        <f>IF(L75="","",IF(AM37=ACTUALS!AJ37,$AQ$2,0))</f>
        <v/>
      </c>
      <c r="AR37" s="283"/>
      <c r="AS37" s="51"/>
      <c r="AT37" s="51"/>
      <c r="AU37" s="94"/>
      <c r="AV37" s="94"/>
      <c r="AW37" s="51"/>
      <c r="AX37" s="51"/>
      <c r="AY37" s="51"/>
      <c r="AZ37" s="51"/>
      <c r="BA37" s="51"/>
      <c r="BB37" s="51"/>
      <c r="BC37" s="51"/>
      <c r="BD37" s="51" t="s">
        <v>62</v>
      </c>
      <c r="BE37" s="51" t="s">
        <v>102</v>
      </c>
      <c r="BF37" s="51">
        <f>COUNTIF(PREDICTIONS!$P$4:$P$75,BE37)</f>
        <v>0</v>
      </c>
      <c r="BG37" s="51">
        <f>COUNTIFS(PREDICTIONS!$O$4:$O$75,BE37,PREDICTIONS!$L$4:$L$75,"Draw")+COUNTIFS(PREDICTIONS!$N$4:$N$75,BE37,PREDICTIONS!$L$4:$L$75,"Draw")</f>
        <v>0</v>
      </c>
      <c r="BH37" s="51">
        <f>COUNTIF(PREDICTIONS!$Q$4:$Q$75,BE37)</f>
        <v>0</v>
      </c>
      <c r="BI37" s="51">
        <f>BG37+(3*BF37)</f>
        <v>0</v>
      </c>
      <c r="BJ37" s="51">
        <f>SUMIFS(PREDICTIONS!$R$4:$R$75,PREDICTIONS!$N$4:$N$75,BE37)+SUMIFS(PREDICTIONS!$S$4:$S$75,PREDICTIONS!$O$4:$O$75,BE37)</f>
        <v>0</v>
      </c>
      <c r="BK37" s="51">
        <f>SUMIFS(PREDICTIONS!$S$4:$S$75,PREDICTIONS!$N$4:$N$75,BE37)+SUMIFS(PREDICTIONS!$R$4:$R$75,PREDICTIONS!$O$4:$O$75,BE37)</f>
        <v>0</v>
      </c>
      <c r="BL37" s="51">
        <f>BJ37-BK37</f>
        <v>0</v>
      </c>
      <c r="BM37" s="51">
        <f ca="1">RANK(BV37,BV34:BV37,1)</f>
        <v>1</v>
      </c>
      <c r="BN37" s="51" t="str">
        <f>IFERROR(VLOOKUP(BE37,AU:AV,2,FALSE),"")</f>
        <v/>
      </c>
      <c r="BO37" s="51" t="str">
        <f ca="1">IF(BN37="",BM37&amp;BD37,BN37&amp;BD37)</f>
        <v>1G</v>
      </c>
      <c r="BP37" s="51">
        <f>RANK(BI37,BI34:BI37)+(RANK(BL37,BL34:BL37)/10)+(RANK(BJ37,BJ34:BJ37)/100)</f>
        <v>1.1100000000000001</v>
      </c>
      <c r="BQ37" s="51">
        <f>RANK(BP37,BP34:BP37,1)</f>
        <v>1</v>
      </c>
      <c r="BR37" s="51" cm="1">
        <f t="array" aca="1" ref="BR37" ca="1">SUMPRODUCT((OFFSET($BY$3:$DT$3,MATCH($BE37,$BX$4:$BX$51,0),0))*((IF($BQ35=$BQ37,$BY$3:$DT$3=$BE35,0))+(IF($BQ34=$BQ37,$BY$3:$DT$3=$BE34,0))+(IF($BQ36=$BQ37,$BY$3:$DT$3=$BE36,0))))</f>
        <v>0</v>
      </c>
      <c r="BS37" s="51" cm="1">
        <f t="array" aca="1" ref="BS37" ca="1">SUMPRODUCT((OFFSET($DW$3:$FR$3,MATCH($BE37,$DV$4:$DV$51,0),0))*((IF($BQ35=$BQ37,$DW$3:$FR$3=$BE35,0))+(IF($BQ34=$BQ37,$DW$3:$FR$3=$BE34,0))+(IF($BQ36=$BQ37,$DW$3:$FR$3=$BE36,0))))</f>
        <v>0</v>
      </c>
      <c r="BT37" s="51" cm="1">
        <f t="array" aca="1" ref="BT37" ca="1">SUMPRODUCT((OFFSET($FU$3:$HP$3,MATCH($BE37,$FT$4:$FT$51,0),0))*((IF($BQ35=$BQ37,$FU$3:$HP$3=$BE35,0))+(IF($BQ34=$BQ37,$FU$3:$HP$3=$BE34,0))+(IF($BQ36=$BQ37,$FU$3:$HP$3=$BE36,0))))</f>
        <v>0</v>
      </c>
      <c r="BU37" s="51">
        <f ca="1">(BR37/1000)+(BS37/10000)+(BT37/100000)+(ROW(BT40)/10000000)</f>
        <v>3.9999999999999998E-6</v>
      </c>
      <c r="BV37" s="51">
        <f ca="1">+BP37-BU37</f>
        <v>1.1099960000000002</v>
      </c>
      <c r="BW37" s="51"/>
      <c r="BX37" s="96" t="s">
        <v>746</v>
      </c>
      <c r="BY37" s="83">
        <f>SUMIFS(PREDICTIONS!$W$4:$W$75,PREDICTIONS!$O$4:$O$75,$BX37,PREDICTIONS!$N$4:$N$75,BY$3)+SUMIFS(PREDICTIONS!$V$4:$V$75,PREDICTIONS!$N$4:$N$75,$BX37,PREDICTIONS!$O$4:$O$75,BY$3)</f>
        <v>0</v>
      </c>
      <c r="BZ37" s="83">
        <f>SUMIFS(PREDICTIONS!$W$4:$W$75,PREDICTIONS!$O$4:$O$75,$BX37,PREDICTIONS!$N$4:$N$75,BZ$3)+SUMIFS(PREDICTIONS!$V$4:$V$75,PREDICTIONS!$N$4:$N$75,$BX37,PREDICTIONS!$O$4:$O$75,BZ$3)</f>
        <v>0</v>
      </c>
      <c r="CA37" s="83">
        <f>SUMIFS(PREDICTIONS!$W$4:$W$75,PREDICTIONS!$O$4:$O$75,$BX37,PREDICTIONS!$N$4:$N$75,CA$3)+SUMIFS(PREDICTIONS!$V$4:$V$75,PREDICTIONS!$N$4:$N$75,$BX37,PREDICTIONS!$O$4:$O$75,CA$3)</f>
        <v>0</v>
      </c>
      <c r="CB37" s="83">
        <f>SUMIFS(PREDICTIONS!$W$4:$W$75,PREDICTIONS!$O$4:$O$75,$BX37,PREDICTIONS!$N$4:$N$75,CB$3)+SUMIFS(PREDICTIONS!$V$4:$V$75,PREDICTIONS!$N$4:$N$75,$BX37,PREDICTIONS!$O$4:$O$75,CB$3)</f>
        <v>0</v>
      </c>
      <c r="CC37" s="83">
        <f>SUMIFS(PREDICTIONS!$W$4:$W$75,PREDICTIONS!$O$4:$O$75,$BX37,PREDICTIONS!$N$4:$N$75,CC$3)+SUMIFS(PREDICTIONS!$V$4:$V$75,PREDICTIONS!$N$4:$N$75,$BX37,PREDICTIONS!$O$4:$O$75,CC$3)</f>
        <v>0</v>
      </c>
      <c r="CD37" s="83">
        <f>SUMIFS(PREDICTIONS!$W$4:$W$75,PREDICTIONS!$O$4:$O$75,$BX37,PREDICTIONS!$N$4:$N$75,CD$3)+SUMIFS(PREDICTIONS!$V$4:$V$75,PREDICTIONS!$N$4:$N$75,$BX37,PREDICTIONS!$O$4:$O$75,CD$3)</f>
        <v>0</v>
      </c>
      <c r="CE37" s="83">
        <f>SUMIFS(PREDICTIONS!$W$4:$W$75,PREDICTIONS!$O$4:$O$75,$BX37,PREDICTIONS!$N$4:$N$75,CE$3)+SUMIFS(PREDICTIONS!$V$4:$V$75,PREDICTIONS!$N$4:$N$75,$BX37,PREDICTIONS!$O$4:$O$75,CE$3)</f>
        <v>0</v>
      </c>
      <c r="CF37" s="83">
        <f>SUMIFS(PREDICTIONS!$W$4:$W$75,PREDICTIONS!$O$4:$O$75,$BX37,PREDICTIONS!$N$4:$N$75,CF$3)+SUMIFS(PREDICTIONS!$V$4:$V$75,PREDICTIONS!$N$4:$N$75,$BX37,PREDICTIONS!$O$4:$O$75,CF$3)</f>
        <v>0</v>
      </c>
      <c r="CG37" s="83">
        <f>SUMIFS(PREDICTIONS!$W$4:$W$75,PREDICTIONS!$O$4:$O$75,$BX37,PREDICTIONS!$N$4:$N$75,CG$3)+SUMIFS(PREDICTIONS!$V$4:$V$75,PREDICTIONS!$N$4:$N$75,$BX37,PREDICTIONS!$O$4:$O$75,CG$3)</f>
        <v>0</v>
      </c>
      <c r="CH37" s="83">
        <f>SUMIFS(PREDICTIONS!$W$4:$W$75,PREDICTIONS!$O$4:$O$75,$BX37,PREDICTIONS!$N$4:$N$75,CH$3)+SUMIFS(PREDICTIONS!$V$4:$V$75,PREDICTIONS!$N$4:$N$75,$BX37,PREDICTIONS!$O$4:$O$75,CH$3)</f>
        <v>0</v>
      </c>
      <c r="CI37" s="83">
        <f>SUMIFS(PREDICTIONS!$W$4:$W$75,PREDICTIONS!$O$4:$O$75,$BX37,PREDICTIONS!$N$4:$N$75,CI$3)+SUMIFS(PREDICTIONS!$V$4:$V$75,PREDICTIONS!$N$4:$N$75,$BX37,PREDICTIONS!$O$4:$O$75,CI$3)</f>
        <v>0</v>
      </c>
      <c r="CJ37" s="83">
        <f>SUMIFS(PREDICTIONS!$W$4:$W$75,PREDICTIONS!$O$4:$O$75,$BX37,PREDICTIONS!$N$4:$N$75,CJ$3)+SUMIFS(PREDICTIONS!$V$4:$V$75,PREDICTIONS!$N$4:$N$75,$BX37,PREDICTIONS!$O$4:$O$75,CJ$3)</f>
        <v>0</v>
      </c>
      <c r="CK37" s="83">
        <f>SUMIFS(PREDICTIONS!$W$4:$W$75,PREDICTIONS!$O$4:$O$75,$BX37,PREDICTIONS!$N$4:$N$75,CK$3)+SUMIFS(PREDICTIONS!$V$4:$V$75,PREDICTIONS!$N$4:$N$75,$BX37,PREDICTIONS!$O$4:$O$75,CK$3)</f>
        <v>0</v>
      </c>
      <c r="CL37" s="83">
        <f>SUMIFS(PREDICTIONS!$W$4:$W$75,PREDICTIONS!$O$4:$O$75,$BX37,PREDICTIONS!$N$4:$N$75,CL$3)+SUMIFS(PREDICTIONS!$V$4:$V$75,PREDICTIONS!$N$4:$N$75,$BX37,PREDICTIONS!$O$4:$O$75,CL$3)</f>
        <v>0</v>
      </c>
      <c r="CM37" s="83">
        <f>SUMIFS(PREDICTIONS!$W$4:$W$75,PREDICTIONS!$O$4:$O$75,$BX37,PREDICTIONS!$N$4:$N$75,CM$3)+SUMIFS(PREDICTIONS!$V$4:$V$75,PREDICTIONS!$N$4:$N$75,$BX37,PREDICTIONS!$O$4:$O$75,CM$3)</f>
        <v>0</v>
      </c>
      <c r="CN37" s="83">
        <f>SUMIFS(PREDICTIONS!$W$4:$W$75,PREDICTIONS!$O$4:$O$75,$BX37,PREDICTIONS!$N$4:$N$75,CN$3)+SUMIFS(PREDICTIONS!$V$4:$V$75,PREDICTIONS!$N$4:$N$75,$BX37,PREDICTIONS!$O$4:$O$75,CN$3)</f>
        <v>0</v>
      </c>
      <c r="CO37" s="83">
        <f>SUMIFS(PREDICTIONS!$W$4:$W$75,PREDICTIONS!$O$4:$O$75,$BX37,PREDICTIONS!$N$4:$N$75,CO$3)+SUMIFS(PREDICTIONS!$V$4:$V$75,PREDICTIONS!$N$4:$N$75,$BX37,PREDICTIONS!$O$4:$O$75,CO$3)</f>
        <v>0</v>
      </c>
      <c r="CP37" s="83">
        <f>SUMIFS(PREDICTIONS!$W$4:$W$75,PREDICTIONS!$O$4:$O$75,$BX37,PREDICTIONS!$N$4:$N$75,CP$3)+SUMIFS(PREDICTIONS!$V$4:$V$75,PREDICTIONS!$N$4:$N$75,$BX37,PREDICTIONS!$O$4:$O$75,CP$3)</f>
        <v>0</v>
      </c>
      <c r="CQ37" s="83">
        <f>SUMIFS(PREDICTIONS!$W$4:$W$75,PREDICTIONS!$O$4:$O$75,$BX37,PREDICTIONS!$N$4:$N$75,CQ$3)+SUMIFS(PREDICTIONS!$V$4:$V$75,PREDICTIONS!$N$4:$N$75,$BX37,PREDICTIONS!$O$4:$O$75,CQ$3)</f>
        <v>0</v>
      </c>
      <c r="CR37" s="83">
        <f>SUMIFS(PREDICTIONS!$W$4:$W$75,PREDICTIONS!$O$4:$O$75,$BX37,PREDICTIONS!$N$4:$N$75,CR$3)+SUMIFS(PREDICTIONS!$V$4:$V$75,PREDICTIONS!$N$4:$N$75,$BX37,PREDICTIONS!$O$4:$O$75,CR$3)</f>
        <v>0</v>
      </c>
      <c r="CS37" s="83">
        <f>SUMIFS(PREDICTIONS!$W$4:$W$75,PREDICTIONS!$O$4:$O$75,$BX37,PREDICTIONS!$N$4:$N$75,CS$3)+SUMIFS(PREDICTIONS!$V$4:$V$75,PREDICTIONS!$N$4:$N$75,$BX37,PREDICTIONS!$O$4:$O$75,CS$3)</f>
        <v>0</v>
      </c>
      <c r="CT37" s="83">
        <f>SUMIFS(PREDICTIONS!$W$4:$W$75,PREDICTIONS!$O$4:$O$75,$BX37,PREDICTIONS!$N$4:$N$75,CT$3)+SUMIFS(PREDICTIONS!$V$4:$V$75,PREDICTIONS!$N$4:$N$75,$BX37,PREDICTIONS!$O$4:$O$75,CT$3)</f>
        <v>0</v>
      </c>
      <c r="CU37" s="83">
        <f>SUMIFS(PREDICTIONS!$B$4:$B$75,PREDICTIONS!$P$4:$P$75,$BX37,PREDICTIONS!$O$4:$O$75,CU$3)+SUMIFS(PREDICTIONS!$W$4:$W$75,PREDICTIONS!$O$4:$O$75,$BX37,PREDICTIONS!$P$4:$P$75,CU$3)</f>
        <v>0</v>
      </c>
      <c r="CV37" s="83">
        <f>SUMIFS(PREDICTIONS!$C$4:$C$75,PREDICTIONS!$Q$4:$Q$75,$BX37,PREDICTIONS!$P$4:$P$75,CV$3)+SUMIFS(PREDICTIONS!$B$4:$B$75,PREDICTIONS!$P$4:$P$75,$BX37,PREDICTIONS!$Q$4:$Q$75,CV$3)</f>
        <v>0</v>
      </c>
      <c r="CW37" s="83">
        <f>SUMIFS(PREDICTIONS!$D$4:$D$75,PREDICTIONS!$R$4:$R$75,$BX37,PREDICTIONS!$Q$4:$Q$75,CW$3)+SUMIFS(PREDICTIONS!$C$4:$C$75,PREDICTIONS!$Q$4:$Q$75,$BX37,PREDICTIONS!$R$4:$R$75,CW$3)</f>
        <v>0</v>
      </c>
      <c r="CX37" s="83">
        <f>SUMIFS(PREDICTIONS!$E$4:$E$75,PREDICTIONS!$S$4:$S$75,$BX37,PREDICTIONS!$R$4:$R$75,CX$3)+SUMIFS(PREDICTIONS!$D$4:$D$75,PREDICTIONS!$R$4:$R$75,$BX37,PREDICTIONS!$S$4:$S$75,CX$3)</f>
        <v>0</v>
      </c>
      <c r="CY37" s="83">
        <f>SUMIFS(PREDICTIONS!$F$4:$F$75,PREDICTIONS!$T$4:$T$75,$BX37,PREDICTIONS!$S$4:$S$75,CY$3)+SUMIFS(PREDICTIONS!$E$4:$E$75,PREDICTIONS!$S$4:$S$75,$BX37,PREDICTIONS!$T$4:$T$75,CY$3)</f>
        <v>0</v>
      </c>
      <c r="CZ37" s="83">
        <f>SUMIFS(PREDICTIONS!$G$4:$G$75,PREDICTIONS!$U$4:$U$75,$BX37,PREDICTIONS!$T$4:$T$75,CZ$3)+SUMIFS(PREDICTIONS!$F$4:$F$75,PREDICTIONS!$T$4:$T$75,$BX37,PREDICTIONS!$U$4:$U$75,CZ$3)</f>
        <v>0</v>
      </c>
      <c r="DA37" s="83">
        <f>SUMIFS(PREDICTIONS!$J$4:$J$75,PREDICTIONS!$V$4:$V$75,$BX37,PREDICTIONS!$U$4:$U$75,DA$3)+SUMIFS(PREDICTIONS!$G$4:$G$75,PREDICTIONS!$U$4:$U$75,$BX37,PREDICTIONS!$V$4:$V$75,DA$3)</f>
        <v>0</v>
      </c>
      <c r="DB37" s="83">
        <f>SUMIFS(PREDICTIONS!$K$4:$K$75,PREDICTIONS!$W$4:$W$75,$BX37,PREDICTIONS!$V$4:$V$75,DB$3)+SUMIFS(PREDICTIONS!$J$4:$J$75,PREDICTIONS!$V$4:$V$75,$BX37,PREDICTIONS!$W$4:$W$75,DB$3)</f>
        <v>0</v>
      </c>
      <c r="DC37" s="83">
        <f>SUMIFS(PREDICTIONS!$L$4:$L$75,PREDICTIONS!$B$4:$B$75,$BX37,PREDICTIONS!$W$4:$W$75,DC$3)+SUMIFS(PREDICTIONS!$K$4:$K$75,PREDICTIONS!$W$4:$W$75,$BX37,PREDICTIONS!$B$4:$B$75,DC$3)</f>
        <v>0</v>
      </c>
      <c r="DD37" s="83">
        <f>SUMIFS(PREDICTIONS!$N$4:$N$75,PREDICTIONS!$C$4:$C$75,$BX37,PREDICTIONS!$B$4:$B$75,DD$3)+SUMIFS(PREDICTIONS!$L$4:$L$75,PREDICTIONS!$B$4:$B$75,$BX37,PREDICTIONS!$C$4:$C$75,DD$3)</f>
        <v>0</v>
      </c>
      <c r="DE37" s="83">
        <f>SUMIFS(PREDICTIONS!$O$4:$O$75,PREDICTIONS!$D$4:$D$75,$BX37,PREDICTIONS!$C$4:$C$75,DE$3)+SUMIFS(PREDICTIONS!$N$4:$N$75,PREDICTIONS!$C$4:$C$75,$BX37,PREDICTIONS!$D$4:$D$75,DE$3)</f>
        <v>0</v>
      </c>
      <c r="DF37" s="83">
        <f>SUMIFS(PREDICTIONS!$P$4:$P$75,PREDICTIONS!$E$4:$E$75,$BX37,PREDICTIONS!$D$4:$D$75,DF$3)+SUMIFS(PREDICTIONS!$O$4:$O$75,PREDICTIONS!$D$4:$D$75,$BX37,PREDICTIONS!$E$4:$E$75,DF$3)</f>
        <v>0</v>
      </c>
      <c r="DG37" s="83">
        <f>SUMIFS(PREDICTIONS!$Q$4:$Q$75,PREDICTIONS!$F$4:$F$75,$BX37,PREDICTIONS!$E$4:$E$75,DG$3)+SUMIFS(PREDICTIONS!$P$4:$P$75,PREDICTIONS!$E$4:$E$75,$BX37,PREDICTIONS!$F$4:$F$75,DG$3)</f>
        <v>0</v>
      </c>
      <c r="DH37" s="83">
        <f>SUMIFS(PREDICTIONS!$R$4:$R$75,PREDICTIONS!$G$4:$G$75,$BX37,PREDICTIONS!$F$4:$F$75,DH$3)+SUMIFS(PREDICTIONS!$Q$4:$Q$75,PREDICTIONS!$F$4:$F$75,$BX37,PREDICTIONS!$G$4:$G$75,DH$3)</f>
        <v>0</v>
      </c>
      <c r="DI37" s="83">
        <f>SUMIFS(PREDICTIONS!$S$4:$S$75,PREDICTIONS!$J$4:$J$75,$BX37,PREDICTIONS!$G$4:$G$75,DI$3)+SUMIFS(PREDICTIONS!$R$4:$R$75,PREDICTIONS!$G$4:$G$75,$BX37,PREDICTIONS!$J$4:$J$75,DI$3)</f>
        <v>0</v>
      </c>
      <c r="DJ37" s="83">
        <f>SUMIFS(PREDICTIONS!$T$4:$T$75,PREDICTIONS!$K$4:$K$75,$BX37,PREDICTIONS!$J$4:$J$75,DJ$3)+SUMIFS(PREDICTIONS!$S$4:$S$75,PREDICTIONS!$J$4:$J$75,$BX37,PREDICTIONS!$K$4:$K$75,DJ$3)</f>
        <v>0</v>
      </c>
      <c r="DK37" s="83">
        <f>SUMIFS(PREDICTIONS!$U$4:$U$75,PREDICTIONS!$L$4:$L$75,$BX37,PREDICTIONS!$K$4:$K$75,DK$3)+SUMIFS(PREDICTIONS!$T$4:$T$75,PREDICTIONS!$K$4:$K$75,$BX37,PREDICTIONS!$L$4:$L$75,DK$3)</f>
        <v>0</v>
      </c>
      <c r="DL37" s="83">
        <f>SUMIFS(PREDICTIONS!$V$4:$V$75,PREDICTIONS!$N$4:$N$75,$BX37,PREDICTIONS!$L$4:$L$75,DL$3)+SUMIFS(PREDICTIONS!$U$4:$U$75,PREDICTIONS!$L$4:$L$75,$BX37,PREDICTIONS!$N$4:$N$75,DL$3)</f>
        <v>0</v>
      </c>
      <c r="DM37" s="83">
        <f>SUMIFS(PREDICTIONS!$W$4:$W$75,PREDICTIONS!$O$4:$O$75,$BX37,PREDICTIONS!$N$4:$N$75,DM$3)+SUMIFS(PREDICTIONS!$V$4:$V$75,PREDICTIONS!$N$4:$N$75,$BX37,PREDICTIONS!$O$4:$O$75,DM$3)</f>
        <v>0</v>
      </c>
      <c r="DN37" s="83">
        <f>SUMIFS(PREDICTIONS!$B$4:$B$75,PREDICTIONS!$P$4:$P$75,$BX37,PREDICTIONS!$O$4:$O$75,DN$3)+SUMIFS(PREDICTIONS!$W$4:$W$75,PREDICTIONS!$O$4:$O$75,$BX37,PREDICTIONS!$P$4:$P$75,DN$3)</f>
        <v>0</v>
      </c>
      <c r="DO37" s="83">
        <f>SUMIFS(PREDICTIONS!$C$4:$C$75,PREDICTIONS!$Q$4:$Q$75,$BX37,PREDICTIONS!$P$4:$P$75,DO$3)+SUMIFS(PREDICTIONS!$B$4:$B$75,PREDICTIONS!$P$4:$P$75,$BX37,PREDICTIONS!$Q$4:$Q$75,DO$3)</f>
        <v>0</v>
      </c>
      <c r="DP37" s="83">
        <f>SUMIFS(PREDICTIONS!$D$4:$D$75,PREDICTIONS!$R$4:$R$75,$BX37,PREDICTIONS!$Q$4:$Q$75,DP$3)+SUMIFS(PREDICTIONS!$C$4:$C$75,PREDICTIONS!$Q$4:$Q$75,$BX37,PREDICTIONS!$R$4:$R$75,DP$3)</f>
        <v>0</v>
      </c>
      <c r="DQ37" s="83">
        <f>SUMIFS(PREDICTIONS!$E$4:$E$75,PREDICTIONS!$S$4:$S$75,$BX37,PREDICTIONS!$R$4:$R$75,DQ$3)+SUMIFS(PREDICTIONS!$D$4:$D$75,PREDICTIONS!$R$4:$R$75,$BX37,PREDICTIONS!$S$4:$S$75,DQ$3)</f>
        <v>0</v>
      </c>
      <c r="DR37" s="83">
        <f>SUMIFS(PREDICTIONS!$W$4:$W$75,PREDICTIONS!$O$4:$O$75,$BX37,PREDICTIONS!$N$4:$N$75,DR$3)+SUMIFS(PREDICTIONS!$V$4:$V$75,PREDICTIONS!$N$4:$N$75,$BX37,PREDICTIONS!$O$4:$O$75,DR$3)</f>
        <v>0</v>
      </c>
      <c r="DS37" s="83">
        <f>SUMIFS(PREDICTIONS!$W$4:$W$75,PREDICTIONS!$O$4:$O$75,$BX37,PREDICTIONS!$N$4:$N$75,DS$3)+SUMIFS(PREDICTIONS!$V$4:$V$75,PREDICTIONS!$N$4:$N$75,$BX37,PREDICTIONS!$O$4:$O$75,DS$3)</f>
        <v>0</v>
      </c>
      <c r="DT37" s="83">
        <f>SUMIFS(PREDICTIONS!$W$4:$W$75,PREDICTIONS!$O$4:$O$75,$BX37,PREDICTIONS!$N$4:$N$75,DT$3)+SUMIFS(PREDICTIONS!$V$4:$V$75,PREDICTIONS!$N$4:$N$75,$BX37,PREDICTIONS!$O$4:$O$75,DT$3)</f>
        <v>0</v>
      </c>
      <c r="DU37" s="51"/>
      <c r="DV37" s="51" t="s">
        <v>746</v>
      </c>
      <c r="DW37" s="83">
        <f>SUMIFS(PREDICTIONS!$U$4:$U$75,PREDICTIONS!$O$4:$O$75,$BX37,PREDICTIONS!$N$4:$N$75,DW$3)+SUMIFS(PREDICTIONS!$T$4:$T$75,PREDICTIONS!$N$4:$N$75,$BX37,PREDICTIONS!$O$4:$O$75,DW$3)</f>
        <v>0</v>
      </c>
      <c r="DX37" s="83">
        <f>SUMIFS(PREDICTIONS!$U$4:$U$75,PREDICTIONS!$O$4:$O$75,$BX37,PREDICTIONS!$N$4:$N$75,DX$3)+SUMIFS(PREDICTIONS!$T$4:$T$75,PREDICTIONS!$N$4:$N$75,$BX37,PREDICTIONS!$O$4:$O$75,DX$3)</f>
        <v>0</v>
      </c>
      <c r="DY37" s="83">
        <f>SUMIFS(PREDICTIONS!$U$4:$U$75,PREDICTIONS!$O$4:$O$75,$BX37,PREDICTIONS!$N$4:$N$75,DY$3)+SUMIFS(PREDICTIONS!$T$4:$T$75,PREDICTIONS!$N$4:$N$75,$BX37,PREDICTIONS!$O$4:$O$75,DY$3)</f>
        <v>0</v>
      </c>
      <c r="DZ37" s="83">
        <f>SUMIFS(PREDICTIONS!$U$4:$U$75,PREDICTIONS!$O$4:$O$75,$BX37,PREDICTIONS!$N$4:$N$75,DZ$3)+SUMIFS(PREDICTIONS!$T$4:$T$75,PREDICTIONS!$N$4:$N$75,$BX37,PREDICTIONS!$O$4:$O$75,DZ$3)</f>
        <v>0</v>
      </c>
      <c r="EA37" s="83">
        <f>SUMIFS(PREDICTIONS!$U$4:$U$75,PREDICTIONS!$O$4:$O$75,$BX37,PREDICTIONS!$N$4:$N$75,EA$3)+SUMIFS(PREDICTIONS!$T$4:$T$75,PREDICTIONS!$N$4:$N$75,$BX37,PREDICTIONS!$O$4:$O$75,EA$3)</f>
        <v>0</v>
      </c>
      <c r="EB37" s="83">
        <f>SUMIFS(PREDICTIONS!$U$4:$U$75,PREDICTIONS!$O$4:$O$75,$BX37,PREDICTIONS!$N$4:$N$75,EB$3)+SUMIFS(PREDICTIONS!$T$4:$T$75,PREDICTIONS!$N$4:$N$75,$BX37,PREDICTIONS!$O$4:$O$75,EB$3)</f>
        <v>0</v>
      </c>
      <c r="EC37" s="83">
        <f>SUMIFS(PREDICTIONS!$U$4:$U$75,PREDICTIONS!$O$4:$O$75,$BX37,PREDICTIONS!$N$4:$N$75,EC$3)+SUMIFS(PREDICTIONS!$T$4:$T$75,PREDICTIONS!$N$4:$N$75,$BX37,PREDICTIONS!$O$4:$O$75,EC$3)</f>
        <v>0</v>
      </c>
      <c r="ED37" s="83">
        <f>SUMIFS(PREDICTIONS!$U$4:$U$75,PREDICTIONS!$O$4:$O$75,$BX37,PREDICTIONS!$N$4:$N$75,ED$3)+SUMIFS(PREDICTIONS!$T$4:$T$75,PREDICTIONS!$N$4:$N$75,$BX37,PREDICTIONS!$O$4:$O$75,ED$3)</f>
        <v>0</v>
      </c>
      <c r="EE37" s="83">
        <f>SUMIFS(PREDICTIONS!$U$4:$U$75,PREDICTIONS!$O$4:$O$75,$BX37,PREDICTIONS!$N$4:$N$75,EE$3)+SUMIFS(PREDICTIONS!$T$4:$T$75,PREDICTIONS!$N$4:$N$75,$BX37,PREDICTIONS!$O$4:$O$75,EE$3)</f>
        <v>0</v>
      </c>
      <c r="EF37" s="83">
        <f>SUMIFS(PREDICTIONS!$V$4:$V$75,PREDICTIONS!$P$4:$P$75,$BX37,PREDICTIONS!$O$4:$O$75,EF$3)+SUMIFS(PREDICTIONS!$U$4:$U$75,PREDICTIONS!$O$4:$O$75,$BX37,PREDICTIONS!$P$4:$P$75,EF$3)</f>
        <v>0</v>
      </c>
      <c r="EG37" s="83">
        <f>SUMIFS(PREDICTIONS!$W$4:$W$75,PREDICTIONS!$Q$4:$Q$75,$BX37,PREDICTIONS!$P$4:$P$75,EG$3)+SUMIFS(PREDICTIONS!$V$4:$V$75,PREDICTIONS!$P$4:$P$75,$BX37,PREDICTIONS!$Q$4:$Q$75,EG$3)</f>
        <v>0</v>
      </c>
      <c r="EH37" s="83">
        <f>SUMIFS(PREDICTIONS!$B$4:$B$75,PREDICTIONS!$R$4:$R$75,$BX37,PREDICTIONS!$Q$4:$Q$75,EH$3)+SUMIFS(PREDICTIONS!$W$4:$W$75,PREDICTIONS!$Q$4:$Q$75,$BX37,PREDICTIONS!$R$4:$R$75,EH$3)</f>
        <v>0</v>
      </c>
      <c r="EI37" s="83">
        <f>SUMIFS(PREDICTIONS!$C$4:$C$75,PREDICTIONS!$S$4:$S$75,$BX37,PREDICTIONS!$R$4:$R$75,EI$3)+SUMIFS(PREDICTIONS!$B$4:$B$75,PREDICTIONS!$R$4:$R$75,$BX37,PREDICTIONS!$S$4:$S$75,EI$3)</f>
        <v>0</v>
      </c>
      <c r="EJ37" s="83">
        <f>SUMIFS(PREDICTIONS!$D$4:$D$75,PREDICTIONS!$T$4:$T$75,$BX37,PREDICTIONS!$S$4:$S$75,EJ$3)+SUMIFS(PREDICTIONS!$C$4:$C$75,PREDICTIONS!$S$4:$S$75,$BX37,PREDICTIONS!$T$4:$T$75,EJ$3)</f>
        <v>0</v>
      </c>
      <c r="EK37" s="83">
        <f>SUMIFS(PREDICTIONS!$E$4:$E$75,PREDICTIONS!$U$4:$U$75,$BX37,PREDICTIONS!$T$4:$T$75,EK$3)+SUMIFS(PREDICTIONS!$D$4:$D$75,PREDICTIONS!$T$4:$T$75,$BX37,PREDICTIONS!$U$4:$U$75,EK$3)</f>
        <v>0</v>
      </c>
      <c r="EL37" s="83">
        <f>SUMIFS(PREDICTIONS!$F$4:$F$75,PREDICTIONS!$V$4:$V$75,$BX37,PREDICTIONS!$U$4:$U$75,EL$3)+SUMIFS(PREDICTIONS!$E$4:$E$75,PREDICTIONS!$U$4:$U$75,$BX37,PREDICTIONS!$V$4:$V$75,EL$3)</f>
        <v>0</v>
      </c>
      <c r="EM37" s="83">
        <f>SUMIFS(PREDICTIONS!$G$4:$G$75,PREDICTIONS!$W$4:$W$75,$BX37,PREDICTIONS!$V$4:$V$75,EM$3)+SUMIFS(PREDICTIONS!$F$4:$F$75,PREDICTIONS!$V$4:$V$75,$BX37,PREDICTIONS!$W$4:$W$75,EM$3)</f>
        <v>0</v>
      </c>
      <c r="EN37" s="83">
        <f>SUMIFS(PREDICTIONS!$J$4:$J$75,PREDICTIONS!$B$4:$B$75,$BX37,PREDICTIONS!$W$4:$W$75,EN$3)+SUMIFS(PREDICTIONS!$G$4:$G$75,PREDICTIONS!$W$4:$W$75,$BX37,PREDICTIONS!$B$4:$B$75,EN$3)</f>
        <v>0</v>
      </c>
      <c r="EO37" s="83">
        <f>SUMIFS(PREDICTIONS!$K$4:$K$75,PREDICTIONS!$C$4:$C$75,$BX37,PREDICTIONS!$B$4:$B$75,EO$3)+SUMIFS(PREDICTIONS!$J$4:$J$75,PREDICTIONS!$B$4:$B$75,$BX37,PREDICTIONS!$C$4:$C$75,EO$3)</f>
        <v>0</v>
      </c>
      <c r="EP37" s="83">
        <f>SUMIFS(PREDICTIONS!$L$4:$L$75,PREDICTIONS!$D$4:$D$75,$BX37,PREDICTIONS!$C$4:$C$75,EP$3)+SUMIFS(PREDICTIONS!$K$4:$K$75,PREDICTIONS!$C$4:$C$75,$BX37,PREDICTIONS!$D$4:$D$75,EP$3)</f>
        <v>0</v>
      </c>
      <c r="EQ37" s="83">
        <f>SUMIFS(PREDICTIONS!$N$4:$N$75,PREDICTIONS!$E$4:$E$75,$BX37,PREDICTIONS!$D$4:$D$75,EQ$3)+SUMIFS(PREDICTIONS!$L$4:$L$75,PREDICTIONS!$D$4:$D$75,$BX37,PREDICTIONS!$E$4:$E$75,EQ$3)</f>
        <v>0</v>
      </c>
      <c r="ER37" s="83">
        <f>SUMIFS(PREDICTIONS!$O$4:$O$75,PREDICTIONS!$F$4:$F$75,$BX37,PREDICTIONS!$E$4:$E$75,ER$3)+SUMIFS(PREDICTIONS!$N$4:$N$75,PREDICTIONS!$E$4:$E$75,$BX37,PREDICTIONS!$F$4:$F$75,ER$3)</f>
        <v>0</v>
      </c>
      <c r="ES37" s="83">
        <f>SUMIFS(PREDICTIONS!$P$4:$P$75,PREDICTIONS!$G$4:$G$75,$BX37,PREDICTIONS!$F$4:$F$75,ES$3)+SUMIFS(PREDICTIONS!$O$4:$O$75,PREDICTIONS!$F$4:$F$75,$BX37,PREDICTIONS!$G$4:$G$75,ES$3)</f>
        <v>0</v>
      </c>
      <c r="ET37" s="83">
        <f>SUMIFS(PREDICTIONS!$Q$4:$Q$75,PREDICTIONS!$J$4:$J$75,$BX37,PREDICTIONS!$G$4:$G$75,ET$3)+SUMIFS(PREDICTIONS!$P$4:$P$75,PREDICTIONS!$G$4:$G$75,$BX37,PREDICTIONS!$J$4:$J$75,ET$3)</f>
        <v>0</v>
      </c>
      <c r="EU37" s="83">
        <f>SUMIFS(PREDICTIONS!$R$4:$R$75,PREDICTIONS!$K$4:$K$75,$BX37,PREDICTIONS!$J$4:$J$75,EU$3)+SUMIFS(PREDICTIONS!$Q$4:$Q$75,PREDICTIONS!$J$4:$J$75,$BX37,PREDICTIONS!$K$4:$K$75,EU$3)</f>
        <v>0</v>
      </c>
      <c r="EV37" s="83">
        <f>SUMIFS(PREDICTIONS!$S$4:$S$75,PREDICTIONS!$L$4:$L$75,$BX37,PREDICTIONS!$K$4:$K$75,EV$3)+SUMIFS(PREDICTIONS!$R$4:$R$75,PREDICTIONS!$K$4:$K$75,$BX37,PREDICTIONS!$L$4:$L$75,EV$3)</f>
        <v>0</v>
      </c>
      <c r="EW37" s="83">
        <f>SUMIFS(PREDICTIONS!$T$4:$T$75,PREDICTIONS!$N$4:$N$75,$BX37,PREDICTIONS!$L$4:$L$75,EW$3)+SUMIFS(PREDICTIONS!$S$4:$S$75,PREDICTIONS!$L$4:$L$75,$BX37,PREDICTIONS!$N$4:$N$75,EW$3)</f>
        <v>0</v>
      </c>
      <c r="EX37" s="83">
        <f>SUMIFS(PREDICTIONS!$U$4:$U$75,PREDICTIONS!$O$4:$O$75,$BX37,PREDICTIONS!$N$4:$N$75,EX$3)+SUMIFS(PREDICTIONS!$T$4:$T$75,PREDICTIONS!$N$4:$N$75,$BX37,PREDICTIONS!$O$4:$O$75,EX$3)</f>
        <v>0</v>
      </c>
      <c r="EY37" s="83">
        <f>SUMIFS(PREDICTIONS!$V$4:$V$75,PREDICTIONS!$P$4:$P$75,$BX37,PREDICTIONS!$O$4:$O$75,EY$3)+SUMIFS(PREDICTIONS!$U$4:$U$75,PREDICTIONS!$O$4:$O$75,$BX37,PREDICTIONS!$P$4:$P$75,EY$3)</f>
        <v>0</v>
      </c>
      <c r="EZ37" s="83">
        <f>SUMIFS(PREDICTIONS!$W$4:$W$75,PREDICTIONS!$Q$4:$Q$75,$BX37,PREDICTIONS!$P$4:$P$75,EZ$3)+SUMIFS(PREDICTIONS!$V$4:$V$75,PREDICTIONS!$P$4:$P$75,$BX37,PREDICTIONS!$Q$4:$Q$75,EZ$3)</f>
        <v>0</v>
      </c>
      <c r="FA37" s="83">
        <f>SUMIFS(PREDICTIONS!$B$4:$B$75,PREDICTIONS!$R$4:$R$75,$BX37,PREDICTIONS!$Q$4:$Q$75,FA$3)+SUMIFS(PREDICTIONS!$W$4:$W$75,PREDICTIONS!$Q$4:$Q$75,$BX37,PREDICTIONS!$R$4:$R$75,FA$3)</f>
        <v>0</v>
      </c>
      <c r="FB37" s="83">
        <f>SUMIFS(PREDICTIONS!$C$4:$C$75,PREDICTIONS!$S$4:$S$75,$BX37,PREDICTIONS!$R$4:$R$75,FB$3)+SUMIFS(PREDICTIONS!$B$4:$B$75,PREDICTIONS!$R$4:$R$75,$BX37,PREDICTIONS!$S$4:$S$75,FB$3)</f>
        <v>0</v>
      </c>
      <c r="FC37" s="83">
        <f>SUMIFS(PREDICTIONS!$D$4:$D$75,PREDICTIONS!$T$4:$T$75,$BX37,PREDICTIONS!$S$4:$S$75,FC$3)+SUMIFS(PREDICTIONS!$C$4:$C$75,PREDICTIONS!$S$4:$S$75,$BX37,PREDICTIONS!$T$4:$T$75,FC$3)</f>
        <v>0</v>
      </c>
      <c r="FD37" s="83">
        <f>SUMIFS(PREDICTIONS!$E$4:$E$75,PREDICTIONS!$U$4:$U$75,$BX37,PREDICTIONS!$T$4:$T$75,FD$3)+SUMIFS(PREDICTIONS!$D$4:$D$75,PREDICTIONS!$T$4:$T$75,$BX37,PREDICTIONS!$U$4:$U$75,FD$3)</f>
        <v>0</v>
      </c>
      <c r="FE37" s="83">
        <f>SUMIFS(PREDICTIONS!$F$4:$F$75,PREDICTIONS!$V$4:$V$75,$BX37,PREDICTIONS!$U$4:$U$75,FE$3)+SUMIFS(PREDICTIONS!$E$4:$E$75,PREDICTIONS!$U$4:$U$75,$BX37,PREDICTIONS!$V$4:$V$75,FE$3)</f>
        <v>0</v>
      </c>
      <c r="FF37" s="83">
        <f>SUMIFS(PREDICTIONS!$G$4:$G$75,PREDICTIONS!$W$4:$W$75,$BX37,PREDICTIONS!$V$4:$V$75,FF$3)+SUMIFS(PREDICTIONS!$F$4:$F$75,PREDICTIONS!$V$4:$V$75,$BX37,PREDICTIONS!$W$4:$W$75,FF$3)</f>
        <v>0</v>
      </c>
      <c r="FG37" s="83">
        <f>SUMIFS(PREDICTIONS!$U$4:$U$75,PREDICTIONS!$O$4:$O$75,$BX37,PREDICTIONS!$N$4:$N$75,FG$3)+SUMIFS(PREDICTIONS!$T$4:$T$75,PREDICTIONS!$N$4:$N$75,$BX37,PREDICTIONS!$O$4:$O$75,FG$3)</f>
        <v>0</v>
      </c>
      <c r="FH37" s="83">
        <f>SUMIFS(PREDICTIONS!$U$4:$U$75,PREDICTIONS!$O$4:$O$75,$BX37,PREDICTIONS!$N$4:$N$75,FH$3)+SUMIFS(PREDICTIONS!$T$4:$T$75,PREDICTIONS!$N$4:$N$75,$BX37,PREDICTIONS!$O$4:$O$75,FH$3)</f>
        <v>0</v>
      </c>
      <c r="FI37" s="83">
        <f>SUMIFS(PREDICTIONS!$U$4:$U$75,PREDICTIONS!$O$4:$O$75,$BX37,PREDICTIONS!$N$4:$N$75,FI$3)+SUMIFS(PREDICTIONS!$T$4:$T$75,PREDICTIONS!$N$4:$N$75,$BX37,PREDICTIONS!$O$4:$O$75,FI$3)</f>
        <v>0</v>
      </c>
      <c r="FJ37" s="83">
        <f>SUMIFS(PREDICTIONS!$U$4:$U$75,PREDICTIONS!$O$4:$O$75,$BX37,PREDICTIONS!$N$4:$N$75,FJ$3)+SUMIFS(PREDICTIONS!$T$4:$T$75,PREDICTIONS!$N$4:$N$75,$BX37,PREDICTIONS!$O$4:$O$75,FJ$3)</f>
        <v>0</v>
      </c>
      <c r="FK37" s="83">
        <f>SUMIFS(PREDICTIONS!$U$4:$U$75,PREDICTIONS!$O$4:$O$75,$BX37,PREDICTIONS!$N$4:$N$75,FK$3)+SUMIFS(PREDICTIONS!$T$4:$T$75,PREDICTIONS!$N$4:$N$75,$BX37,PREDICTIONS!$O$4:$O$75,FK$3)</f>
        <v>0</v>
      </c>
      <c r="FL37" s="83">
        <f>SUMIFS(PREDICTIONS!$U$4:$U$75,PREDICTIONS!$O$4:$O$75,$BX37,PREDICTIONS!$N$4:$N$75,FL$3)+SUMIFS(PREDICTIONS!$T$4:$T$75,PREDICTIONS!$N$4:$N$75,$BX37,PREDICTIONS!$O$4:$O$75,FL$3)</f>
        <v>0</v>
      </c>
      <c r="FM37" s="83">
        <f>SUMIFS(PREDICTIONS!$U$4:$U$75,PREDICTIONS!$O$4:$O$75,$BX37,PREDICTIONS!$N$4:$N$75,FM$3)+SUMIFS(PREDICTIONS!$T$4:$T$75,PREDICTIONS!$N$4:$N$75,$BX37,PREDICTIONS!$O$4:$O$75,FM$3)</f>
        <v>0</v>
      </c>
      <c r="FN37" s="83">
        <f>SUMIFS(PREDICTIONS!$U$4:$U$75,PREDICTIONS!$O$4:$O$75,$BX37,PREDICTIONS!$N$4:$N$75,FN$3)+SUMIFS(PREDICTIONS!$T$4:$T$75,PREDICTIONS!$N$4:$N$75,$BX37,PREDICTIONS!$O$4:$O$75,FN$3)</f>
        <v>0</v>
      </c>
      <c r="FO37" s="83">
        <f>SUMIFS(PREDICTIONS!$U$4:$U$75,PREDICTIONS!$O$4:$O$75,$BX37,PREDICTIONS!$N$4:$N$75,FO$3)+SUMIFS(PREDICTIONS!$T$4:$T$75,PREDICTIONS!$N$4:$N$75,$BX37,PREDICTIONS!$O$4:$O$75,FO$3)</f>
        <v>0</v>
      </c>
      <c r="FP37" s="83">
        <f>SUMIFS(PREDICTIONS!$U$4:$U$75,PREDICTIONS!$O$4:$O$75,$BX37,PREDICTIONS!$N$4:$N$75,FP$3)+SUMIFS(PREDICTIONS!$T$4:$T$75,PREDICTIONS!$N$4:$N$75,$BX37,PREDICTIONS!$O$4:$O$75,FP$3)</f>
        <v>0</v>
      </c>
      <c r="FQ37" s="83">
        <f>SUMIFS(PREDICTIONS!$U$4:$U$75,PREDICTIONS!$O$4:$O$75,$BX37,PREDICTIONS!$N$4:$N$75,FQ$3)+SUMIFS(PREDICTIONS!$T$4:$T$75,PREDICTIONS!$N$4:$N$75,$BX37,PREDICTIONS!$O$4:$O$75,FQ$3)</f>
        <v>0</v>
      </c>
      <c r="FR37" s="83">
        <f>SUMIFS(PREDICTIONS!$U$4:$U$75,PREDICTIONS!$O$4:$O$75,$BX37,PREDICTIONS!$N$4:$N$75,FR$3)+SUMIFS(PREDICTIONS!$T$4:$T$75,PREDICTIONS!$N$4:$N$75,$BX37,PREDICTIONS!$O$4:$O$75,FR$3)</f>
        <v>0</v>
      </c>
      <c r="FS37" s="51"/>
      <c r="FT37" s="51" t="s">
        <v>746</v>
      </c>
      <c r="FU37" s="83">
        <f>SUMIFS(PREDICTIONS!$S$4:$S$75,PREDICTIONS!$O$4:$O$75,$BX37,PREDICTIONS!$N$4:$N$75,FU$3)+SUMIFS(PREDICTIONS!$R$4:$R$75,PREDICTIONS!$N$4:$N$75,$BX37,PREDICTIONS!$O$4:$O$75,FU$3)</f>
        <v>0</v>
      </c>
      <c r="FV37" s="83">
        <f>SUMIFS(PREDICTIONS!$S$4:$S$75,PREDICTIONS!$O$4:$O$75,$BX37,PREDICTIONS!$N$4:$N$75,FV$3)+SUMIFS(PREDICTIONS!$R$4:$R$75,PREDICTIONS!$N$4:$N$75,$BX37,PREDICTIONS!$O$4:$O$75,FV$3)</f>
        <v>0</v>
      </c>
      <c r="FW37" s="83">
        <f>SUMIFS(PREDICTIONS!$S$4:$S$75,PREDICTIONS!$O$4:$O$75,$BX37,PREDICTIONS!$N$4:$N$75,FW$3)+SUMIFS(PREDICTIONS!$R$4:$R$75,PREDICTIONS!$N$4:$N$75,$BX37,PREDICTIONS!$O$4:$O$75,FW$3)</f>
        <v>0</v>
      </c>
      <c r="FX37" s="83">
        <f>SUMIFS(PREDICTIONS!$S$4:$S$75,PREDICTIONS!$O$4:$O$75,$BX37,PREDICTIONS!$N$4:$N$75,FX$3)+SUMIFS(PREDICTIONS!$R$4:$R$75,PREDICTIONS!$N$4:$N$75,$BX37,PREDICTIONS!$O$4:$O$75,FX$3)</f>
        <v>0</v>
      </c>
      <c r="FY37" s="83">
        <f>SUMIFS(PREDICTIONS!$S$4:$S$75,PREDICTIONS!$O$4:$O$75,$BX37,PREDICTIONS!$N$4:$N$75,FY$3)+SUMIFS(PREDICTIONS!$R$4:$R$75,PREDICTIONS!$N$4:$N$75,$BX37,PREDICTIONS!$O$4:$O$75,FY$3)</f>
        <v>0</v>
      </c>
      <c r="FZ37" s="83">
        <f>SUMIFS(PREDICTIONS!$S$4:$S$75,PREDICTIONS!$O$4:$O$75,$BX37,PREDICTIONS!$N$4:$N$75,FZ$3)+SUMIFS(PREDICTIONS!$R$4:$R$75,PREDICTIONS!$N$4:$N$75,$BX37,PREDICTIONS!$O$4:$O$75,FZ$3)</f>
        <v>0</v>
      </c>
      <c r="GA37" s="83">
        <f>SUMIFS(PREDICTIONS!$T$4:$T$75,PREDICTIONS!$P$4:$P$75,$BX37,PREDICTIONS!$O$4:$O$75,GA$3)+SUMIFS(PREDICTIONS!$S$4:$S$75,PREDICTIONS!$O$4:$O$75,$BX37,PREDICTIONS!$P$4:$P$75,GA$3)</f>
        <v>0</v>
      </c>
      <c r="GB37" s="83">
        <f>SUMIFS(PREDICTIONS!$U$4:$U$75,PREDICTIONS!$Q$4:$Q$75,$BX37,PREDICTIONS!$P$4:$P$75,GB$3)+SUMIFS(PREDICTIONS!$T$4:$T$75,PREDICTIONS!$P$4:$P$75,$BX37,PREDICTIONS!$Q$4:$Q$75,GB$3)</f>
        <v>0</v>
      </c>
      <c r="GC37" s="83">
        <f>SUMIFS(PREDICTIONS!$V$4:$V$75,PREDICTIONS!$R$4:$R$75,$BX37,PREDICTIONS!$Q$4:$Q$75,GC$3)+SUMIFS(PREDICTIONS!$U$4:$U$75,PREDICTIONS!$Q$4:$Q$75,$BX37,PREDICTIONS!$R$4:$R$75,GC$3)</f>
        <v>0</v>
      </c>
      <c r="GD37" s="83">
        <f>SUMIFS(PREDICTIONS!$W$4:$W$75,PREDICTIONS!$S$4:$S$75,$BX37,PREDICTIONS!$R$4:$R$75,GD$3)+SUMIFS(PREDICTIONS!$V$4:$V$75,PREDICTIONS!$R$4:$R$75,$BX37,PREDICTIONS!$S$4:$S$75,GD$3)</f>
        <v>0</v>
      </c>
      <c r="GE37" s="83">
        <f>SUMIFS(PREDICTIONS!$B$4:$B$75,PREDICTIONS!$T$4:$T$75,$BX37,PREDICTIONS!$S$4:$S$75,GE$3)+SUMIFS(PREDICTIONS!$W$4:$W$75,PREDICTIONS!$S$4:$S$75,$BX37,PREDICTIONS!$T$4:$T$75,GE$3)</f>
        <v>0</v>
      </c>
      <c r="GF37" s="83">
        <f>SUMIFS(PREDICTIONS!$C$4:$C$75,PREDICTIONS!$U$4:$U$75,$BX37,PREDICTIONS!$T$4:$T$75,GF$3)+SUMIFS(PREDICTIONS!$B$4:$B$75,PREDICTIONS!$T$4:$T$75,$BX37,PREDICTIONS!$U$4:$U$75,GF$3)</f>
        <v>0</v>
      </c>
      <c r="GG37" s="83">
        <f>SUMIFS(PREDICTIONS!$D$4:$D$75,PREDICTIONS!$V$4:$V$75,$BX37,PREDICTIONS!$U$4:$U$75,GG$3)+SUMIFS(PREDICTIONS!$C$4:$C$75,PREDICTIONS!$U$4:$U$75,$BX37,PREDICTIONS!$V$4:$V$75,GG$3)</f>
        <v>0</v>
      </c>
      <c r="GH37" s="83">
        <f>SUMIFS(PREDICTIONS!$E$4:$E$75,PREDICTIONS!$W$4:$W$75,$BX37,PREDICTIONS!$V$4:$V$75,GH$3)+SUMIFS(PREDICTIONS!$D$4:$D$75,PREDICTIONS!$V$4:$V$75,$BX37,PREDICTIONS!$W$4:$W$75,GH$3)</f>
        <v>0</v>
      </c>
      <c r="GI37" s="83">
        <f>SUMIFS(PREDICTIONS!$F$4:$F$75,PREDICTIONS!$B$4:$B$75,$BX37,PREDICTIONS!$W$4:$W$75,GI$3)+SUMIFS(PREDICTIONS!$E$4:$E$75,PREDICTIONS!$W$4:$W$75,$BX37,PREDICTIONS!$B$4:$B$75,GI$3)</f>
        <v>0</v>
      </c>
      <c r="GJ37" s="83">
        <f>SUMIFS(PREDICTIONS!$G$4:$G$75,PREDICTIONS!$C$4:$C$75,$BX37,PREDICTIONS!$B$4:$B$75,GJ$3)+SUMIFS(PREDICTIONS!$F$4:$F$75,PREDICTIONS!$B$4:$B$75,$BX37,PREDICTIONS!$C$4:$C$75,GJ$3)</f>
        <v>0</v>
      </c>
      <c r="GK37" s="83">
        <f>SUMIFS(PREDICTIONS!$J$4:$J$75,PREDICTIONS!$D$4:$D$75,$BX37,PREDICTIONS!$C$4:$C$75,GK$3)+SUMIFS(PREDICTIONS!$G$4:$G$75,PREDICTIONS!$C$4:$C$75,$BX37,PREDICTIONS!$D$4:$D$75,GK$3)</f>
        <v>0</v>
      </c>
      <c r="GL37" s="83">
        <f>SUMIFS(PREDICTIONS!$K$4:$K$75,PREDICTIONS!$E$4:$E$75,$BX37,PREDICTIONS!$D$4:$D$75,GL$3)+SUMIFS(PREDICTIONS!$J$4:$J$75,PREDICTIONS!$D$4:$D$75,$BX37,PREDICTIONS!$E$4:$E$75,GL$3)</f>
        <v>0</v>
      </c>
      <c r="GM37" s="83">
        <f>SUMIFS(PREDICTIONS!$L$4:$L$75,PREDICTIONS!$F$4:$F$75,$BX37,PREDICTIONS!$E$4:$E$75,GM$3)+SUMIFS(PREDICTIONS!$K$4:$K$75,PREDICTIONS!$E$4:$E$75,$BX37,PREDICTIONS!$F$4:$F$75,GM$3)</f>
        <v>0</v>
      </c>
      <c r="GN37" s="83">
        <f>SUMIFS(PREDICTIONS!$N$4:$N$75,PREDICTIONS!$G$4:$G$75,$BX37,PREDICTIONS!$F$4:$F$75,GN$3)+SUMIFS(PREDICTIONS!$L$4:$L$75,PREDICTIONS!$F$4:$F$75,$BX37,PREDICTIONS!$G$4:$G$75,GN$3)</f>
        <v>0</v>
      </c>
      <c r="GO37" s="83">
        <f>SUMIFS(PREDICTIONS!$O$4:$O$75,PREDICTIONS!$J$4:$J$75,$BX37,PREDICTIONS!$G$4:$G$75,GO$3)+SUMIFS(PREDICTIONS!$N$4:$N$75,PREDICTIONS!$G$4:$G$75,$BX37,PREDICTIONS!$J$4:$J$75,GO$3)</f>
        <v>0</v>
      </c>
      <c r="GP37" s="83">
        <f>SUMIFS(PREDICTIONS!$P$4:$P$75,PREDICTIONS!$K$4:$K$75,$BX37,PREDICTIONS!$J$4:$J$75,GP$3)+SUMIFS(PREDICTIONS!$O$4:$O$75,PREDICTIONS!$J$4:$J$75,$BX37,PREDICTIONS!$K$4:$K$75,GP$3)</f>
        <v>0</v>
      </c>
      <c r="GQ37" s="83">
        <f>SUMIFS(PREDICTIONS!$Q$4:$Q$75,PREDICTIONS!$L$4:$L$75,$BX37,PREDICTIONS!$K$4:$K$75,GQ$3)+SUMIFS(PREDICTIONS!$P$4:$P$75,PREDICTIONS!$K$4:$K$75,$BX37,PREDICTIONS!$L$4:$L$75,GQ$3)</f>
        <v>0</v>
      </c>
      <c r="GR37" s="83">
        <f>SUMIFS(PREDICTIONS!$R$4:$R$75,PREDICTIONS!$N$4:$N$75,$BX37,PREDICTIONS!$L$4:$L$75,GR$3)+SUMIFS(PREDICTIONS!$Q$4:$Q$75,PREDICTIONS!$L$4:$L$75,$BX37,PREDICTIONS!$N$4:$N$75,GR$3)</f>
        <v>0</v>
      </c>
      <c r="GS37" s="83">
        <f>SUMIFS(PREDICTIONS!$S$4:$S$75,PREDICTIONS!$O$4:$O$75,$BX37,PREDICTIONS!$N$4:$N$75,GS$3)+SUMIFS(PREDICTIONS!$R$4:$R$75,PREDICTIONS!$N$4:$N$75,$BX37,PREDICTIONS!$O$4:$O$75,GS$3)</f>
        <v>0</v>
      </c>
      <c r="GT37" s="83">
        <f>SUMIFS(PREDICTIONS!$T$4:$T$75,PREDICTIONS!$P$4:$P$75,$BX37,PREDICTIONS!$O$4:$O$75,GT$3)+SUMIFS(PREDICTIONS!$S$4:$S$75,PREDICTIONS!$O$4:$O$75,$BX37,PREDICTIONS!$P$4:$P$75,GT$3)</f>
        <v>0</v>
      </c>
      <c r="GU37" s="83">
        <f>SUMIFS(PREDICTIONS!$U$4:$U$75,PREDICTIONS!$Q$4:$Q$75,$BX37,PREDICTIONS!$P$4:$P$75,GU$3)+SUMIFS(PREDICTIONS!$T$4:$T$75,PREDICTIONS!$P$4:$P$75,$BX37,PREDICTIONS!$Q$4:$Q$75,GU$3)</f>
        <v>0</v>
      </c>
      <c r="GV37" s="83">
        <f>SUMIFS(PREDICTIONS!$V$4:$V$75,PREDICTIONS!$R$4:$R$75,$BX37,PREDICTIONS!$Q$4:$Q$75,GV$3)+SUMIFS(PREDICTIONS!$U$4:$U$75,PREDICTIONS!$Q$4:$Q$75,$BX37,PREDICTIONS!$R$4:$R$75,GV$3)</f>
        <v>0</v>
      </c>
      <c r="GW37" s="83">
        <f>SUMIFS(PREDICTIONS!$W$4:$W$75,PREDICTIONS!$S$4:$S$75,$BX37,PREDICTIONS!$R$4:$R$75,GW$3)+SUMIFS(PREDICTIONS!$V$4:$V$75,PREDICTIONS!$R$4:$R$75,$BX37,PREDICTIONS!$S$4:$S$75,GW$3)</f>
        <v>0</v>
      </c>
      <c r="GX37" s="83">
        <f>SUMIFS(PREDICTIONS!$B$4:$B$75,PREDICTIONS!$T$4:$T$75,$BX37,PREDICTIONS!$S$4:$S$75,GX$3)+SUMIFS(PREDICTIONS!$W$4:$W$75,PREDICTIONS!$S$4:$S$75,$BX37,PREDICTIONS!$T$4:$T$75,GX$3)</f>
        <v>0</v>
      </c>
      <c r="GY37" s="83">
        <f>SUMIFS(PREDICTIONS!$C$4:$C$75,PREDICTIONS!$U$4:$U$75,$BX37,PREDICTIONS!$T$4:$T$75,GY$3)+SUMIFS(PREDICTIONS!$B$4:$B$75,PREDICTIONS!$T$4:$T$75,$BX37,PREDICTIONS!$U$4:$U$75,GY$3)</f>
        <v>0</v>
      </c>
      <c r="GZ37" s="83">
        <f>SUMIFS(PREDICTIONS!$S$4:$S$75,PREDICTIONS!$O$4:$O$75,$BX37,PREDICTIONS!$N$4:$N$75,GZ$3)+SUMIFS(PREDICTIONS!$R$4:$R$75,PREDICTIONS!$N$4:$N$75,$BX37,PREDICTIONS!$O$4:$O$75,GZ$3)</f>
        <v>0</v>
      </c>
      <c r="HA37" s="83">
        <f>SUMIFS(PREDICTIONS!$S$4:$S$75,PREDICTIONS!$O$4:$O$75,$BX37,PREDICTIONS!$N$4:$N$75,HA$3)+SUMIFS(PREDICTIONS!$R$4:$R$75,PREDICTIONS!$N$4:$N$75,$BX37,PREDICTIONS!$O$4:$O$75,HA$3)</f>
        <v>0</v>
      </c>
      <c r="HB37" s="83">
        <f>SUMIFS(PREDICTIONS!$S$4:$S$75,PREDICTIONS!$O$4:$O$75,$BX37,PREDICTIONS!$N$4:$N$75,HB$3)+SUMIFS(PREDICTIONS!$R$4:$R$75,PREDICTIONS!$N$4:$N$75,$BX37,PREDICTIONS!$O$4:$O$75,HB$3)</f>
        <v>0</v>
      </c>
      <c r="HC37" s="83">
        <f>SUMIFS(PREDICTIONS!$S$4:$S$75,PREDICTIONS!$O$4:$O$75,$BX37,PREDICTIONS!$N$4:$N$75,HC$3)+SUMIFS(PREDICTIONS!$R$4:$R$75,PREDICTIONS!$N$4:$N$75,$BX37,PREDICTIONS!$O$4:$O$75,HC$3)</f>
        <v>0</v>
      </c>
      <c r="HD37" s="83">
        <f>SUMIFS(PREDICTIONS!$S$4:$S$75,PREDICTIONS!$O$4:$O$75,$BX37,PREDICTIONS!$N$4:$N$75,HD$3)+SUMIFS(PREDICTIONS!$R$4:$R$75,PREDICTIONS!$N$4:$N$75,$BX37,PREDICTIONS!$O$4:$O$75,HD$3)</f>
        <v>0</v>
      </c>
      <c r="HE37" s="83">
        <f>SUMIFS(PREDICTIONS!$S$4:$S$75,PREDICTIONS!$O$4:$O$75,$BX37,PREDICTIONS!$N$4:$N$75,HE$3)+SUMIFS(PREDICTIONS!$R$4:$R$75,PREDICTIONS!$N$4:$N$75,$BX37,PREDICTIONS!$O$4:$O$75,HE$3)</f>
        <v>0</v>
      </c>
      <c r="HF37" s="83">
        <f>SUMIFS(PREDICTIONS!$S$4:$S$75,PREDICTIONS!$O$4:$O$75,$BX37,PREDICTIONS!$N$4:$N$75,HF$3)+SUMIFS(PREDICTIONS!$R$4:$R$75,PREDICTIONS!$N$4:$N$75,$BX37,PREDICTIONS!$O$4:$O$75,HF$3)</f>
        <v>0</v>
      </c>
      <c r="HG37" s="83">
        <f>SUMIFS(PREDICTIONS!$S$4:$S$75,PREDICTIONS!$O$4:$O$75,$BX37,PREDICTIONS!$N$4:$N$75,HG$3)+SUMIFS(PREDICTIONS!$R$4:$R$75,PREDICTIONS!$N$4:$N$75,$BX37,PREDICTIONS!$O$4:$O$75,HG$3)</f>
        <v>0</v>
      </c>
      <c r="HH37" s="83">
        <f>SUMIFS(PREDICTIONS!$S$4:$S$75,PREDICTIONS!$O$4:$O$75,$BX37,PREDICTIONS!$N$4:$N$75,HH$3)+SUMIFS(PREDICTIONS!$R$4:$R$75,PREDICTIONS!$N$4:$N$75,$BX37,PREDICTIONS!$O$4:$O$75,HH$3)</f>
        <v>0</v>
      </c>
      <c r="HI37" s="83">
        <f>SUMIFS(PREDICTIONS!$S$4:$S$75,PREDICTIONS!$O$4:$O$75,$BX37,PREDICTIONS!$N$4:$N$75,HI$3)+SUMIFS(PREDICTIONS!$R$4:$R$75,PREDICTIONS!$N$4:$N$75,$BX37,PREDICTIONS!$O$4:$O$75,HI$3)</f>
        <v>0</v>
      </c>
      <c r="HJ37" s="83">
        <f>SUMIFS(PREDICTIONS!$S$4:$S$75,PREDICTIONS!$O$4:$O$75,$BX37,PREDICTIONS!$N$4:$N$75,HJ$3)+SUMIFS(PREDICTIONS!$R$4:$R$75,PREDICTIONS!$N$4:$N$75,$BX37,PREDICTIONS!$O$4:$O$75,HJ$3)</f>
        <v>0</v>
      </c>
      <c r="HK37" s="83">
        <f>SUMIFS(PREDICTIONS!$S$4:$S$75,PREDICTIONS!$O$4:$O$75,$BX37,PREDICTIONS!$N$4:$N$75,HK$3)+SUMIFS(PREDICTIONS!$R$4:$R$75,PREDICTIONS!$N$4:$N$75,$BX37,PREDICTIONS!$O$4:$O$75,HK$3)</f>
        <v>0</v>
      </c>
      <c r="HL37" s="83">
        <f>SUMIFS(PREDICTIONS!$S$4:$S$75,PREDICTIONS!$O$4:$O$75,$BX37,PREDICTIONS!$N$4:$N$75,HL$3)+SUMIFS(PREDICTIONS!$R$4:$R$75,PREDICTIONS!$N$4:$N$75,$BX37,PREDICTIONS!$O$4:$O$75,HL$3)</f>
        <v>0</v>
      </c>
      <c r="HM37" s="83">
        <f>SUMIFS(PREDICTIONS!$S$4:$S$75,PREDICTIONS!$O$4:$O$75,$BX37,PREDICTIONS!$N$4:$N$75,HM$3)+SUMIFS(PREDICTIONS!$R$4:$R$75,PREDICTIONS!$N$4:$N$75,$BX37,PREDICTIONS!$O$4:$O$75,HM$3)</f>
        <v>0</v>
      </c>
      <c r="HN37" s="83">
        <f>SUMIFS(PREDICTIONS!$S$4:$S$75,PREDICTIONS!$O$4:$O$75,$BX37,PREDICTIONS!$N$4:$N$75,HN$3)+SUMIFS(PREDICTIONS!$R$4:$R$75,PREDICTIONS!$N$4:$N$75,$BX37,PREDICTIONS!$O$4:$O$75,HN$3)</f>
        <v>0</v>
      </c>
      <c r="HO37" s="83">
        <f>SUMIFS(PREDICTIONS!$S$4:$S$75,PREDICTIONS!$O$4:$O$75,$BX37,PREDICTIONS!$N$4:$N$75,HO$3)+SUMIFS(PREDICTIONS!$R$4:$R$75,PREDICTIONS!$N$4:$N$75,$BX37,PREDICTIONS!$O$4:$O$75,HO$3)</f>
        <v>0</v>
      </c>
      <c r="HP37" s="83">
        <f>SUMIFS(PREDICTIONS!$S$4:$S$75,PREDICTIONS!$O$4:$O$75,$BX37,PREDICTIONS!$N$4:$N$75,HP$3)+SUMIFS(PREDICTIONS!$R$4:$R$75,PREDICTIONS!$N$4:$N$75,$BX37,PREDICTIONS!$O$4:$O$75,HP$3)</f>
        <v>0</v>
      </c>
      <c r="HQ37" s="51"/>
      <c r="HR37" s="71"/>
      <c r="HS37" s="71"/>
      <c r="HT37" s="71"/>
      <c r="HU37" s="71"/>
      <c r="HV37" s="71"/>
      <c r="HW37" s="71"/>
      <c r="HX37" s="71"/>
      <c r="HY37" s="71"/>
      <c r="HZ37" s="71"/>
      <c r="IA37" s="71"/>
      <c r="IB37" s="71"/>
      <c r="IC37" s="71"/>
      <c r="ID37" s="71"/>
      <c r="IE37" s="71"/>
      <c r="IF37" s="71"/>
      <c r="IG37" s="71"/>
      <c r="IH37" s="71"/>
      <c r="II37" s="71"/>
      <c r="IJ37" s="71"/>
      <c r="IK37" s="71"/>
      <c r="IL37" s="71"/>
      <c r="IM37" s="71"/>
      <c r="IN37" s="71"/>
      <c r="IP37" s="71"/>
      <c r="IQ37" s="71"/>
      <c r="IR37" s="71"/>
      <c r="IS37" s="71"/>
      <c r="IT37" s="71"/>
      <c r="IU37" s="71"/>
      <c r="IV37" s="71"/>
      <c r="IW37" s="71"/>
      <c r="IX37" s="71"/>
      <c r="IY37" s="71"/>
      <c r="IZ37" s="71"/>
      <c r="JA37" s="71"/>
      <c r="JB37" s="71"/>
      <c r="JC37" s="71"/>
      <c r="JD37" s="71"/>
      <c r="JE37" s="71"/>
      <c r="JF37" s="71"/>
      <c r="JG37" s="71"/>
      <c r="JH37" s="71"/>
      <c r="JI37" s="71"/>
      <c r="JJ37" s="71"/>
      <c r="JK37" s="71"/>
      <c r="JL37" s="71"/>
      <c r="JM37" s="71"/>
      <c r="JN37" s="71"/>
      <c r="JO37" s="71"/>
      <c r="JP37" s="71"/>
      <c r="JQ37" s="71"/>
      <c r="JR37" s="71"/>
      <c r="JS37" s="71"/>
      <c r="JT37" s="71"/>
      <c r="JU37" s="71"/>
      <c r="JV37" s="71"/>
      <c r="JW37" s="71"/>
      <c r="JX37" s="71"/>
      <c r="JY37" s="71"/>
      <c r="JZ37" s="71"/>
      <c r="KA37" s="71"/>
      <c r="KB37" s="71"/>
      <c r="KC37" s="71"/>
      <c r="KD37" s="71"/>
      <c r="KE37" s="71"/>
      <c r="KF37" s="71"/>
      <c r="KG37" s="71"/>
      <c r="KH37" s="71"/>
      <c r="KI37" s="71"/>
      <c r="KJ37" s="71"/>
      <c r="KK37" s="71"/>
      <c r="KL37" s="71"/>
      <c r="KM37" s="71"/>
      <c r="KN37" s="71"/>
      <c r="KO37" s="71"/>
    </row>
    <row r="38" spans="1:301" s="78" customFormat="1" ht="30" customHeight="1" x14ac:dyDescent="0.25">
      <c r="A38" s="214"/>
      <c r="B38" s="72">
        <f>ACTUALS!B38</f>
        <v>35</v>
      </c>
      <c r="C38" s="73" t="str">
        <f>ACTUALS!C38</f>
        <v>E</v>
      </c>
      <c r="D38" s="74">
        <f>ACTUALS!D38</f>
        <v>46193</v>
      </c>
      <c r="E38" s="73" t="str">
        <f>ACTUALS!E38</f>
        <v>BMO Field (Toronto)</v>
      </c>
      <c r="F38" s="180">
        <f>ACTUALS!F38</f>
        <v>0.66666666666666663</v>
      </c>
      <c r="G38" s="75">
        <f t="shared" si="2"/>
        <v>46193.666666666664</v>
      </c>
      <c r="H38" s="254" t="str">
        <f>ACTUALS!H38</f>
        <v>Germany - Ivory Coast</v>
      </c>
      <c r="I38" s="149"/>
      <c r="J38" s="150"/>
      <c r="K38" s="151"/>
      <c r="L38" s="73" t="str">
        <f t="shared" si="3"/>
        <v/>
      </c>
      <c r="M38" s="76" t="s">
        <v>731</v>
      </c>
      <c r="N38" s="77" t="str">
        <f t="shared" si="7"/>
        <v>Germany</v>
      </c>
      <c r="O38" s="78" t="str">
        <f t="shared" si="8"/>
        <v>Ivory Coast</v>
      </c>
      <c r="P38" s="78" t="str">
        <f>IF(L38="","",IF(PREDICTIONS!$R38&gt;PREDICTIONS!$S38,PREDICTIONS!$N38,IF(PREDICTIONS!$S38&gt;PREDICTIONS!$R38,PREDICTIONS!$O38,"")))</f>
        <v/>
      </c>
      <c r="Q38" s="78" t="str">
        <f>IF(PREDICTIONS!$P38=PREDICTIONS!$N38,PREDICTIONS!$O38,IF(PREDICTIONS!$P38=PREDICTIONS!$O38,PREDICTIONS!$N38,""))</f>
        <v/>
      </c>
      <c r="R38" s="79">
        <f t="shared" si="4"/>
        <v>0</v>
      </c>
      <c r="S38" s="78">
        <f t="shared" si="5"/>
        <v>0</v>
      </c>
      <c r="T38" s="78">
        <f>IF(OR(PREDICTIONS!$R38="",PREDICTIONS!$S38=""),"",PREDICTIONS!$R38-PREDICTIONS!$S38)</f>
        <v>0</v>
      </c>
      <c r="U38" s="78">
        <f>IF(OR(PREDICTIONS!$R38="",PREDICTIONS!$S38=""),"",PREDICTIONS!$S38-PREDICTIONS!$R38)</f>
        <v>0</v>
      </c>
      <c r="V38" s="78" t="str">
        <f>IF(PREDICTIONS!$K38="","",IF(PREDICTIONS!$L38="Draw",1,IF(PREDICTIONS!$L38=PREDICTIONS!$N38,3,0)))</f>
        <v/>
      </c>
      <c r="W38" s="78" t="str">
        <f>IF(PREDICTIONS!$K38="","",IF(PREDICTIONS!$L38="Draw",1,IF(PREDICTIONS!$L38=PREDICTIONS!$O38,3,0)))</f>
        <v/>
      </c>
      <c r="AB38" s="209" t="str">
        <f>IF(OR(ACTUALS!L38="",L38=""),"",IF((R38+S38)=(ACTUALS!R38+ACTUALS!S38),pointtotalgoals,0))</f>
        <v/>
      </c>
      <c r="AC38" s="78" t="str">
        <f>IF(L38="","",IF(L38=ACTUALS!L38,pointcorrectresult,0))</f>
        <v/>
      </c>
      <c r="AD38" s="78" t="str">
        <f>IF(L38="","",IF(I38=ACTUALS!I38,pointcorrectscore,0))</f>
        <v/>
      </c>
      <c r="AE38" s="210">
        <f t="shared" si="6"/>
        <v>0</v>
      </c>
      <c r="AK38" s="78" t="s">
        <v>61</v>
      </c>
      <c r="AL38" s="90">
        <v>3</v>
      </c>
      <c r="AM38" s="90" t="str">
        <f ca="1">IFERROR(INDEX(BE:BE,MATCH("3"&amp;AK38,BO:BO,0),1),"")</f>
        <v>Japan</v>
      </c>
      <c r="AN38" s="90" t="str">
        <f ca="1">IF(AM38="","",VLOOKUP(AM38,BE:BJ,2,FALSE)&amp;"-"&amp;VLOOKUP(AM38,BE:BJ,3,FALSE)&amp;"-"&amp;VLOOKUP(AM38,BE:BJ,4,FALSE))</f>
        <v>0-0-0</v>
      </c>
      <c r="AO38" s="90">
        <f ca="1">IF(AM38="","",VLOOKUP(AM38,BE:BL,8,FALSE))</f>
        <v>0</v>
      </c>
      <c r="AP38" s="90">
        <f ca="1">IF(AM38="","",VLOOKUP(AM38,BE:BO,5,FALSE))</f>
        <v>0</v>
      </c>
      <c r="AQ38" s="282" t="str">
        <f>IF(L75="","",IF(AM38=ACTUALS!AJ38,$AQ$2,0))</f>
        <v/>
      </c>
      <c r="AR38" s="283"/>
      <c r="AS38" s="51"/>
      <c r="AT38" s="51"/>
      <c r="AU38" s="94"/>
      <c r="AV38" s="94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  <c r="BO38" s="51"/>
      <c r="BP38" s="51"/>
      <c r="BQ38" s="51"/>
      <c r="BR38" s="51"/>
      <c r="BS38" s="51"/>
      <c r="BT38" s="51"/>
      <c r="BU38" s="51"/>
      <c r="BV38" s="51"/>
      <c r="BW38" s="51"/>
      <c r="BX38" s="96" t="s">
        <v>747</v>
      </c>
      <c r="BY38" s="83">
        <f>SUMIFS(PREDICTIONS!$W$4:$W$75,PREDICTIONS!$O$4:$O$75,$BX38,PREDICTIONS!$N$4:$N$75,BY$3)+SUMIFS(PREDICTIONS!$V$4:$V$75,PREDICTIONS!$N$4:$N$75,$BX38,PREDICTIONS!$O$4:$O$75,BY$3)</f>
        <v>0</v>
      </c>
      <c r="BZ38" s="83">
        <f>SUMIFS(PREDICTIONS!$W$4:$W$75,PREDICTIONS!$O$4:$O$75,$BX38,PREDICTIONS!$N$4:$N$75,BZ$3)+SUMIFS(PREDICTIONS!$V$4:$V$75,PREDICTIONS!$N$4:$N$75,$BX38,PREDICTIONS!$O$4:$O$75,BZ$3)</f>
        <v>0</v>
      </c>
      <c r="CA38" s="83">
        <f>SUMIFS(PREDICTIONS!$W$4:$W$75,PREDICTIONS!$O$4:$O$75,$BX38,PREDICTIONS!$N$4:$N$75,CA$3)+SUMIFS(PREDICTIONS!$V$4:$V$75,PREDICTIONS!$N$4:$N$75,$BX38,PREDICTIONS!$O$4:$O$75,CA$3)</f>
        <v>0</v>
      </c>
      <c r="CB38" s="83">
        <f>SUMIFS(PREDICTIONS!$W$4:$W$75,PREDICTIONS!$O$4:$O$75,$BX38,PREDICTIONS!$N$4:$N$75,CB$3)+SUMIFS(PREDICTIONS!$V$4:$V$75,PREDICTIONS!$N$4:$N$75,$BX38,PREDICTIONS!$O$4:$O$75,CB$3)</f>
        <v>0</v>
      </c>
      <c r="CC38" s="83">
        <f>SUMIFS(PREDICTIONS!$W$4:$W$75,PREDICTIONS!$O$4:$O$75,$BX38,PREDICTIONS!$N$4:$N$75,CC$3)+SUMIFS(PREDICTIONS!$V$4:$V$75,PREDICTIONS!$N$4:$N$75,$BX38,PREDICTIONS!$O$4:$O$75,CC$3)</f>
        <v>0</v>
      </c>
      <c r="CD38" s="83">
        <f>SUMIFS(PREDICTIONS!$W$4:$W$75,PREDICTIONS!$O$4:$O$75,$BX38,PREDICTIONS!$N$4:$N$75,CD$3)+SUMIFS(PREDICTIONS!$V$4:$V$75,PREDICTIONS!$N$4:$N$75,$BX38,PREDICTIONS!$O$4:$O$75,CD$3)</f>
        <v>0</v>
      </c>
      <c r="CE38" s="83">
        <f>SUMIFS(PREDICTIONS!$W$4:$W$75,PREDICTIONS!$O$4:$O$75,$BX38,PREDICTIONS!$N$4:$N$75,CE$3)+SUMIFS(PREDICTIONS!$V$4:$V$75,PREDICTIONS!$N$4:$N$75,$BX38,PREDICTIONS!$O$4:$O$75,CE$3)</f>
        <v>0</v>
      </c>
      <c r="CF38" s="83">
        <f>SUMIFS(PREDICTIONS!$W$4:$W$75,PREDICTIONS!$O$4:$O$75,$BX38,PREDICTIONS!$N$4:$N$75,CF$3)+SUMIFS(PREDICTIONS!$V$4:$V$75,PREDICTIONS!$N$4:$N$75,$BX38,PREDICTIONS!$O$4:$O$75,CF$3)</f>
        <v>0</v>
      </c>
      <c r="CG38" s="83">
        <f>SUMIFS(PREDICTIONS!$W$4:$W$75,PREDICTIONS!$O$4:$O$75,$BX38,PREDICTIONS!$N$4:$N$75,CG$3)+SUMIFS(PREDICTIONS!$V$4:$V$75,PREDICTIONS!$N$4:$N$75,$BX38,PREDICTIONS!$O$4:$O$75,CG$3)</f>
        <v>0</v>
      </c>
      <c r="CH38" s="83">
        <f>SUMIFS(PREDICTIONS!$W$4:$W$75,PREDICTIONS!$O$4:$O$75,$BX38,PREDICTIONS!$N$4:$N$75,CH$3)+SUMIFS(PREDICTIONS!$V$4:$V$75,PREDICTIONS!$N$4:$N$75,$BX38,PREDICTIONS!$O$4:$O$75,CH$3)</f>
        <v>0</v>
      </c>
      <c r="CI38" s="83">
        <f>SUMIFS(PREDICTIONS!$W$4:$W$75,PREDICTIONS!$O$4:$O$75,$BX38,PREDICTIONS!$N$4:$N$75,CI$3)+SUMIFS(PREDICTIONS!$V$4:$V$75,PREDICTIONS!$N$4:$N$75,$BX38,PREDICTIONS!$O$4:$O$75,CI$3)</f>
        <v>0</v>
      </c>
      <c r="CJ38" s="83">
        <f>SUMIFS(PREDICTIONS!$W$4:$W$75,PREDICTIONS!$O$4:$O$75,$BX38,PREDICTIONS!$N$4:$N$75,CJ$3)+SUMIFS(PREDICTIONS!$V$4:$V$75,PREDICTIONS!$N$4:$N$75,$BX38,PREDICTIONS!$O$4:$O$75,CJ$3)</f>
        <v>0</v>
      </c>
      <c r="CK38" s="83">
        <f>SUMIFS(PREDICTIONS!$W$4:$W$75,PREDICTIONS!$O$4:$O$75,$BX38,PREDICTIONS!$N$4:$N$75,CK$3)+SUMIFS(PREDICTIONS!$V$4:$V$75,PREDICTIONS!$N$4:$N$75,$BX38,PREDICTIONS!$O$4:$O$75,CK$3)</f>
        <v>0</v>
      </c>
      <c r="CL38" s="83">
        <f>SUMIFS(PREDICTIONS!$W$4:$W$75,PREDICTIONS!$O$4:$O$75,$BX38,PREDICTIONS!$N$4:$N$75,CL$3)+SUMIFS(PREDICTIONS!$V$4:$V$75,PREDICTIONS!$N$4:$N$75,$BX38,PREDICTIONS!$O$4:$O$75,CL$3)</f>
        <v>0</v>
      </c>
      <c r="CM38" s="83">
        <f>SUMIFS(PREDICTIONS!$W$4:$W$75,PREDICTIONS!$O$4:$O$75,$BX38,PREDICTIONS!$N$4:$N$75,CM$3)+SUMIFS(PREDICTIONS!$V$4:$V$75,PREDICTIONS!$N$4:$N$75,$BX38,PREDICTIONS!$O$4:$O$75,CM$3)</f>
        <v>0</v>
      </c>
      <c r="CN38" s="83">
        <f>SUMIFS(PREDICTIONS!$W$4:$W$75,PREDICTIONS!$O$4:$O$75,$BX38,PREDICTIONS!$N$4:$N$75,CN$3)+SUMIFS(PREDICTIONS!$V$4:$V$75,PREDICTIONS!$N$4:$N$75,$BX38,PREDICTIONS!$O$4:$O$75,CN$3)</f>
        <v>0</v>
      </c>
      <c r="CO38" s="83">
        <f>SUMIFS(PREDICTIONS!$W$4:$W$75,PREDICTIONS!$O$4:$O$75,$BX38,PREDICTIONS!$N$4:$N$75,CO$3)+SUMIFS(PREDICTIONS!$V$4:$V$75,PREDICTIONS!$N$4:$N$75,$BX38,PREDICTIONS!$O$4:$O$75,CO$3)</f>
        <v>0</v>
      </c>
      <c r="CP38" s="83">
        <f>SUMIFS(PREDICTIONS!$W$4:$W$75,PREDICTIONS!$O$4:$O$75,$BX38,PREDICTIONS!$N$4:$N$75,CP$3)+SUMIFS(PREDICTIONS!$V$4:$V$75,PREDICTIONS!$N$4:$N$75,$BX38,PREDICTIONS!$O$4:$O$75,CP$3)</f>
        <v>0</v>
      </c>
      <c r="CQ38" s="83">
        <f>SUMIFS(PREDICTIONS!$W$4:$W$75,PREDICTIONS!$O$4:$O$75,$BX38,PREDICTIONS!$N$4:$N$75,CQ$3)+SUMIFS(PREDICTIONS!$V$4:$V$75,PREDICTIONS!$N$4:$N$75,$BX38,PREDICTIONS!$O$4:$O$75,CQ$3)</f>
        <v>0</v>
      </c>
      <c r="CR38" s="83">
        <f>SUMIFS(PREDICTIONS!$W$4:$W$75,PREDICTIONS!$O$4:$O$75,$BX38,PREDICTIONS!$N$4:$N$75,CR$3)+SUMIFS(PREDICTIONS!$V$4:$V$75,PREDICTIONS!$N$4:$N$75,$BX38,PREDICTIONS!$O$4:$O$75,CR$3)</f>
        <v>0</v>
      </c>
      <c r="CS38" s="83">
        <f>SUMIFS(PREDICTIONS!$W$4:$W$75,PREDICTIONS!$O$4:$O$75,$BX38,PREDICTIONS!$N$4:$N$75,CS$3)+SUMIFS(PREDICTIONS!$V$4:$V$75,PREDICTIONS!$N$4:$N$75,$BX38,PREDICTIONS!$O$4:$O$75,CS$3)</f>
        <v>0</v>
      </c>
      <c r="CT38" s="83">
        <f>SUMIFS(PREDICTIONS!$W$4:$W$75,PREDICTIONS!$O$4:$O$75,$BX38,PREDICTIONS!$N$4:$N$75,CT$3)+SUMIFS(PREDICTIONS!$V$4:$V$75,PREDICTIONS!$N$4:$N$75,$BX38,PREDICTIONS!$O$4:$O$75,CT$3)</f>
        <v>0</v>
      </c>
      <c r="CU38" s="83">
        <f>SUMIFS(PREDICTIONS!$B$4:$B$75,PREDICTIONS!$P$4:$P$75,$BX38,PREDICTIONS!$O$4:$O$75,CU$3)+SUMIFS(PREDICTIONS!$W$4:$W$75,PREDICTIONS!$O$4:$O$75,$BX38,PREDICTIONS!$P$4:$P$75,CU$3)</f>
        <v>0</v>
      </c>
      <c r="CV38" s="83">
        <f>SUMIFS(PREDICTIONS!$C$4:$C$75,PREDICTIONS!$Q$4:$Q$75,$BX38,PREDICTIONS!$P$4:$P$75,CV$3)+SUMIFS(PREDICTIONS!$B$4:$B$75,PREDICTIONS!$P$4:$P$75,$BX38,PREDICTIONS!$Q$4:$Q$75,CV$3)</f>
        <v>0</v>
      </c>
      <c r="CW38" s="83">
        <f>SUMIFS(PREDICTIONS!$D$4:$D$75,PREDICTIONS!$R$4:$R$75,$BX38,PREDICTIONS!$Q$4:$Q$75,CW$3)+SUMIFS(PREDICTIONS!$C$4:$C$75,PREDICTIONS!$Q$4:$Q$75,$BX38,PREDICTIONS!$R$4:$R$75,CW$3)</f>
        <v>0</v>
      </c>
      <c r="CX38" s="83">
        <f>SUMIFS(PREDICTIONS!$E$4:$E$75,PREDICTIONS!$S$4:$S$75,$BX38,PREDICTIONS!$R$4:$R$75,CX$3)+SUMIFS(PREDICTIONS!$D$4:$D$75,PREDICTIONS!$R$4:$R$75,$BX38,PREDICTIONS!$S$4:$S$75,CX$3)</f>
        <v>0</v>
      </c>
      <c r="CY38" s="83">
        <f>SUMIFS(PREDICTIONS!$F$4:$F$75,PREDICTIONS!$T$4:$T$75,$BX38,PREDICTIONS!$S$4:$S$75,CY$3)+SUMIFS(PREDICTIONS!$E$4:$E$75,PREDICTIONS!$S$4:$S$75,$BX38,PREDICTIONS!$T$4:$T$75,CY$3)</f>
        <v>0</v>
      </c>
      <c r="CZ38" s="83">
        <f>SUMIFS(PREDICTIONS!$G$4:$G$75,PREDICTIONS!$U$4:$U$75,$BX38,PREDICTIONS!$T$4:$T$75,CZ$3)+SUMIFS(PREDICTIONS!$F$4:$F$75,PREDICTIONS!$T$4:$T$75,$BX38,PREDICTIONS!$U$4:$U$75,CZ$3)</f>
        <v>0</v>
      </c>
      <c r="DA38" s="83">
        <f>SUMIFS(PREDICTIONS!$J$4:$J$75,PREDICTIONS!$V$4:$V$75,$BX38,PREDICTIONS!$U$4:$U$75,DA$3)+SUMIFS(PREDICTIONS!$G$4:$G$75,PREDICTIONS!$U$4:$U$75,$BX38,PREDICTIONS!$V$4:$V$75,DA$3)</f>
        <v>0</v>
      </c>
      <c r="DB38" s="83">
        <f>SUMIFS(PREDICTIONS!$K$4:$K$75,PREDICTIONS!$W$4:$W$75,$BX38,PREDICTIONS!$V$4:$V$75,DB$3)+SUMIFS(PREDICTIONS!$J$4:$J$75,PREDICTIONS!$V$4:$V$75,$BX38,PREDICTIONS!$W$4:$W$75,DB$3)</f>
        <v>0</v>
      </c>
      <c r="DC38" s="83">
        <f>SUMIFS(PREDICTIONS!$L$4:$L$75,PREDICTIONS!$B$4:$B$75,$BX38,PREDICTIONS!$W$4:$W$75,DC$3)+SUMIFS(PREDICTIONS!$K$4:$K$75,PREDICTIONS!$W$4:$W$75,$BX38,PREDICTIONS!$B$4:$B$75,DC$3)</f>
        <v>0</v>
      </c>
      <c r="DD38" s="83">
        <f>SUMIFS(PREDICTIONS!$N$4:$N$75,PREDICTIONS!$C$4:$C$75,$BX38,PREDICTIONS!$B$4:$B$75,DD$3)+SUMIFS(PREDICTIONS!$L$4:$L$75,PREDICTIONS!$B$4:$B$75,$BX38,PREDICTIONS!$C$4:$C$75,DD$3)</f>
        <v>0</v>
      </c>
      <c r="DE38" s="83">
        <f>SUMIFS(PREDICTIONS!$O$4:$O$75,PREDICTIONS!$D$4:$D$75,$BX38,PREDICTIONS!$C$4:$C$75,DE$3)+SUMIFS(PREDICTIONS!$N$4:$N$75,PREDICTIONS!$C$4:$C$75,$BX38,PREDICTIONS!$D$4:$D$75,DE$3)</f>
        <v>0</v>
      </c>
      <c r="DF38" s="83">
        <f>SUMIFS(PREDICTIONS!$P$4:$P$75,PREDICTIONS!$E$4:$E$75,$BX38,PREDICTIONS!$D$4:$D$75,DF$3)+SUMIFS(PREDICTIONS!$O$4:$O$75,PREDICTIONS!$D$4:$D$75,$BX38,PREDICTIONS!$E$4:$E$75,DF$3)</f>
        <v>0</v>
      </c>
      <c r="DG38" s="83">
        <f>SUMIFS(PREDICTIONS!$Q$4:$Q$75,PREDICTIONS!$F$4:$F$75,$BX38,PREDICTIONS!$E$4:$E$75,DG$3)+SUMIFS(PREDICTIONS!$P$4:$P$75,PREDICTIONS!$E$4:$E$75,$BX38,PREDICTIONS!$F$4:$F$75,DG$3)</f>
        <v>0</v>
      </c>
      <c r="DH38" s="83">
        <f>SUMIFS(PREDICTIONS!$R$4:$R$75,PREDICTIONS!$G$4:$G$75,$BX38,PREDICTIONS!$F$4:$F$75,DH$3)+SUMIFS(PREDICTIONS!$Q$4:$Q$75,PREDICTIONS!$F$4:$F$75,$BX38,PREDICTIONS!$G$4:$G$75,DH$3)</f>
        <v>0</v>
      </c>
      <c r="DI38" s="83">
        <f>SUMIFS(PREDICTIONS!$S$4:$S$75,PREDICTIONS!$J$4:$J$75,$BX38,PREDICTIONS!$G$4:$G$75,DI$3)+SUMIFS(PREDICTIONS!$R$4:$R$75,PREDICTIONS!$G$4:$G$75,$BX38,PREDICTIONS!$J$4:$J$75,DI$3)</f>
        <v>0</v>
      </c>
      <c r="DJ38" s="83">
        <f>SUMIFS(PREDICTIONS!$T$4:$T$75,PREDICTIONS!$K$4:$K$75,$BX38,PREDICTIONS!$J$4:$J$75,DJ$3)+SUMIFS(PREDICTIONS!$S$4:$S$75,PREDICTIONS!$J$4:$J$75,$BX38,PREDICTIONS!$K$4:$K$75,DJ$3)</f>
        <v>0</v>
      </c>
      <c r="DK38" s="83">
        <f>SUMIFS(PREDICTIONS!$U$4:$U$75,PREDICTIONS!$L$4:$L$75,$BX38,PREDICTIONS!$K$4:$K$75,DK$3)+SUMIFS(PREDICTIONS!$T$4:$T$75,PREDICTIONS!$K$4:$K$75,$BX38,PREDICTIONS!$L$4:$L$75,DK$3)</f>
        <v>0</v>
      </c>
      <c r="DL38" s="83">
        <f>SUMIFS(PREDICTIONS!$V$4:$V$75,PREDICTIONS!$N$4:$N$75,$BX38,PREDICTIONS!$L$4:$L$75,DL$3)+SUMIFS(PREDICTIONS!$U$4:$U$75,PREDICTIONS!$L$4:$L$75,$BX38,PREDICTIONS!$N$4:$N$75,DL$3)</f>
        <v>0</v>
      </c>
      <c r="DM38" s="83">
        <f>SUMIFS(PREDICTIONS!$W$4:$W$75,PREDICTIONS!$O$4:$O$75,$BX38,PREDICTIONS!$N$4:$N$75,DM$3)+SUMIFS(PREDICTIONS!$V$4:$V$75,PREDICTIONS!$N$4:$N$75,$BX38,PREDICTIONS!$O$4:$O$75,DM$3)</f>
        <v>0</v>
      </c>
      <c r="DN38" s="83">
        <f>SUMIFS(PREDICTIONS!$B$4:$B$75,PREDICTIONS!$P$4:$P$75,$BX38,PREDICTIONS!$O$4:$O$75,DN$3)+SUMIFS(PREDICTIONS!$W$4:$W$75,PREDICTIONS!$O$4:$O$75,$BX38,PREDICTIONS!$P$4:$P$75,DN$3)</f>
        <v>0</v>
      </c>
      <c r="DO38" s="83">
        <f>SUMIFS(PREDICTIONS!$C$4:$C$75,PREDICTIONS!$Q$4:$Q$75,$BX38,PREDICTIONS!$P$4:$P$75,DO$3)+SUMIFS(PREDICTIONS!$B$4:$B$75,PREDICTIONS!$P$4:$P$75,$BX38,PREDICTIONS!$Q$4:$Q$75,DO$3)</f>
        <v>0</v>
      </c>
      <c r="DP38" s="83">
        <f>SUMIFS(PREDICTIONS!$D$4:$D$75,PREDICTIONS!$R$4:$R$75,$BX38,PREDICTIONS!$Q$4:$Q$75,DP$3)+SUMIFS(PREDICTIONS!$C$4:$C$75,PREDICTIONS!$Q$4:$Q$75,$BX38,PREDICTIONS!$R$4:$R$75,DP$3)</f>
        <v>0</v>
      </c>
      <c r="DQ38" s="83">
        <f>SUMIFS(PREDICTIONS!$E$4:$E$75,PREDICTIONS!$S$4:$S$75,$BX38,PREDICTIONS!$R$4:$R$75,DQ$3)+SUMIFS(PREDICTIONS!$D$4:$D$75,PREDICTIONS!$R$4:$R$75,$BX38,PREDICTIONS!$S$4:$S$75,DQ$3)</f>
        <v>0</v>
      </c>
      <c r="DR38" s="83">
        <f>SUMIFS(PREDICTIONS!$W$4:$W$75,PREDICTIONS!$O$4:$O$75,$BX38,PREDICTIONS!$N$4:$N$75,DR$3)+SUMIFS(PREDICTIONS!$V$4:$V$75,PREDICTIONS!$N$4:$N$75,$BX38,PREDICTIONS!$O$4:$O$75,DR$3)</f>
        <v>0</v>
      </c>
      <c r="DS38" s="83">
        <f>SUMIFS(PREDICTIONS!$W$4:$W$75,PREDICTIONS!$O$4:$O$75,$BX38,PREDICTIONS!$N$4:$N$75,DS$3)+SUMIFS(PREDICTIONS!$V$4:$V$75,PREDICTIONS!$N$4:$N$75,$BX38,PREDICTIONS!$O$4:$O$75,DS$3)</f>
        <v>0</v>
      </c>
      <c r="DT38" s="83">
        <f>SUMIFS(PREDICTIONS!$W$4:$W$75,PREDICTIONS!$O$4:$O$75,$BX38,PREDICTIONS!$N$4:$N$75,DT$3)+SUMIFS(PREDICTIONS!$V$4:$V$75,PREDICTIONS!$N$4:$N$75,$BX38,PREDICTIONS!$O$4:$O$75,DT$3)</f>
        <v>0</v>
      </c>
      <c r="DU38" s="51"/>
      <c r="DV38" s="51" t="s">
        <v>747</v>
      </c>
      <c r="DW38" s="83">
        <f>SUMIFS(PREDICTIONS!$U$4:$U$75,PREDICTIONS!$O$4:$O$75,$BX38,PREDICTIONS!$N$4:$N$75,DW$3)+SUMIFS(PREDICTIONS!$T$4:$T$75,PREDICTIONS!$N$4:$N$75,$BX38,PREDICTIONS!$O$4:$O$75,DW$3)</f>
        <v>0</v>
      </c>
      <c r="DX38" s="83">
        <f>SUMIFS(PREDICTIONS!$U$4:$U$75,PREDICTIONS!$O$4:$O$75,$BX38,PREDICTIONS!$N$4:$N$75,DX$3)+SUMIFS(PREDICTIONS!$T$4:$T$75,PREDICTIONS!$N$4:$N$75,$BX38,PREDICTIONS!$O$4:$O$75,DX$3)</f>
        <v>0</v>
      </c>
      <c r="DY38" s="83">
        <f>SUMIFS(PREDICTIONS!$U$4:$U$75,PREDICTIONS!$O$4:$O$75,$BX38,PREDICTIONS!$N$4:$N$75,DY$3)+SUMIFS(PREDICTIONS!$T$4:$T$75,PREDICTIONS!$N$4:$N$75,$BX38,PREDICTIONS!$O$4:$O$75,DY$3)</f>
        <v>0</v>
      </c>
      <c r="DZ38" s="83">
        <f>SUMIFS(PREDICTIONS!$U$4:$U$75,PREDICTIONS!$O$4:$O$75,$BX38,PREDICTIONS!$N$4:$N$75,DZ$3)+SUMIFS(PREDICTIONS!$T$4:$T$75,PREDICTIONS!$N$4:$N$75,$BX38,PREDICTIONS!$O$4:$O$75,DZ$3)</f>
        <v>0</v>
      </c>
      <c r="EA38" s="83">
        <f>SUMIFS(PREDICTIONS!$U$4:$U$75,PREDICTIONS!$O$4:$O$75,$BX38,PREDICTIONS!$N$4:$N$75,EA$3)+SUMIFS(PREDICTIONS!$T$4:$T$75,PREDICTIONS!$N$4:$N$75,$BX38,PREDICTIONS!$O$4:$O$75,EA$3)</f>
        <v>0</v>
      </c>
      <c r="EB38" s="83">
        <f>SUMIFS(PREDICTIONS!$U$4:$U$75,PREDICTIONS!$O$4:$O$75,$BX38,PREDICTIONS!$N$4:$N$75,EB$3)+SUMIFS(PREDICTIONS!$T$4:$T$75,PREDICTIONS!$N$4:$N$75,$BX38,PREDICTIONS!$O$4:$O$75,EB$3)</f>
        <v>0</v>
      </c>
      <c r="EC38" s="83">
        <f>SUMIFS(PREDICTIONS!$U$4:$U$75,PREDICTIONS!$O$4:$O$75,$BX38,PREDICTIONS!$N$4:$N$75,EC$3)+SUMIFS(PREDICTIONS!$T$4:$T$75,PREDICTIONS!$N$4:$N$75,$BX38,PREDICTIONS!$O$4:$O$75,EC$3)</f>
        <v>0</v>
      </c>
      <c r="ED38" s="83">
        <f>SUMIFS(PREDICTIONS!$U$4:$U$75,PREDICTIONS!$O$4:$O$75,$BX38,PREDICTIONS!$N$4:$N$75,ED$3)+SUMIFS(PREDICTIONS!$T$4:$T$75,PREDICTIONS!$N$4:$N$75,$BX38,PREDICTIONS!$O$4:$O$75,ED$3)</f>
        <v>0</v>
      </c>
      <c r="EE38" s="83">
        <f>SUMIFS(PREDICTIONS!$U$4:$U$75,PREDICTIONS!$O$4:$O$75,$BX38,PREDICTIONS!$N$4:$N$75,EE$3)+SUMIFS(PREDICTIONS!$T$4:$T$75,PREDICTIONS!$N$4:$N$75,$BX38,PREDICTIONS!$O$4:$O$75,EE$3)</f>
        <v>0</v>
      </c>
      <c r="EF38" s="83">
        <f>SUMIFS(PREDICTIONS!$V$4:$V$75,PREDICTIONS!$P$4:$P$75,$BX38,PREDICTIONS!$O$4:$O$75,EF$3)+SUMIFS(PREDICTIONS!$U$4:$U$75,PREDICTIONS!$O$4:$O$75,$BX38,PREDICTIONS!$P$4:$P$75,EF$3)</f>
        <v>0</v>
      </c>
      <c r="EG38" s="83">
        <f>SUMIFS(PREDICTIONS!$W$4:$W$75,PREDICTIONS!$Q$4:$Q$75,$BX38,PREDICTIONS!$P$4:$P$75,EG$3)+SUMIFS(PREDICTIONS!$V$4:$V$75,PREDICTIONS!$P$4:$P$75,$BX38,PREDICTIONS!$Q$4:$Q$75,EG$3)</f>
        <v>0</v>
      </c>
      <c r="EH38" s="83">
        <f>SUMIFS(PREDICTIONS!$B$4:$B$75,PREDICTIONS!$R$4:$R$75,$BX38,PREDICTIONS!$Q$4:$Q$75,EH$3)+SUMIFS(PREDICTIONS!$W$4:$W$75,PREDICTIONS!$Q$4:$Q$75,$BX38,PREDICTIONS!$R$4:$R$75,EH$3)</f>
        <v>0</v>
      </c>
      <c r="EI38" s="83">
        <f>SUMIFS(PREDICTIONS!$C$4:$C$75,PREDICTIONS!$S$4:$S$75,$BX38,PREDICTIONS!$R$4:$R$75,EI$3)+SUMIFS(PREDICTIONS!$B$4:$B$75,PREDICTIONS!$R$4:$R$75,$BX38,PREDICTIONS!$S$4:$S$75,EI$3)</f>
        <v>0</v>
      </c>
      <c r="EJ38" s="83">
        <f>SUMIFS(PREDICTIONS!$D$4:$D$75,PREDICTIONS!$T$4:$T$75,$BX38,PREDICTIONS!$S$4:$S$75,EJ$3)+SUMIFS(PREDICTIONS!$C$4:$C$75,PREDICTIONS!$S$4:$S$75,$BX38,PREDICTIONS!$T$4:$T$75,EJ$3)</f>
        <v>0</v>
      </c>
      <c r="EK38" s="83">
        <f>SUMIFS(PREDICTIONS!$E$4:$E$75,PREDICTIONS!$U$4:$U$75,$BX38,PREDICTIONS!$T$4:$T$75,EK$3)+SUMIFS(PREDICTIONS!$D$4:$D$75,PREDICTIONS!$T$4:$T$75,$BX38,PREDICTIONS!$U$4:$U$75,EK$3)</f>
        <v>0</v>
      </c>
      <c r="EL38" s="83">
        <f>SUMIFS(PREDICTIONS!$F$4:$F$75,PREDICTIONS!$V$4:$V$75,$BX38,PREDICTIONS!$U$4:$U$75,EL$3)+SUMIFS(PREDICTIONS!$E$4:$E$75,PREDICTIONS!$U$4:$U$75,$BX38,PREDICTIONS!$V$4:$V$75,EL$3)</f>
        <v>0</v>
      </c>
      <c r="EM38" s="83">
        <f>SUMIFS(PREDICTIONS!$G$4:$G$75,PREDICTIONS!$W$4:$W$75,$BX38,PREDICTIONS!$V$4:$V$75,EM$3)+SUMIFS(PREDICTIONS!$F$4:$F$75,PREDICTIONS!$V$4:$V$75,$BX38,PREDICTIONS!$W$4:$W$75,EM$3)</f>
        <v>0</v>
      </c>
      <c r="EN38" s="83">
        <f>SUMIFS(PREDICTIONS!$J$4:$J$75,PREDICTIONS!$B$4:$B$75,$BX38,PREDICTIONS!$W$4:$W$75,EN$3)+SUMIFS(PREDICTIONS!$G$4:$G$75,PREDICTIONS!$W$4:$W$75,$BX38,PREDICTIONS!$B$4:$B$75,EN$3)</f>
        <v>0</v>
      </c>
      <c r="EO38" s="83">
        <f>SUMIFS(PREDICTIONS!$K$4:$K$75,PREDICTIONS!$C$4:$C$75,$BX38,PREDICTIONS!$B$4:$B$75,EO$3)+SUMIFS(PREDICTIONS!$J$4:$J$75,PREDICTIONS!$B$4:$B$75,$BX38,PREDICTIONS!$C$4:$C$75,EO$3)</f>
        <v>0</v>
      </c>
      <c r="EP38" s="83">
        <f>SUMIFS(PREDICTIONS!$L$4:$L$75,PREDICTIONS!$D$4:$D$75,$BX38,PREDICTIONS!$C$4:$C$75,EP$3)+SUMIFS(PREDICTIONS!$K$4:$K$75,PREDICTIONS!$C$4:$C$75,$BX38,PREDICTIONS!$D$4:$D$75,EP$3)</f>
        <v>0</v>
      </c>
      <c r="EQ38" s="83">
        <f>SUMIFS(PREDICTIONS!$N$4:$N$75,PREDICTIONS!$E$4:$E$75,$BX38,PREDICTIONS!$D$4:$D$75,EQ$3)+SUMIFS(PREDICTIONS!$L$4:$L$75,PREDICTIONS!$D$4:$D$75,$BX38,PREDICTIONS!$E$4:$E$75,EQ$3)</f>
        <v>0</v>
      </c>
      <c r="ER38" s="83">
        <f>SUMIFS(PREDICTIONS!$O$4:$O$75,PREDICTIONS!$F$4:$F$75,$BX38,PREDICTIONS!$E$4:$E$75,ER$3)+SUMIFS(PREDICTIONS!$N$4:$N$75,PREDICTIONS!$E$4:$E$75,$BX38,PREDICTIONS!$F$4:$F$75,ER$3)</f>
        <v>0</v>
      </c>
      <c r="ES38" s="83">
        <f>SUMIFS(PREDICTIONS!$P$4:$P$75,PREDICTIONS!$G$4:$G$75,$BX38,PREDICTIONS!$F$4:$F$75,ES$3)+SUMIFS(PREDICTIONS!$O$4:$O$75,PREDICTIONS!$F$4:$F$75,$BX38,PREDICTIONS!$G$4:$G$75,ES$3)</f>
        <v>0</v>
      </c>
      <c r="ET38" s="83">
        <f>SUMIFS(PREDICTIONS!$Q$4:$Q$75,PREDICTIONS!$J$4:$J$75,$BX38,PREDICTIONS!$G$4:$G$75,ET$3)+SUMIFS(PREDICTIONS!$P$4:$P$75,PREDICTIONS!$G$4:$G$75,$BX38,PREDICTIONS!$J$4:$J$75,ET$3)</f>
        <v>0</v>
      </c>
      <c r="EU38" s="83">
        <f>SUMIFS(PREDICTIONS!$R$4:$R$75,PREDICTIONS!$K$4:$K$75,$BX38,PREDICTIONS!$J$4:$J$75,EU$3)+SUMIFS(PREDICTIONS!$Q$4:$Q$75,PREDICTIONS!$J$4:$J$75,$BX38,PREDICTIONS!$K$4:$K$75,EU$3)</f>
        <v>0</v>
      </c>
      <c r="EV38" s="83">
        <f>SUMIFS(PREDICTIONS!$S$4:$S$75,PREDICTIONS!$L$4:$L$75,$BX38,PREDICTIONS!$K$4:$K$75,EV$3)+SUMIFS(PREDICTIONS!$R$4:$R$75,PREDICTIONS!$K$4:$K$75,$BX38,PREDICTIONS!$L$4:$L$75,EV$3)</f>
        <v>0</v>
      </c>
      <c r="EW38" s="83">
        <f>SUMIFS(PREDICTIONS!$T$4:$T$75,PREDICTIONS!$N$4:$N$75,$BX38,PREDICTIONS!$L$4:$L$75,EW$3)+SUMIFS(PREDICTIONS!$S$4:$S$75,PREDICTIONS!$L$4:$L$75,$BX38,PREDICTIONS!$N$4:$N$75,EW$3)</f>
        <v>0</v>
      </c>
      <c r="EX38" s="83">
        <f>SUMIFS(PREDICTIONS!$U$4:$U$75,PREDICTIONS!$O$4:$O$75,$BX38,PREDICTIONS!$N$4:$N$75,EX$3)+SUMIFS(PREDICTIONS!$T$4:$T$75,PREDICTIONS!$N$4:$N$75,$BX38,PREDICTIONS!$O$4:$O$75,EX$3)</f>
        <v>0</v>
      </c>
      <c r="EY38" s="83">
        <f>SUMIFS(PREDICTIONS!$V$4:$V$75,PREDICTIONS!$P$4:$P$75,$BX38,PREDICTIONS!$O$4:$O$75,EY$3)+SUMIFS(PREDICTIONS!$U$4:$U$75,PREDICTIONS!$O$4:$O$75,$BX38,PREDICTIONS!$P$4:$P$75,EY$3)</f>
        <v>0</v>
      </c>
      <c r="EZ38" s="83">
        <f>SUMIFS(PREDICTIONS!$W$4:$W$75,PREDICTIONS!$Q$4:$Q$75,$BX38,PREDICTIONS!$P$4:$P$75,EZ$3)+SUMIFS(PREDICTIONS!$V$4:$V$75,PREDICTIONS!$P$4:$P$75,$BX38,PREDICTIONS!$Q$4:$Q$75,EZ$3)</f>
        <v>0</v>
      </c>
      <c r="FA38" s="83">
        <f>SUMIFS(PREDICTIONS!$B$4:$B$75,PREDICTIONS!$R$4:$R$75,$BX38,PREDICTIONS!$Q$4:$Q$75,FA$3)+SUMIFS(PREDICTIONS!$W$4:$W$75,PREDICTIONS!$Q$4:$Q$75,$BX38,PREDICTIONS!$R$4:$R$75,FA$3)</f>
        <v>0</v>
      </c>
      <c r="FB38" s="83">
        <f>SUMIFS(PREDICTIONS!$C$4:$C$75,PREDICTIONS!$S$4:$S$75,$BX38,PREDICTIONS!$R$4:$R$75,FB$3)+SUMIFS(PREDICTIONS!$B$4:$B$75,PREDICTIONS!$R$4:$R$75,$BX38,PREDICTIONS!$S$4:$S$75,FB$3)</f>
        <v>0</v>
      </c>
      <c r="FC38" s="83">
        <f>SUMIFS(PREDICTIONS!$D$4:$D$75,PREDICTIONS!$T$4:$T$75,$BX38,PREDICTIONS!$S$4:$S$75,FC$3)+SUMIFS(PREDICTIONS!$C$4:$C$75,PREDICTIONS!$S$4:$S$75,$BX38,PREDICTIONS!$T$4:$T$75,FC$3)</f>
        <v>0</v>
      </c>
      <c r="FD38" s="83">
        <f>SUMIFS(PREDICTIONS!$E$4:$E$75,PREDICTIONS!$U$4:$U$75,$BX38,PREDICTIONS!$T$4:$T$75,FD$3)+SUMIFS(PREDICTIONS!$D$4:$D$75,PREDICTIONS!$T$4:$T$75,$BX38,PREDICTIONS!$U$4:$U$75,FD$3)</f>
        <v>0</v>
      </c>
      <c r="FE38" s="83">
        <f>SUMIFS(PREDICTIONS!$F$4:$F$75,PREDICTIONS!$V$4:$V$75,$BX38,PREDICTIONS!$U$4:$U$75,FE$3)+SUMIFS(PREDICTIONS!$E$4:$E$75,PREDICTIONS!$U$4:$U$75,$BX38,PREDICTIONS!$V$4:$V$75,FE$3)</f>
        <v>0</v>
      </c>
      <c r="FF38" s="83">
        <f>SUMIFS(PREDICTIONS!$G$4:$G$75,PREDICTIONS!$W$4:$W$75,$BX38,PREDICTIONS!$V$4:$V$75,FF$3)+SUMIFS(PREDICTIONS!$F$4:$F$75,PREDICTIONS!$V$4:$V$75,$BX38,PREDICTIONS!$W$4:$W$75,FF$3)</f>
        <v>0</v>
      </c>
      <c r="FG38" s="83">
        <f>SUMIFS(PREDICTIONS!$U$4:$U$75,PREDICTIONS!$O$4:$O$75,$BX38,PREDICTIONS!$N$4:$N$75,FG$3)+SUMIFS(PREDICTIONS!$T$4:$T$75,PREDICTIONS!$N$4:$N$75,$BX38,PREDICTIONS!$O$4:$O$75,FG$3)</f>
        <v>0</v>
      </c>
      <c r="FH38" s="83">
        <f>SUMIFS(PREDICTIONS!$U$4:$U$75,PREDICTIONS!$O$4:$O$75,$BX38,PREDICTIONS!$N$4:$N$75,FH$3)+SUMIFS(PREDICTIONS!$T$4:$T$75,PREDICTIONS!$N$4:$N$75,$BX38,PREDICTIONS!$O$4:$O$75,FH$3)</f>
        <v>0</v>
      </c>
      <c r="FI38" s="83">
        <f>SUMIFS(PREDICTIONS!$U$4:$U$75,PREDICTIONS!$O$4:$O$75,$BX38,PREDICTIONS!$N$4:$N$75,FI$3)+SUMIFS(PREDICTIONS!$T$4:$T$75,PREDICTIONS!$N$4:$N$75,$BX38,PREDICTIONS!$O$4:$O$75,FI$3)</f>
        <v>0</v>
      </c>
      <c r="FJ38" s="83">
        <f>SUMIFS(PREDICTIONS!$U$4:$U$75,PREDICTIONS!$O$4:$O$75,$BX38,PREDICTIONS!$N$4:$N$75,FJ$3)+SUMIFS(PREDICTIONS!$T$4:$T$75,PREDICTIONS!$N$4:$N$75,$BX38,PREDICTIONS!$O$4:$O$75,FJ$3)</f>
        <v>0</v>
      </c>
      <c r="FK38" s="83">
        <f>SUMIFS(PREDICTIONS!$U$4:$U$75,PREDICTIONS!$O$4:$O$75,$BX38,PREDICTIONS!$N$4:$N$75,FK$3)+SUMIFS(PREDICTIONS!$T$4:$T$75,PREDICTIONS!$N$4:$N$75,$BX38,PREDICTIONS!$O$4:$O$75,FK$3)</f>
        <v>0</v>
      </c>
      <c r="FL38" s="83">
        <f>SUMIFS(PREDICTIONS!$U$4:$U$75,PREDICTIONS!$O$4:$O$75,$BX38,PREDICTIONS!$N$4:$N$75,FL$3)+SUMIFS(PREDICTIONS!$T$4:$T$75,PREDICTIONS!$N$4:$N$75,$BX38,PREDICTIONS!$O$4:$O$75,FL$3)</f>
        <v>0</v>
      </c>
      <c r="FM38" s="83">
        <f>SUMIFS(PREDICTIONS!$U$4:$U$75,PREDICTIONS!$O$4:$O$75,$BX38,PREDICTIONS!$N$4:$N$75,FM$3)+SUMIFS(PREDICTIONS!$T$4:$T$75,PREDICTIONS!$N$4:$N$75,$BX38,PREDICTIONS!$O$4:$O$75,FM$3)</f>
        <v>0</v>
      </c>
      <c r="FN38" s="83">
        <f>SUMIFS(PREDICTIONS!$U$4:$U$75,PREDICTIONS!$O$4:$O$75,$BX38,PREDICTIONS!$N$4:$N$75,FN$3)+SUMIFS(PREDICTIONS!$T$4:$T$75,PREDICTIONS!$N$4:$N$75,$BX38,PREDICTIONS!$O$4:$O$75,FN$3)</f>
        <v>0</v>
      </c>
      <c r="FO38" s="83">
        <f>SUMIFS(PREDICTIONS!$U$4:$U$75,PREDICTIONS!$O$4:$O$75,$BX38,PREDICTIONS!$N$4:$N$75,FO$3)+SUMIFS(PREDICTIONS!$T$4:$T$75,PREDICTIONS!$N$4:$N$75,$BX38,PREDICTIONS!$O$4:$O$75,FO$3)</f>
        <v>0</v>
      </c>
      <c r="FP38" s="83">
        <f>SUMIFS(PREDICTIONS!$U$4:$U$75,PREDICTIONS!$O$4:$O$75,$BX38,PREDICTIONS!$N$4:$N$75,FP$3)+SUMIFS(PREDICTIONS!$T$4:$T$75,PREDICTIONS!$N$4:$N$75,$BX38,PREDICTIONS!$O$4:$O$75,FP$3)</f>
        <v>0</v>
      </c>
      <c r="FQ38" s="83">
        <f>SUMIFS(PREDICTIONS!$U$4:$U$75,PREDICTIONS!$O$4:$O$75,$BX38,PREDICTIONS!$N$4:$N$75,FQ$3)+SUMIFS(PREDICTIONS!$T$4:$T$75,PREDICTIONS!$N$4:$N$75,$BX38,PREDICTIONS!$O$4:$O$75,FQ$3)</f>
        <v>0</v>
      </c>
      <c r="FR38" s="83">
        <f>SUMIFS(PREDICTIONS!$U$4:$U$75,PREDICTIONS!$O$4:$O$75,$BX38,PREDICTIONS!$N$4:$N$75,FR$3)+SUMIFS(PREDICTIONS!$T$4:$T$75,PREDICTIONS!$N$4:$N$75,$BX38,PREDICTIONS!$O$4:$O$75,FR$3)</f>
        <v>0</v>
      </c>
      <c r="FS38" s="51"/>
      <c r="FT38" s="51" t="s">
        <v>747</v>
      </c>
      <c r="FU38" s="83">
        <f>SUMIFS(PREDICTIONS!$S$4:$S$75,PREDICTIONS!$O$4:$O$75,$BX38,PREDICTIONS!$N$4:$N$75,FU$3)+SUMIFS(PREDICTIONS!$R$4:$R$75,PREDICTIONS!$N$4:$N$75,$BX38,PREDICTIONS!$O$4:$O$75,FU$3)</f>
        <v>0</v>
      </c>
      <c r="FV38" s="83">
        <f>SUMIFS(PREDICTIONS!$S$4:$S$75,PREDICTIONS!$O$4:$O$75,$BX38,PREDICTIONS!$N$4:$N$75,FV$3)+SUMIFS(PREDICTIONS!$R$4:$R$75,PREDICTIONS!$N$4:$N$75,$BX38,PREDICTIONS!$O$4:$O$75,FV$3)</f>
        <v>0</v>
      </c>
      <c r="FW38" s="83">
        <f>SUMIFS(PREDICTIONS!$S$4:$S$75,PREDICTIONS!$O$4:$O$75,$BX38,PREDICTIONS!$N$4:$N$75,FW$3)+SUMIFS(PREDICTIONS!$R$4:$R$75,PREDICTIONS!$N$4:$N$75,$BX38,PREDICTIONS!$O$4:$O$75,FW$3)</f>
        <v>0</v>
      </c>
      <c r="FX38" s="83">
        <f>SUMIFS(PREDICTIONS!$S$4:$S$75,PREDICTIONS!$O$4:$O$75,$BX38,PREDICTIONS!$N$4:$N$75,FX$3)+SUMIFS(PREDICTIONS!$R$4:$R$75,PREDICTIONS!$N$4:$N$75,$BX38,PREDICTIONS!$O$4:$O$75,FX$3)</f>
        <v>0</v>
      </c>
      <c r="FY38" s="83">
        <f>SUMIFS(PREDICTIONS!$S$4:$S$75,PREDICTIONS!$O$4:$O$75,$BX38,PREDICTIONS!$N$4:$N$75,FY$3)+SUMIFS(PREDICTIONS!$R$4:$R$75,PREDICTIONS!$N$4:$N$75,$BX38,PREDICTIONS!$O$4:$O$75,FY$3)</f>
        <v>0</v>
      </c>
      <c r="FZ38" s="83">
        <f>SUMIFS(PREDICTIONS!$S$4:$S$75,PREDICTIONS!$O$4:$O$75,$BX38,PREDICTIONS!$N$4:$N$75,FZ$3)+SUMIFS(PREDICTIONS!$R$4:$R$75,PREDICTIONS!$N$4:$N$75,$BX38,PREDICTIONS!$O$4:$O$75,FZ$3)</f>
        <v>0</v>
      </c>
      <c r="GA38" s="83">
        <f>SUMIFS(PREDICTIONS!$T$4:$T$75,PREDICTIONS!$P$4:$P$75,$BX38,PREDICTIONS!$O$4:$O$75,GA$3)+SUMIFS(PREDICTIONS!$S$4:$S$75,PREDICTIONS!$O$4:$O$75,$BX38,PREDICTIONS!$P$4:$P$75,GA$3)</f>
        <v>0</v>
      </c>
      <c r="GB38" s="83">
        <f>SUMIFS(PREDICTIONS!$U$4:$U$75,PREDICTIONS!$Q$4:$Q$75,$BX38,PREDICTIONS!$P$4:$P$75,GB$3)+SUMIFS(PREDICTIONS!$T$4:$T$75,PREDICTIONS!$P$4:$P$75,$BX38,PREDICTIONS!$Q$4:$Q$75,GB$3)</f>
        <v>0</v>
      </c>
      <c r="GC38" s="83">
        <f>SUMIFS(PREDICTIONS!$V$4:$V$75,PREDICTIONS!$R$4:$R$75,$BX38,PREDICTIONS!$Q$4:$Q$75,GC$3)+SUMIFS(PREDICTIONS!$U$4:$U$75,PREDICTIONS!$Q$4:$Q$75,$BX38,PREDICTIONS!$R$4:$R$75,GC$3)</f>
        <v>0</v>
      </c>
      <c r="GD38" s="83">
        <f>SUMIFS(PREDICTIONS!$W$4:$W$75,PREDICTIONS!$S$4:$S$75,$BX38,PREDICTIONS!$R$4:$R$75,GD$3)+SUMIFS(PREDICTIONS!$V$4:$V$75,PREDICTIONS!$R$4:$R$75,$BX38,PREDICTIONS!$S$4:$S$75,GD$3)</f>
        <v>0</v>
      </c>
      <c r="GE38" s="83">
        <f>SUMIFS(PREDICTIONS!$B$4:$B$75,PREDICTIONS!$T$4:$T$75,$BX38,PREDICTIONS!$S$4:$S$75,GE$3)+SUMIFS(PREDICTIONS!$W$4:$W$75,PREDICTIONS!$S$4:$S$75,$BX38,PREDICTIONS!$T$4:$T$75,GE$3)</f>
        <v>0</v>
      </c>
      <c r="GF38" s="83">
        <f>SUMIFS(PREDICTIONS!$C$4:$C$75,PREDICTIONS!$U$4:$U$75,$BX38,PREDICTIONS!$T$4:$T$75,GF$3)+SUMIFS(PREDICTIONS!$B$4:$B$75,PREDICTIONS!$T$4:$T$75,$BX38,PREDICTIONS!$U$4:$U$75,GF$3)</f>
        <v>0</v>
      </c>
      <c r="GG38" s="83">
        <f>SUMIFS(PREDICTIONS!$D$4:$D$75,PREDICTIONS!$V$4:$V$75,$BX38,PREDICTIONS!$U$4:$U$75,GG$3)+SUMIFS(PREDICTIONS!$C$4:$C$75,PREDICTIONS!$U$4:$U$75,$BX38,PREDICTIONS!$V$4:$V$75,GG$3)</f>
        <v>0</v>
      </c>
      <c r="GH38" s="83">
        <f>SUMIFS(PREDICTIONS!$E$4:$E$75,PREDICTIONS!$W$4:$W$75,$BX38,PREDICTIONS!$V$4:$V$75,GH$3)+SUMIFS(PREDICTIONS!$D$4:$D$75,PREDICTIONS!$V$4:$V$75,$BX38,PREDICTIONS!$W$4:$W$75,GH$3)</f>
        <v>0</v>
      </c>
      <c r="GI38" s="83">
        <f>SUMIFS(PREDICTIONS!$F$4:$F$75,PREDICTIONS!$B$4:$B$75,$BX38,PREDICTIONS!$W$4:$W$75,GI$3)+SUMIFS(PREDICTIONS!$E$4:$E$75,PREDICTIONS!$W$4:$W$75,$BX38,PREDICTIONS!$B$4:$B$75,GI$3)</f>
        <v>0</v>
      </c>
      <c r="GJ38" s="83">
        <f>SUMIFS(PREDICTIONS!$G$4:$G$75,PREDICTIONS!$C$4:$C$75,$BX38,PREDICTIONS!$B$4:$B$75,GJ$3)+SUMIFS(PREDICTIONS!$F$4:$F$75,PREDICTIONS!$B$4:$B$75,$BX38,PREDICTIONS!$C$4:$C$75,GJ$3)</f>
        <v>0</v>
      </c>
      <c r="GK38" s="83">
        <f>SUMIFS(PREDICTIONS!$J$4:$J$75,PREDICTIONS!$D$4:$D$75,$BX38,PREDICTIONS!$C$4:$C$75,GK$3)+SUMIFS(PREDICTIONS!$G$4:$G$75,PREDICTIONS!$C$4:$C$75,$BX38,PREDICTIONS!$D$4:$D$75,GK$3)</f>
        <v>0</v>
      </c>
      <c r="GL38" s="83">
        <f>SUMIFS(PREDICTIONS!$K$4:$K$75,PREDICTIONS!$E$4:$E$75,$BX38,PREDICTIONS!$D$4:$D$75,GL$3)+SUMIFS(PREDICTIONS!$J$4:$J$75,PREDICTIONS!$D$4:$D$75,$BX38,PREDICTIONS!$E$4:$E$75,GL$3)</f>
        <v>0</v>
      </c>
      <c r="GM38" s="83">
        <f>SUMIFS(PREDICTIONS!$L$4:$L$75,PREDICTIONS!$F$4:$F$75,$BX38,PREDICTIONS!$E$4:$E$75,GM$3)+SUMIFS(PREDICTIONS!$K$4:$K$75,PREDICTIONS!$E$4:$E$75,$BX38,PREDICTIONS!$F$4:$F$75,GM$3)</f>
        <v>0</v>
      </c>
      <c r="GN38" s="83">
        <f>SUMIFS(PREDICTIONS!$N$4:$N$75,PREDICTIONS!$G$4:$G$75,$BX38,PREDICTIONS!$F$4:$F$75,GN$3)+SUMIFS(PREDICTIONS!$L$4:$L$75,PREDICTIONS!$F$4:$F$75,$BX38,PREDICTIONS!$G$4:$G$75,GN$3)</f>
        <v>0</v>
      </c>
      <c r="GO38" s="83">
        <f>SUMIFS(PREDICTIONS!$O$4:$O$75,PREDICTIONS!$J$4:$J$75,$BX38,PREDICTIONS!$G$4:$G$75,GO$3)+SUMIFS(PREDICTIONS!$N$4:$N$75,PREDICTIONS!$G$4:$G$75,$BX38,PREDICTIONS!$J$4:$J$75,GO$3)</f>
        <v>0</v>
      </c>
      <c r="GP38" s="83">
        <f>SUMIFS(PREDICTIONS!$P$4:$P$75,PREDICTIONS!$K$4:$K$75,$BX38,PREDICTIONS!$J$4:$J$75,GP$3)+SUMIFS(PREDICTIONS!$O$4:$O$75,PREDICTIONS!$J$4:$J$75,$BX38,PREDICTIONS!$K$4:$K$75,GP$3)</f>
        <v>0</v>
      </c>
      <c r="GQ38" s="83">
        <f>SUMIFS(PREDICTIONS!$Q$4:$Q$75,PREDICTIONS!$L$4:$L$75,$BX38,PREDICTIONS!$K$4:$K$75,GQ$3)+SUMIFS(PREDICTIONS!$P$4:$P$75,PREDICTIONS!$K$4:$K$75,$BX38,PREDICTIONS!$L$4:$L$75,GQ$3)</f>
        <v>0</v>
      </c>
      <c r="GR38" s="83">
        <f>SUMIFS(PREDICTIONS!$R$4:$R$75,PREDICTIONS!$N$4:$N$75,$BX38,PREDICTIONS!$L$4:$L$75,GR$3)+SUMIFS(PREDICTIONS!$Q$4:$Q$75,PREDICTIONS!$L$4:$L$75,$BX38,PREDICTIONS!$N$4:$N$75,GR$3)</f>
        <v>0</v>
      </c>
      <c r="GS38" s="83">
        <f>SUMIFS(PREDICTIONS!$S$4:$S$75,PREDICTIONS!$O$4:$O$75,$BX38,PREDICTIONS!$N$4:$N$75,GS$3)+SUMIFS(PREDICTIONS!$R$4:$R$75,PREDICTIONS!$N$4:$N$75,$BX38,PREDICTIONS!$O$4:$O$75,GS$3)</f>
        <v>0</v>
      </c>
      <c r="GT38" s="83">
        <f>SUMIFS(PREDICTIONS!$T$4:$T$75,PREDICTIONS!$P$4:$P$75,$BX38,PREDICTIONS!$O$4:$O$75,GT$3)+SUMIFS(PREDICTIONS!$S$4:$S$75,PREDICTIONS!$O$4:$O$75,$BX38,PREDICTIONS!$P$4:$P$75,GT$3)</f>
        <v>0</v>
      </c>
      <c r="GU38" s="83">
        <f>SUMIFS(PREDICTIONS!$U$4:$U$75,PREDICTIONS!$Q$4:$Q$75,$BX38,PREDICTIONS!$P$4:$P$75,GU$3)+SUMIFS(PREDICTIONS!$T$4:$T$75,PREDICTIONS!$P$4:$P$75,$BX38,PREDICTIONS!$Q$4:$Q$75,GU$3)</f>
        <v>0</v>
      </c>
      <c r="GV38" s="83">
        <f>SUMIFS(PREDICTIONS!$V$4:$V$75,PREDICTIONS!$R$4:$R$75,$BX38,PREDICTIONS!$Q$4:$Q$75,GV$3)+SUMIFS(PREDICTIONS!$U$4:$U$75,PREDICTIONS!$Q$4:$Q$75,$BX38,PREDICTIONS!$R$4:$R$75,GV$3)</f>
        <v>0</v>
      </c>
      <c r="GW38" s="83">
        <f>SUMIFS(PREDICTIONS!$W$4:$W$75,PREDICTIONS!$S$4:$S$75,$BX38,PREDICTIONS!$R$4:$R$75,GW$3)+SUMIFS(PREDICTIONS!$V$4:$V$75,PREDICTIONS!$R$4:$R$75,$BX38,PREDICTIONS!$S$4:$S$75,GW$3)</f>
        <v>0</v>
      </c>
      <c r="GX38" s="83">
        <f>SUMIFS(PREDICTIONS!$B$4:$B$75,PREDICTIONS!$T$4:$T$75,$BX38,PREDICTIONS!$S$4:$S$75,GX$3)+SUMIFS(PREDICTIONS!$W$4:$W$75,PREDICTIONS!$S$4:$S$75,$BX38,PREDICTIONS!$T$4:$T$75,GX$3)</f>
        <v>0</v>
      </c>
      <c r="GY38" s="83">
        <f>SUMIFS(PREDICTIONS!$C$4:$C$75,PREDICTIONS!$U$4:$U$75,$BX38,PREDICTIONS!$T$4:$T$75,GY$3)+SUMIFS(PREDICTIONS!$B$4:$B$75,PREDICTIONS!$T$4:$T$75,$BX38,PREDICTIONS!$U$4:$U$75,GY$3)</f>
        <v>0</v>
      </c>
      <c r="GZ38" s="83">
        <f>SUMIFS(PREDICTIONS!$S$4:$S$75,PREDICTIONS!$O$4:$O$75,$BX38,PREDICTIONS!$N$4:$N$75,GZ$3)+SUMIFS(PREDICTIONS!$R$4:$R$75,PREDICTIONS!$N$4:$N$75,$BX38,PREDICTIONS!$O$4:$O$75,GZ$3)</f>
        <v>0</v>
      </c>
      <c r="HA38" s="83">
        <f>SUMIFS(PREDICTIONS!$S$4:$S$75,PREDICTIONS!$O$4:$O$75,$BX38,PREDICTIONS!$N$4:$N$75,HA$3)+SUMIFS(PREDICTIONS!$R$4:$R$75,PREDICTIONS!$N$4:$N$75,$BX38,PREDICTIONS!$O$4:$O$75,HA$3)</f>
        <v>0</v>
      </c>
      <c r="HB38" s="83">
        <f>SUMIFS(PREDICTIONS!$S$4:$S$75,PREDICTIONS!$O$4:$O$75,$BX38,PREDICTIONS!$N$4:$N$75,HB$3)+SUMIFS(PREDICTIONS!$R$4:$R$75,PREDICTIONS!$N$4:$N$75,$BX38,PREDICTIONS!$O$4:$O$75,HB$3)</f>
        <v>0</v>
      </c>
      <c r="HC38" s="83">
        <f>SUMIFS(PREDICTIONS!$S$4:$S$75,PREDICTIONS!$O$4:$O$75,$BX38,PREDICTIONS!$N$4:$N$75,HC$3)+SUMIFS(PREDICTIONS!$R$4:$R$75,PREDICTIONS!$N$4:$N$75,$BX38,PREDICTIONS!$O$4:$O$75,HC$3)</f>
        <v>0</v>
      </c>
      <c r="HD38" s="83">
        <f>SUMIFS(PREDICTIONS!$S$4:$S$75,PREDICTIONS!$O$4:$O$75,$BX38,PREDICTIONS!$N$4:$N$75,HD$3)+SUMIFS(PREDICTIONS!$R$4:$R$75,PREDICTIONS!$N$4:$N$75,$BX38,PREDICTIONS!$O$4:$O$75,HD$3)</f>
        <v>0</v>
      </c>
      <c r="HE38" s="83">
        <f>SUMIFS(PREDICTIONS!$S$4:$S$75,PREDICTIONS!$O$4:$O$75,$BX38,PREDICTIONS!$N$4:$N$75,HE$3)+SUMIFS(PREDICTIONS!$R$4:$R$75,PREDICTIONS!$N$4:$N$75,$BX38,PREDICTIONS!$O$4:$O$75,HE$3)</f>
        <v>0</v>
      </c>
      <c r="HF38" s="83">
        <f>SUMIFS(PREDICTIONS!$S$4:$S$75,PREDICTIONS!$O$4:$O$75,$BX38,PREDICTIONS!$N$4:$N$75,HF$3)+SUMIFS(PREDICTIONS!$R$4:$R$75,PREDICTIONS!$N$4:$N$75,$BX38,PREDICTIONS!$O$4:$O$75,HF$3)</f>
        <v>0</v>
      </c>
      <c r="HG38" s="83">
        <f>SUMIFS(PREDICTIONS!$S$4:$S$75,PREDICTIONS!$O$4:$O$75,$BX38,PREDICTIONS!$N$4:$N$75,HG$3)+SUMIFS(PREDICTIONS!$R$4:$R$75,PREDICTIONS!$N$4:$N$75,$BX38,PREDICTIONS!$O$4:$O$75,HG$3)</f>
        <v>0</v>
      </c>
      <c r="HH38" s="83">
        <f>SUMIFS(PREDICTIONS!$S$4:$S$75,PREDICTIONS!$O$4:$O$75,$BX38,PREDICTIONS!$N$4:$N$75,HH$3)+SUMIFS(PREDICTIONS!$R$4:$R$75,PREDICTIONS!$N$4:$N$75,$BX38,PREDICTIONS!$O$4:$O$75,HH$3)</f>
        <v>0</v>
      </c>
      <c r="HI38" s="83">
        <f>SUMIFS(PREDICTIONS!$S$4:$S$75,PREDICTIONS!$O$4:$O$75,$BX38,PREDICTIONS!$N$4:$N$75,HI$3)+SUMIFS(PREDICTIONS!$R$4:$R$75,PREDICTIONS!$N$4:$N$75,$BX38,PREDICTIONS!$O$4:$O$75,HI$3)</f>
        <v>0</v>
      </c>
      <c r="HJ38" s="83">
        <f>SUMIFS(PREDICTIONS!$S$4:$S$75,PREDICTIONS!$O$4:$O$75,$BX38,PREDICTIONS!$N$4:$N$75,HJ$3)+SUMIFS(PREDICTIONS!$R$4:$R$75,PREDICTIONS!$N$4:$N$75,$BX38,PREDICTIONS!$O$4:$O$75,HJ$3)</f>
        <v>0</v>
      </c>
      <c r="HK38" s="83">
        <f>SUMIFS(PREDICTIONS!$S$4:$S$75,PREDICTIONS!$O$4:$O$75,$BX38,PREDICTIONS!$N$4:$N$75,HK$3)+SUMIFS(PREDICTIONS!$R$4:$R$75,PREDICTIONS!$N$4:$N$75,$BX38,PREDICTIONS!$O$4:$O$75,HK$3)</f>
        <v>0</v>
      </c>
      <c r="HL38" s="83">
        <f>SUMIFS(PREDICTIONS!$S$4:$S$75,PREDICTIONS!$O$4:$O$75,$BX38,PREDICTIONS!$N$4:$N$75,HL$3)+SUMIFS(PREDICTIONS!$R$4:$R$75,PREDICTIONS!$N$4:$N$75,$BX38,PREDICTIONS!$O$4:$O$75,HL$3)</f>
        <v>0</v>
      </c>
      <c r="HM38" s="83">
        <f>SUMIFS(PREDICTIONS!$S$4:$S$75,PREDICTIONS!$O$4:$O$75,$BX38,PREDICTIONS!$N$4:$N$75,HM$3)+SUMIFS(PREDICTIONS!$R$4:$R$75,PREDICTIONS!$N$4:$N$75,$BX38,PREDICTIONS!$O$4:$O$75,HM$3)</f>
        <v>0</v>
      </c>
      <c r="HN38" s="83">
        <f>SUMIFS(PREDICTIONS!$S$4:$S$75,PREDICTIONS!$O$4:$O$75,$BX38,PREDICTIONS!$N$4:$N$75,HN$3)+SUMIFS(PREDICTIONS!$R$4:$R$75,PREDICTIONS!$N$4:$N$75,$BX38,PREDICTIONS!$O$4:$O$75,HN$3)</f>
        <v>0</v>
      </c>
      <c r="HO38" s="83">
        <f>SUMIFS(PREDICTIONS!$S$4:$S$75,PREDICTIONS!$O$4:$O$75,$BX38,PREDICTIONS!$N$4:$N$75,HO$3)+SUMIFS(PREDICTIONS!$R$4:$R$75,PREDICTIONS!$N$4:$N$75,$BX38,PREDICTIONS!$O$4:$O$75,HO$3)</f>
        <v>0</v>
      </c>
      <c r="HP38" s="83">
        <f>SUMIFS(PREDICTIONS!$S$4:$S$75,PREDICTIONS!$O$4:$O$75,$BX38,PREDICTIONS!$N$4:$N$75,HP$3)+SUMIFS(PREDICTIONS!$R$4:$R$75,PREDICTIONS!$N$4:$N$75,$BX38,PREDICTIONS!$O$4:$O$75,HP$3)</f>
        <v>0</v>
      </c>
      <c r="HQ38" s="51"/>
      <c r="HR38" s="71"/>
      <c r="HS38" s="71"/>
      <c r="HT38" s="71"/>
      <c r="HU38" s="71"/>
      <c r="HV38" s="71"/>
      <c r="HW38" s="71"/>
      <c r="HX38" s="71"/>
      <c r="HY38" s="71"/>
      <c r="HZ38" s="71"/>
      <c r="IA38" s="71"/>
      <c r="IB38" s="71"/>
      <c r="IC38" s="71"/>
      <c r="ID38" s="71"/>
      <c r="IE38" s="71"/>
      <c r="IF38" s="71"/>
      <c r="IG38" s="71"/>
      <c r="IH38" s="71"/>
      <c r="II38" s="71"/>
      <c r="IJ38" s="71"/>
      <c r="IK38" s="71"/>
      <c r="IL38" s="71"/>
      <c r="IM38" s="71"/>
      <c r="IN38" s="71"/>
      <c r="IP38" s="71"/>
      <c r="IQ38" s="71"/>
      <c r="IR38" s="71"/>
      <c r="IS38" s="71"/>
      <c r="IT38" s="71"/>
      <c r="IU38" s="71"/>
      <c r="IV38" s="71"/>
      <c r="IW38" s="71"/>
      <c r="IX38" s="71"/>
      <c r="IY38" s="71"/>
      <c r="IZ38" s="71"/>
      <c r="JA38" s="71"/>
      <c r="JB38" s="71"/>
      <c r="JC38" s="71"/>
      <c r="JD38" s="71"/>
      <c r="JE38" s="71"/>
      <c r="JF38" s="71"/>
      <c r="JG38" s="71"/>
      <c r="JH38" s="71"/>
      <c r="JI38" s="71"/>
      <c r="JJ38" s="71"/>
      <c r="JK38" s="71"/>
      <c r="JL38" s="71"/>
      <c r="JM38" s="71"/>
      <c r="JN38" s="71"/>
      <c r="JO38" s="71"/>
      <c r="JP38" s="71"/>
      <c r="JQ38" s="71"/>
      <c r="JR38" s="71"/>
      <c r="JS38" s="71"/>
      <c r="JT38" s="71"/>
      <c r="JU38" s="71"/>
      <c r="JV38" s="71"/>
      <c r="JW38" s="71"/>
      <c r="JX38" s="71"/>
      <c r="JY38" s="71"/>
      <c r="JZ38" s="71"/>
      <c r="KA38" s="71"/>
      <c r="KB38" s="71"/>
      <c r="KC38" s="71"/>
      <c r="KD38" s="71"/>
      <c r="KE38" s="71"/>
      <c r="KF38" s="71"/>
      <c r="KG38" s="71"/>
      <c r="KH38" s="71"/>
      <c r="KI38" s="71"/>
      <c r="KJ38" s="71"/>
      <c r="KK38" s="71"/>
      <c r="KL38" s="71"/>
      <c r="KM38" s="71"/>
      <c r="KN38" s="71"/>
      <c r="KO38" s="71"/>
    </row>
    <row r="39" spans="1:301" s="78" customFormat="1" ht="30" customHeight="1" x14ac:dyDescent="0.25">
      <c r="A39" s="71"/>
      <c r="B39" s="72">
        <f>ACTUALS!B39</f>
        <v>36</v>
      </c>
      <c r="C39" s="73" t="str">
        <f>ACTUALS!C39</f>
        <v>E</v>
      </c>
      <c r="D39" s="74">
        <f>ACTUALS!D39</f>
        <v>46193</v>
      </c>
      <c r="E39" s="73" t="str">
        <f>ACTUALS!E39</f>
        <v>Arrowhead Stadium (Kansas City)</v>
      </c>
      <c r="F39" s="180">
        <f>ACTUALS!F39</f>
        <v>0.83333333333333337</v>
      </c>
      <c r="G39" s="75">
        <f t="shared" si="2"/>
        <v>46193.833333333336</v>
      </c>
      <c r="H39" s="254" t="str">
        <f>ACTUALS!H39</f>
        <v>Ecuador - Curacao</v>
      </c>
      <c r="I39" s="149"/>
      <c r="J39" s="150"/>
      <c r="K39" s="151"/>
      <c r="L39" s="73" t="str">
        <f t="shared" si="3"/>
        <v/>
      </c>
      <c r="M39" s="76" t="s">
        <v>724</v>
      </c>
      <c r="N39" s="77" t="str">
        <f t="shared" si="7"/>
        <v>Ecuador</v>
      </c>
      <c r="O39" s="78" t="str">
        <f t="shared" si="8"/>
        <v>Curacao</v>
      </c>
      <c r="P39" s="78" t="str">
        <f>IF(L39="","",IF(PREDICTIONS!$R39&gt;PREDICTIONS!$S39,PREDICTIONS!$N39,IF(PREDICTIONS!$S39&gt;PREDICTIONS!$R39,PREDICTIONS!$O39,"")))</f>
        <v/>
      </c>
      <c r="Q39" s="78" t="str">
        <f>IF(PREDICTIONS!$P39=PREDICTIONS!$N39,PREDICTIONS!$O39,IF(PREDICTIONS!$P39=PREDICTIONS!$O39,PREDICTIONS!$N39,""))</f>
        <v/>
      </c>
      <c r="R39" s="79">
        <f t="shared" si="4"/>
        <v>0</v>
      </c>
      <c r="S39" s="78">
        <f t="shared" si="5"/>
        <v>0</v>
      </c>
      <c r="T39" s="78">
        <f>IF(OR(PREDICTIONS!$R39="",PREDICTIONS!$S39=""),"",PREDICTIONS!$R39-PREDICTIONS!$S39)</f>
        <v>0</v>
      </c>
      <c r="U39" s="78">
        <f>IF(OR(PREDICTIONS!$R39="",PREDICTIONS!$S39=""),"",PREDICTIONS!$S39-PREDICTIONS!$R39)</f>
        <v>0</v>
      </c>
      <c r="V39" s="78" t="str">
        <f>IF(PREDICTIONS!$K39="","",IF(PREDICTIONS!$L39="Draw",1,IF(PREDICTIONS!$L39=PREDICTIONS!$N39,3,0)))</f>
        <v/>
      </c>
      <c r="W39" s="78" t="str">
        <f>IF(PREDICTIONS!$K39="","",IF(PREDICTIONS!$L39="Draw",1,IF(PREDICTIONS!$L39=PREDICTIONS!$O39,3,0)))</f>
        <v/>
      </c>
      <c r="AB39" s="209" t="str">
        <f>IF(OR(ACTUALS!L39="",L39=""),"",IF((R39+S39)=(ACTUALS!R39+ACTUALS!S39),pointtotalgoals,0))</f>
        <v/>
      </c>
      <c r="AC39" s="78" t="str">
        <f>IF(L39="","",IF(L39=ACTUALS!L39,pointcorrectresult,0))</f>
        <v/>
      </c>
      <c r="AD39" s="78" t="str">
        <f>IF(L39="","",IF(I39=ACTUALS!I39,pointcorrectscore,0))</f>
        <v/>
      </c>
      <c r="AE39" s="210">
        <f t="shared" si="6"/>
        <v>0</v>
      </c>
      <c r="AK39" s="78" t="s">
        <v>61</v>
      </c>
      <c r="AL39" s="90">
        <v>4</v>
      </c>
      <c r="AM39" s="90" t="str">
        <f ca="1">IFERROR(INDEX(BE:BE,MATCH("4"&amp;AK39,BO:BO,0),1),"")</f>
        <v>Netherlands</v>
      </c>
      <c r="AN39" s="90" t="str">
        <f ca="1">IF(AM39="","",VLOOKUP(AM39,BE:BJ,2,FALSE)&amp;"-"&amp;VLOOKUP(AM39,BE:BJ,3,FALSE)&amp;"-"&amp;VLOOKUP(AM39,BE:BJ,4,FALSE))</f>
        <v>0-0-0</v>
      </c>
      <c r="AO39" s="90">
        <f ca="1">IF(AM39="","",VLOOKUP(AM39,BE:BL,8,FALSE))</f>
        <v>0</v>
      </c>
      <c r="AP39" s="90">
        <f ca="1">IF(AM39="","",VLOOKUP(AM39,BE:BO,5,FALSE))</f>
        <v>0</v>
      </c>
      <c r="AQ39" s="282" t="str">
        <f>IF(L75="","",IF(AM39=ACTUALS!AJ39,$AQ$2,0))</f>
        <v/>
      </c>
      <c r="AR39" s="283"/>
      <c r="AS39" s="51"/>
      <c r="AT39" s="51"/>
      <c r="AU39" s="94"/>
      <c r="AV39" s="94"/>
      <c r="AW39" s="51"/>
      <c r="AX39" s="51"/>
      <c r="AY39" s="51"/>
      <c r="AZ39" s="51"/>
      <c r="BA39" s="51"/>
      <c r="BB39" s="51"/>
      <c r="BC39" s="51"/>
      <c r="BD39" s="51" t="s">
        <v>18</v>
      </c>
      <c r="BE39" s="51" t="s">
        <v>37</v>
      </c>
      <c r="BF39" s="51">
        <f>COUNTIF(PREDICTIONS!$P$4:$P$75,BE39)</f>
        <v>0</v>
      </c>
      <c r="BG39" s="51">
        <f>COUNTIFS(PREDICTIONS!$O$4:$O$75,BE39,PREDICTIONS!$L$4:$L$75,"Draw")+COUNTIFS(PREDICTIONS!$N$4:$N$75,BE39,PREDICTIONS!$L$4:$L$75,"Draw")</f>
        <v>0</v>
      </c>
      <c r="BH39" s="51">
        <f>COUNTIF(PREDICTIONS!$Q$4:$Q$75,BE39)</f>
        <v>0</v>
      </c>
      <c r="BI39" s="51">
        <f>BG39+(3*BF39)</f>
        <v>0</v>
      </c>
      <c r="BJ39" s="51">
        <f>SUMIFS(PREDICTIONS!$R$4:$R$75,PREDICTIONS!$N$4:$N$75,BE39)+SUMIFS(PREDICTIONS!$S$4:$S$75,PREDICTIONS!$O$4:$O$75,BE39)</f>
        <v>0</v>
      </c>
      <c r="BK39" s="51">
        <f>SUMIFS(PREDICTIONS!$S$4:$S$75,PREDICTIONS!$N$4:$N$75,BE39)+SUMIFS(PREDICTIONS!$R$4:$R$75,PREDICTIONS!$O$4:$O$75,BE39)</f>
        <v>0</v>
      </c>
      <c r="BL39" s="51">
        <f>BJ39-BK39</f>
        <v>0</v>
      </c>
      <c r="BM39" s="51">
        <f ca="1">RANK(BV39,BV39:BV42,1)</f>
        <v>4</v>
      </c>
      <c r="BN39" s="51" t="str">
        <f>IFERROR(VLOOKUP(BE39,AU:AV,2,FALSE),"")</f>
        <v/>
      </c>
      <c r="BO39" s="51" t="str">
        <f ca="1">IF(BN39="",BM39&amp;BD39,BN39&amp;BD39)</f>
        <v>4H</v>
      </c>
      <c r="BP39" s="51">
        <f>RANK(BI39,BI39:BI42)+(RANK(BL39,BL39:BL42)/10)+(RANK(BJ39,BJ39:BJ42)/100)</f>
        <v>1.1100000000000001</v>
      </c>
      <c r="BQ39" s="51">
        <f>RANK(BP39,BP39:BP42,1)</f>
        <v>1</v>
      </c>
      <c r="BR39" s="51" cm="1">
        <f t="array" aca="1" ref="BR39" ca="1">SUMPRODUCT((OFFSET($BY$3:$DT$3,MATCH($BE39,$BX$4:$BX$51,0),0))*((IF($BQ41=$BQ39,$BY$3:$DT$3=$BE41,0))+(IF($BQ42=$BQ39,$BY$3:$DT$3=$BE42,0))+(IF($BQ40=$BQ39,$BY$3:$DT$3=$BE40,0))))</f>
        <v>0</v>
      </c>
      <c r="BS39" s="51" cm="1">
        <f t="array" aca="1" ref="BS39" ca="1">SUMPRODUCT((OFFSET($DW$3:$FR$3,MATCH($BE39,$DV$4:$DV$51,0),0))*((IF($BQ41=$BQ39,$DW$3:$FR$3=$BE41,0))+(IF($BQ42=$BQ39,$DW$3:$FR$3=$BE42,0))+(IF($BQ40=$BQ39,$DW$3:$FR$3=$BE40,0))))</f>
        <v>0</v>
      </c>
      <c r="BT39" s="51" cm="1">
        <f t="array" aca="1" ref="BT39" ca="1">SUMPRODUCT((OFFSET($FU$3:$HP$3,MATCH($BE39,$FT$4:$FT$51,0),0))*((IF($BQ41=$BQ39,$FU$3:$HP$3=$BE41,0))+(IF($BQ42=$BQ39,$FU$3:$HP$3=$BE42,0))+(IF($BQ40=$BQ39,$FU$3:$HP$3=$BE40,0))))</f>
        <v>0</v>
      </c>
      <c r="BU39" s="51">
        <f ca="1">(BR39/1000)+(BS39/10000)+(BT39/100000)+(ROW(BT42)/10000000)</f>
        <v>4.1999999999999996E-6</v>
      </c>
      <c r="BV39" s="51">
        <f ca="1">+BP39-BU39</f>
        <v>1.1099958000000001</v>
      </c>
      <c r="BW39" s="51"/>
      <c r="BX39" s="96" t="s">
        <v>748</v>
      </c>
      <c r="BY39" s="83">
        <f>SUMIFS(PREDICTIONS!$W$4:$W$75,PREDICTIONS!$O$4:$O$75,$BX39,PREDICTIONS!$N$4:$N$75,BY$3)+SUMIFS(PREDICTIONS!$V$4:$V$75,PREDICTIONS!$N$4:$N$75,$BX39,PREDICTIONS!$O$4:$O$75,BY$3)</f>
        <v>0</v>
      </c>
      <c r="BZ39" s="83">
        <f>SUMIFS(PREDICTIONS!$W$4:$W$75,PREDICTIONS!$O$4:$O$75,$BX39,PREDICTIONS!$N$4:$N$75,BZ$3)+SUMIFS(PREDICTIONS!$V$4:$V$75,PREDICTIONS!$N$4:$N$75,$BX39,PREDICTIONS!$O$4:$O$75,BZ$3)</f>
        <v>0</v>
      </c>
      <c r="CA39" s="83">
        <f>SUMIFS(PREDICTIONS!$W$4:$W$75,PREDICTIONS!$O$4:$O$75,$BX39,PREDICTIONS!$N$4:$N$75,CA$3)+SUMIFS(PREDICTIONS!$V$4:$V$75,PREDICTIONS!$N$4:$N$75,$BX39,PREDICTIONS!$O$4:$O$75,CA$3)</f>
        <v>0</v>
      </c>
      <c r="CB39" s="83">
        <f>SUMIFS(PREDICTIONS!$W$4:$W$75,PREDICTIONS!$O$4:$O$75,$BX39,PREDICTIONS!$N$4:$N$75,CB$3)+SUMIFS(PREDICTIONS!$V$4:$V$75,PREDICTIONS!$N$4:$N$75,$BX39,PREDICTIONS!$O$4:$O$75,CB$3)</f>
        <v>0</v>
      </c>
      <c r="CC39" s="83">
        <f>SUMIFS(PREDICTIONS!$W$4:$W$75,PREDICTIONS!$O$4:$O$75,$BX39,PREDICTIONS!$N$4:$N$75,CC$3)+SUMIFS(PREDICTIONS!$V$4:$V$75,PREDICTIONS!$N$4:$N$75,$BX39,PREDICTIONS!$O$4:$O$75,CC$3)</f>
        <v>0</v>
      </c>
      <c r="CD39" s="83">
        <f>SUMIFS(PREDICTIONS!$W$4:$W$75,PREDICTIONS!$O$4:$O$75,$BX39,PREDICTIONS!$N$4:$N$75,CD$3)+SUMIFS(PREDICTIONS!$V$4:$V$75,PREDICTIONS!$N$4:$N$75,$BX39,PREDICTIONS!$O$4:$O$75,CD$3)</f>
        <v>0</v>
      </c>
      <c r="CE39" s="83">
        <f>SUMIFS(PREDICTIONS!$W$4:$W$75,PREDICTIONS!$O$4:$O$75,$BX39,PREDICTIONS!$N$4:$N$75,CE$3)+SUMIFS(PREDICTIONS!$V$4:$V$75,PREDICTIONS!$N$4:$N$75,$BX39,PREDICTIONS!$O$4:$O$75,CE$3)</f>
        <v>0</v>
      </c>
      <c r="CF39" s="83">
        <f>SUMIFS(PREDICTIONS!$W$4:$W$75,PREDICTIONS!$O$4:$O$75,$BX39,PREDICTIONS!$N$4:$N$75,CF$3)+SUMIFS(PREDICTIONS!$V$4:$V$75,PREDICTIONS!$N$4:$N$75,$BX39,PREDICTIONS!$O$4:$O$75,CF$3)</f>
        <v>0</v>
      </c>
      <c r="CG39" s="83">
        <f>SUMIFS(PREDICTIONS!$W$4:$W$75,PREDICTIONS!$O$4:$O$75,$BX39,PREDICTIONS!$N$4:$N$75,CG$3)+SUMIFS(PREDICTIONS!$V$4:$V$75,PREDICTIONS!$N$4:$N$75,$BX39,PREDICTIONS!$O$4:$O$75,CG$3)</f>
        <v>0</v>
      </c>
      <c r="CH39" s="83">
        <f>SUMIFS(PREDICTIONS!$W$4:$W$75,PREDICTIONS!$O$4:$O$75,$BX39,PREDICTIONS!$N$4:$N$75,CH$3)+SUMIFS(PREDICTIONS!$V$4:$V$75,PREDICTIONS!$N$4:$N$75,$BX39,PREDICTIONS!$O$4:$O$75,CH$3)</f>
        <v>0</v>
      </c>
      <c r="CI39" s="83">
        <f>SUMIFS(PREDICTIONS!$W$4:$W$75,PREDICTIONS!$O$4:$O$75,$BX39,PREDICTIONS!$N$4:$N$75,CI$3)+SUMIFS(PREDICTIONS!$V$4:$V$75,PREDICTIONS!$N$4:$N$75,$BX39,PREDICTIONS!$O$4:$O$75,CI$3)</f>
        <v>0</v>
      </c>
      <c r="CJ39" s="83">
        <f>SUMIFS(PREDICTIONS!$W$4:$W$75,PREDICTIONS!$O$4:$O$75,$BX39,PREDICTIONS!$N$4:$N$75,CJ$3)+SUMIFS(PREDICTIONS!$V$4:$V$75,PREDICTIONS!$N$4:$N$75,$BX39,PREDICTIONS!$O$4:$O$75,CJ$3)</f>
        <v>0</v>
      </c>
      <c r="CK39" s="83">
        <f>SUMIFS(PREDICTIONS!$W$4:$W$75,PREDICTIONS!$O$4:$O$75,$BX39,PREDICTIONS!$N$4:$N$75,CK$3)+SUMIFS(PREDICTIONS!$V$4:$V$75,PREDICTIONS!$N$4:$N$75,$BX39,PREDICTIONS!$O$4:$O$75,CK$3)</f>
        <v>0</v>
      </c>
      <c r="CL39" s="83">
        <f>SUMIFS(PREDICTIONS!$W$4:$W$75,PREDICTIONS!$O$4:$O$75,$BX39,PREDICTIONS!$N$4:$N$75,CL$3)+SUMIFS(PREDICTIONS!$V$4:$V$75,PREDICTIONS!$N$4:$N$75,$BX39,PREDICTIONS!$O$4:$O$75,CL$3)</f>
        <v>0</v>
      </c>
      <c r="CM39" s="83">
        <f>SUMIFS(PREDICTIONS!$W$4:$W$75,PREDICTIONS!$O$4:$O$75,$BX39,PREDICTIONS!$N$4:$N$75,CM$3)+SUMIFS(PREDICTIONS!$V$4:$V$75,PREDICTIONS!$N$4:$N$75,$BX39,PREDICTIONS!$O$4:$O$75,CM$3)</f>
        <v>0</v>
      </c>
      <c r="CN39" s="83">
        <f>SUMIFS(PREDICTIONS!$W$4:$W$75,PREDICTIONS!$O$4:$O$75,$BX39,PREDICTIONS!$N$4:$N$75,CN$3)+SUMIFS(PREDICTIONS!$V$4:$V$75,PREDICTIONS!$N$4:$N$75,$BX39,PREDICTIONS!$O$4:$O$75,CN$3)</f>
        <v>0</v>
      </c>
      <c r="CO39" s="83">
        <f>SUMIFS(PREDICTIONS!$W$4:$W$75,PREDICTIONS!$O$4:$O$75,$BX39,PREDICTIONS!$N$4:$N$75,CO$3)+SUMIFS(PREDICTIONS!$V$4:$V$75,PREDICTIONS!$N$4:$N$75,$BX39,PREDICTIONS!$O$4:$O$75,CO$3)</f>
        <v>0</v>
      </c>
      <c r="CP39" s="83">
        <f>SUMIFS(PREDICTIONS!$W$4:$W$75,PREDICTIONS!$O$4:$O$75,$BX39,PREDICTIONS!$N$4:$N$75,CP$3)+SUMIFS(PREDICTIONS!$V$4:$V$75,PREDICTIONS!$N$4:$N$75,$BX39,PREDICTIONS!$O$4:$O$75,CP$3)</f>
        <v>0</v>
      </c>
      <c r="CQ39" s="83">
        <f>SUMIFS(PREDICTIONS!$W$4:$W$75,PREDICTIONS!$O$4:$O$75,$BX39,PREDICTIONS!$N$4:$N$75,CQ$3)+SUMIFS(PREDICTIONS!$V$4:$V$75,PREDICTIONS!$N$4:$N$75,$BX39,PREDICTIONS!$O$4:$O$75,CQ$3)</f>
        <v>0</v>
      </c>
      <c r="CR39" s="83">
        <f>SUMIFS(PREDICTIONS!$W$4:$W$75,PREDICTIONS!$O$4:$O$75,$BX39,PREDICTIONS!$N$4:$N$75,CR$3)+SUMIFS(PREDICTIONS!$V$4:$V$75,PREDICTIONS!$N$4:$N$75,$BX39,PREDICTIONS!$O$4:$O$75,CR$3)</f>
        <v>0</v>
      </c>
      <c r="CS39" s="83">
        <f>SUMIFS(PREDICTIONS!$W$4:$W$75,PREDICTIONS!$O$4:$O$75,$BX39,PREDICTIONS!$N$4:$N$75,CS$3)+SUMIFS(PREDICTIONS!$V$4:$V$75,PREDICTIONS!$N$4:$N$75,$BX39,PREDICTIONS!$O$4:$O$75,CS$3)</f>
        <v>0</v>
      </c>
      <c r="CT39" s="83">
        <f>SUMIFS(PREDICTIONS!$W$4:$W$75,PREDICTIONS!$O$4:$O$75,$BX39,PREDICTIONS!$N$4:$N$75,CT$3)+SUMIFS(PREDICTIONS!$V$4:$V$75,PREDICTIONS!$N$4:$N$75,$BX39,PREDICTIONS!$O$4:$O$75,CT$3)</f>
        <v>0</v>
      </c>
      <c r="CU39" s="83">
        <f>SUMIFS(PREDICTIONS!$B$4:$B$75,PREDICTIONS!$P$4:$P$75,$BX39,PREDICTIONS!$O$4:$O$75,CU$3)+SUMIFS(PREDICTIONS!$W$4:$W$75,PREDICTIONS!$O$4:$O$75,$BX39,PREDICTIONS!$P$4:$P$75,CU$3)</f>
        <v>0</v>
      </c>
      <c r="CV39" s="83">
        <f>SUMIFS(PREDICTIONS!$C$4:$C$75,PREDICTIONS!$Q$4:$Q$75,$BX39,PREDICTIONS!$P$4:$P$75,CV$3)+SUMIFS(PREDICTIONS!$B$4:$B$75,PREDICTIONS!$P$4:$P$75,$BX39,PREDICTIONS!$Q$4:$Q$75,CV$3)</f>
        <v>0</v>
      </c>
      <c r="CW39" s="83">
        <f>SUMIFS(PREDICTIONS!$D$4:$D$75,PREDICTIONS!$R$4:$R$75,$BX39,PREDICTIONS!$Q$4:$Q$75,CW$3)+SUMIFS(PREDICTIONS!$C$4:$C$75,PREDICTIONS!$Q$4:$Q$75,$BX39,PREDICTIONS!$R$4:$R$75,CW$3)</f>
        <v>0</v>
      </c>
      <c r="CX39" s="83">
        <f>SUMIFS(PREDICTIONS!$E$4:$E$75,PREDICTIONS!$S$4:$S$75,$BX39,PREDICTIONS!$R$4:$R$75,CX$3)+SUMIFS(PREDICTIONS!$D$4:$D$75,PREDICTIONS!$R$4:$R$75,$BX39,PREDICTIONS!$S$4:$S$75,CX$3)</f>
        <v>0</v>
      </c>
      <c r="CY39" s="83">
        <f>SUMIFS(PREDICTIONS!$F$4:$F$75,PREDICTIONS!$T$4:$T$75,$BX39,PREDICTIONS!$S$4:$S$75,CY$3)+SUMIFS(PREDICTIONS!$E$4:$E$75,PREDICTIONS!$S$4:$S$75,$BX39,PREDICTIONS!$T$4:$T$75,CY$3)</f>
        <v>0</v>
      </c>
      <c r="CZ39" s="83">
        <f>SUMIFS(PREDICTIONS!$G$4:$G$75,PREDICTIONS!$U$4:$U$75,$BX39,PREDICTIONS!$T$4:$T$75,CZ$3)+SUMIFS(PREDICTIONS!$F$4:$F$75,PREDICTIONS!$T$4:$T$75,$BX39,PREDICTIONS!$U$4:$U$75,CZ$3)</f>
        <v>0</v>
      </c>
      <c r="DA39" s="83">
        <f>SUMIFS(PREDICTIONS!$J$4:$J$75,PREDICTIONS!$V$4:$V$75,$BX39,PREDICTIONS!$U$4:$U$75,DA$3)+SUMIFS(PREDICTIONS!$G$4:$G$75,PREDICTIONS!$U$4:$U$75,$BX39,PREDICTIONS!$V$4:$V$75,DA$3)</f>
        <v>0</v>
      </c>
      <c r="DB39" s="83">
        <f>SUMIFS(PREDICTIONS!$K$4:$K$75,PREDICTIONS!$W$4:$W$75,$BX39,PREDICTIONS!$V$4:$V$75,DB$3)+SUMIFS(PREDICTIONS!$J$4:$J$75,PREDICTIONS!$V$4:$V$75,$BX39,PREDICTIONS!$W$4:$W$75,DB$3)</f>
        <v>0</v>
      </c>
      <c r="DC39" s="83">
        <f>SUMIFS(PREDICTIONS!$L$4:$L$75,PREDICTIONS!$B$4:$B$75,$BX39,PREDICTIONS!$W$4:$W$75,DC$3)+SUMIFS(PREDICTIONS!$K$4:$K$75,PREDICTIONS!$W$4:$W$75,$BX39,PREDICTIONS!$B$4:$B$75,DC$3)</f>
        <v>0</v>
      </c>
      <c r="DD39" s="83">
        <f>SUMIFS(PREDICTIONS!$N$4:$N$75,PREDICTIONS!$C$4:$C$75,$BX39,PREDICTIONS!$B$4:$B$75,DD$3)+SUMIFS(PREDICTIONS!$L$4:$L$75,PREDICTIONS!$B$4:$B$75,$BX39,PREDICTIONS!$C$4:$C$75,DD$3)</f>
        <v>0</v>
      </c>
      <c r="DE39" s="83">
        <f>SUMIFS(PREDICTIONS!$O$4:$O$75,PREDICTIONS!$D$4:$D$75,$BX39,PREDICTIONS!$C$4:$C$75,DE$3)+SUMIFS(PREDICTIONS!$N$4:$N$75,PREDICTIONS!$C$4:$C$75,$BX39,PREDICTIONS!$D$4:$D$75,DE$3)</f>
        <v>0</v>
      </c>
      <c r="DF39" s="83">
        <f>SUMIFS(PREDICTIONS!$P$4:$P$75,PREDICTIONS!$E$4:$E$75,$BX39,PREDICTIONS!$D$4:$D$75,DF$3)+SUMIFS(PREDICTIONS!$O$4:$O$75,PREDICTIONS!$D$4:$D$75,$BX39,PREDICTIONS!$E$4:$E$75,DF$3)</f>
        <v>0</v>
      </c>
      <c r="DG39" s="83">
        <f>SUMIFS(PREDICTIONS!$Q$4:$Q$75,PREDICTIONS!$F$4:$F$75,$BX39,PREDICTIONS!$E$4:$E$75,DG$3)+SUMIFS(PREDICTIONS!$P$4:$P$75,PREDICTIONS!$E$4:$E$75,$BX39,PREDICTIONS!$F$4:$F$75,DG$3)</f>
        <v>0</v>
      </c>
      <c r="DH39" s="83">
        <f>SUMIFS(PREDICTIONS!$R$4:$R$75,PREDICTIONS!$G$4:$G$75,$BX39,PREDICTIONS!$F$4:$F$75,DH$3)+SUMIFS(PREDICTIONS!$Q$4:$Q$75,PREDICTIONS!$F$4:$F$75,$BX39,PREDICTIONS!$G$4:$G$75,DH$3)</f>
        <v>0</v>
      </c>
      <c r="DI39" s="83">
        <f>SUMIFS(PREDICTIONS!$S$4:$S$75,PREDICTIONS!$J$4:$J$75,$BX39,PREDICTIONS!$G$4:$G$75,DI$3)+SUMIFS(PREDICTIONS!$R$4:$R$75,PREDICTIONS!$G$4:$G$75,$BX39,PREDICTIONS!$J$4:$J$75,DI$3)</f>
        <v>0</v>
      </c>
      <c r="DJ39" s="83">
        <f>SUMIFS(PREDICTIONS!$T$4:$T$75,PREDICTIONS!$K$4:$K$75,$BX39,PREDICTIONS!$J$4:$J$75,DJ$3)+SUMIFS(PREDICTIONS!$S$4:$S$75,PREDICTIONS!$J$4:$J$75,$BX39,PREDICTIONS!$K$4:$K$75,DJ$3)</f>
        <v>0</v>
      </c>
      <c r="DK39" s="83">
        <f>SUMIFS(PREDICTIONS!$U$4:$U$75,PREDICTIONS!$L$4:$L$75,$BX39,PREDICTIONS!$K$4:$K$75,DK$3)+SUMIFS(PREDICTIONS!$T$4:$T$75,PREDICTIONS!$K$4:$K$75,$BX39,PREDICTIONS!$L$4:$L$75,DK$3)</f>
        <v>0</v>
      </c>
      <c r="DL39" s="83">
        <f>SUMIFS(PREDICTIONS!$V$4:$V$75,PREDICTIONS!$N$4:$N$75,$BX39,PREDICTIONS!$L$4:$L$75,DL$3)+SUMIFS(PREDICTIONS!$U$4:$U$75,PREDICTIONS!$L$4:$L$75,$BX39,PREDICTIONS!$N$4:$N$75,DL$3)</f>
        <v>0</v>
      </c>
      <c r="DM39" s="83">
        <f>SUMIFS(PREDICTIONS!$W$4:$W$75,PREDICTIONS!$O$4:$O$75,$BX39,PREDICTIONS!$N$4:$N$75,DM$3)+SUMIFS(PREDICTIONS!$V$4:$V$75,PREDICTIONS!$N$4:$N$75,$BX39,PREDICTIONS!$O$4:$O$75,DM$3)</f>
        <v>0</v>
      </c>
      <c r="DN39" s="83">
        <f>SUMIFS(PREDICTIONS!$B$4:$B$75,PREDICTIONS!$P$4:$P$75,$BX39,PREDICTIONS!$O$4:$O$75,DN$3)+SUMIFS(PREDICTIONS!$W$4:$W$75,PREDICTIONS!$O$4:$O$75,$BX39,PREDICTIONS!$P$4:$P$75,DN$3)</f>
        <v>0</v>
      </c>
      <c r="DO39" s="83">
        <f>SUMIFS(PREDICTIONS!$C$4:$C$75,PREDICTIONS!$Q$4:$Q$75,$BX39,PREDICTIONS!$P$4:$P$75,DO$3)+SUMIFS(PREDICTIONS!$B$4:$B$75,PREDICTIONS!$P$4:$P$75,$BX39,PREDICTIONS!$Q$4:$Q$75,DO$3)</f>
        <v>0</v>
      </c>
      <c r="DP39" s="83">
        <f>SUMIFS(PREDICTIONS!$D$4:$D$75,PREDICTIONS!$R$4:$R$75,$BX39,PREDICTIONS!$Q$4:$Q$75,DP$3)+SUMIFS(PREDICTIONS!$C$4:$C$75,PREDICTIONS!$Q$4:$Q$75,$BX39,PREDICTIONS!$R$4:$R$75,DP$3)</f>
        <v>0</v>
      </c>
      <c r="DQ39" s="83">
        <f>SUMIFS(PREDICTIONS!$E$4:$E$75,PREDICTIONS!$S$4:$S$75,$BX39,PREDICTIONS!$R$4:$R$75,DQ$3)+SUMIFS(PREDICTIONS!$D$4:$D$75,PREDICTIONS!$R$4:$R$75,$BX39,PREDICTIONS!$S$4:$S$75,DQ$3)</f>
        <v>0</v>
      </c>
      <c r="DR39" s="83">
        <f>SUMIFS(PREDICTIONS!$W$4:$W$75,PREDICTIONS!$O$4:$O$75,$BX39,PREDICTIONS!$N$4:$N$75,DR$3)+SUMIFS(PREDICTIONS!$V$4:$V$75,PREDICTIONS!$N$4:$N$75,$BX39,PREDICTIONS!$O$4:$O$75,DR$3)</f>
        <v>0</v>
      </c>
      <c r="DS39" s="83">
        <f>SUMIFS(PREDICTIONS!$W$4:$W$75,PREDICTIONS!$O$4:$O$75,$BX39,PREDICTIONS!$N$4:$N$75,DS$3)+SUMIFS(PREDICTIONS!$V$4:$V$75,PREDICTIONS!$N$4:$N$75,$BX39,PREDICTIONS!$O$4:$O$75,DS$3)</f>
        <v>0</v>
      </c>
      <c r="DT39" s="83">
        <f>SUMIFS(PREDICTIONS!$W$4:$W$75,PREDICTIONS!$O$4:$O$75,$BX39,PREDICTIONS!$N$4:$N$75,DT$3)+SUMIFS(PREDICTIONS!$V$4:$V$75,PREDICTIONS!$N$4:$N$75,$BX39,PREDICTIONS!$O$4:$O$75,DT$3)</f>
        <v>0</v>
      </c>
      <c r="DU39" s="51"/>
      <c r="DV39" s="51" t="s">
        <v>748</v>
      </c>
      <c r="DW39" s="83">
        <f>SUMIFS(PREDICTIONS!$U$4:$U$75,PREDICTIONS!$O$4:$O$75,$BX39,PREDICTIONS!$N$4:$N$75,DW$3)+SUMIFS(PREDICTIONS!$T$4:$T$75,PREDICTIONS!$N$4:$N$75,$BX39,PREDICTIONS!$O$4:$O$75,DW$3)</f>
        <v>0</v>
      </c>
      <c r="DX39" s="83">
        <f>SUMIFS(PREDICTIONS!$U$4:$U$75,PREDICTIONS!$O$4:$O$75,$BX39,PREDICTIONS!$N$4:$N$75,DX$3)+SUMIFS(PREDICTIONS!$T$4:$T$75,PREDICTIONS!$N$4:$N$75,$BX39,PREDICTIONS!$O$4:$O$75,DX$3)</f>
        <v>0</v>
      </c>
      <c r="DY39" s="83">
        <f>SUMIFS(PREDICTIONS!$U$4:$U$75,PREDICTIONS!$O$4:$O$75,$BX39,PREDICTIONS!$N$4:$N$75,DY$3)+SUMIFS(PREDICTIONS!$T$4:$T$75,PREDICTIONS!$N$4:$N$75,$BX39,PREDICTIONS!$O$4:$O$75,DY$3)</f>
        <v>0</v>
      </c>
      <c r="DZ39" s="83">
        <f>SUMIFS(PREDICTIONS!$U$4:$U$75,PREDICTIONS!$O$4:$O$75,$BX39,PREDICTIONS!$N$4:$N$75,DZ$3)+SUMIFS(PREDICTIONS!$T$4:$T$75,PREDICTIONS!$N$4:$N$75,$BX39,PREDICTIONS!$O$4:$O$75,DZ$3)</f>
        <v>0</v>
      </c>
      <c r="EA39" s="83">
        <f>SUMIFS(PREDICTIONS!$U$4:$U$75,PREDICTIONS!$O$4:$O$75,$BX39,PREDICTIONS!$N$4:$N$75,EA$3)+SUMIFS(PREDICTIONS!$T$4:$T$75,PREDICTIONS!$N$4:$N$75,$BX39,PREDICTIONS!$O$4:$O$75,EA$3)</f>
        <v>0</v>
      </c>
      <c r="EB39" s="83">
        <f>SUMIFS(PREDICTIONS!$U$4:$U$75,PREDICTIONS!$O$4:$O$75,$BX39,PREDICTIONS!$N$4:$N$75,EB$3)+SUMIFS(PREDICTIONS!$T$4:$T$75,PREDICTIONS!$N$4:$N$75,$BX39,PREDICTIONS!$O$4:$O$75,EB$3)</f>
        <v>0</v>
      </c>
      <c r="EC39" s="83">
        <f>SUMIFS(PREDICTIONS!$U$4:$U$75,PREDICTIONS!$O$4:$O$75,$BX39,PREDICTIONS!$N$4:$N$75,EC$3)+SUMIFS(PREDICTIONS!$T$4:$T$75,PREDICTIONS!$N$4:$N$75,$BX39,PREDICTIONS!$O$4:$O$75,EC$3)</f>
        <v>0</v>
      </c>
      <c r="ED39" s="83">
        <f>SUMIFS(PREDICTIONS!$U$4:$U$75,PREDICTIONS!$O$4:$O$75,$BX39,PREDICTIONS!$N$4:$N$75,ED$3)+SUMIFS(PREDICTIONS!$T$4:$T$75,PREDICTIONS!$N$4:$N$75,$BX39,PREDICTIONS!$O$4:$O$75,ED$3)</f>
        <v>0</v>
      </c>
      <c r="EE39" s="83">
        <f>SUMIFS(PREDICTIONS!$U$4:$U$75,PREDICTIONS!$O$4:$O$75,$BX39,PREDICTIONS!$N$4:$N$75,EE$3)+SUMIFS(PREDICTIONS!$T$4:$T$75,PREDICTIONS!$N$4:$N$75,$BX39,PREDICTIONS!$O$4:$O$75,EE$3)</f>
        <v>0</v>
      </c>
      <c r="EF39" s="83">
        <f>SUMIFS(PREDICTIONS!$V$4:$V$75,PREDICTIONS!$P$4:$P$75,$BX39,PREDICTIONS!$O$4:$O$75,EF$3)+SUMIFS(PREDICTIONS!$U$4:$U$75,PREDICTIONS!$O$4:$O$75,$BX39,PREDICTIONS!$P$4:$P$75,EF$3)</f>
        <v>0</v>
      </c>
      <c r="EG39" s="83">
        <f>SUMIFS(PREDICTIONS!$W$4:$W$75,PREDICTIONS!$Q$4:$Q$75,$BX39,PREDICTIONS!$P$4:$P$75,EG$3)+SUMIFS(PREDICTIONS!$V$4:$V$75,PREDICTIONS!$P$4:$P$75,$BX39,PREDICTIONS!$Q$4:$Q$75,EG$3)</f>
        <v>0</v>
      </c>
      <c r="EH39" s="83">
        <f>SUMIFS(PREDICTIONS!$B$4:$B$75,PREDICTIONS!$R$4:$R$75,$BX39,PREDICTIONS!$Q$4:$Q$75,EH$3)+SUMIFS(PREDICTIONS!$W$4:$W$75,PREDICTIONS!$Q$4:$Q$75,$BX39,PREDICTIONS!$R$4:$R$75,EH$3)</f>
        <v>0</v>
      </c>
      <c r="EI39" s="83">
        <f>SUMIFS(PREDICTIONS!$C$4:$C$75,PREDICTIONS!$S$4:$S$75,$BX39,PREDICTIONS!$R$4:$R$75,EI$3)+SUMIFS(PREDICTIONS!$B$4:$B$75,PREDICTIONS!$R$4:$R$75,$BX39,PREDICTIONS!$S$4:$S$75,EI$3)</f>
        <v>0</v>
      </c>
      <c r="EJ39" s="83">
        <f>SUMIFS(PREDICTIONS!$D$4:$D$75,PREDICTIONS!$T$4:$T$75,$BX39,PREDICTIONS!$S$4:$S$75,EJ$3)+SUMIFS(PREDICTIONS!$C$4:$C$75,PREDICTIONS!$S$4:$S$75,$BX39,PREDICTIONS!$T$4:$T$75,EJ$3)</f>
        <v>0</v>
      </c>
      <c r="EK39" s="83">
        <f>SUMIFS(PREDICTIONS!$E$4:$E$75,PREDICTIONS!$U$4:$U$75,$BX39,PREDICTIONS!$T$4:$T$75,EK$3)+SUMIFS(PREDICTIONS!$D$4:$D$75,PREDICTIONS!$T$4:$T$75,$BX39,PREDICTIONS!$U$4:$U$75,EK$3)</f>
        <v>0</v>
      </c>
      <c r="EL39" s="83">
        <f>SUMIFS(PREDICTIONS!$F$4:$F$75,PREDICTIONS!$V$4:$V$75,$BX39,PREDICTIONS!$U$4:$U$75,EL$3)+SUMIFS(PREDICTIONS!$E$4:$E$75,PREDICTIONS!$U$4:$U$75,$BX39,PREDICTIONS!$V$4:$V$75,EL$3)</f>
        <v>0</v>
      </c>
      <c r="EM39" s="83">
        <f>SUMIFS(PREDICTIONS!$G$4:$G$75,PREDICTIONS!$W$4:$W$75,$BX39,PREDICTIONS!$V$4:$V$75,EM$3)+SUMIFS(PREDICTIONS!$F$4:$F$75,PREDICTIONS!$V$4:$V$75,$BX39,PREDICTIONS!$W$4:$W$75,EM$3)</f>
        <v>0</v>
      </c>
      <c r="EN39" s="83">
        <f>SUMIFS(PREDICTIONS!$J$4:$J$75,PREDICTIONS!$B$4:$B$75,$BX39,PREDICTIONS!$W$4:$W$75,EN$3)+SUMIFS(PREDICTIONS!$G$4:$G$75,PREDICTIONS!$W$4:$W$75,$BX39,PREDICTIONS!$B$4:$B$75,EN$3)</f>
        <v>0</v>
      </c>
      <c r="EO39" s="83">
        <f>SUMIFS(PREDICTIONS!$K$4:$K$75,PREDICTIONS!$C$4:$C$75,$BX39,PREDICTIONS!$B$4:$B$75,EO$3)+SUMIFS(PREDICTIONS!$J$4:$J$75,PREDICTIONS!$B$4:$B$75,$BX39,PREDICTIONS!$C$4:$C$75,EO$3)</f>
        <v>0</v>
      </c>
      <c r="EP39" s="83">
        <f>SUMIFS(PREDICTIONS!$L$4:$L$75,PREDICTIONS!$D$4:$D$75,$BX39,PREDICTIONS!$C$4:$C$75,EP$3)+SUMIFS(PREDICTIONS!$K$4:$K$75,PREDICTIONS!$C$4:$C$75,$BX39,PREDICTIONS!$D$4:$D$75,EP$3)</f>
        <v>0</v>
      </c>
      <c r="EQ39" s="83">
        <f>SUMIFS(PREDICTIONS!$N$4:$N$75,PREDICTIONS!$E$4:$E$75,$BX39,PREDICTIONS!$D$4:$D$75,EQ$3)+SUMIFS(PREDICTIONS!$L$4:$L$75,PREDICTIONS!$D$4:$D$75,$BX39,PREDICTIONS!$E$4:$E$75,EQ$3)</f>
        <v>0</v>
      </c>
      <c r="ER39" s="83">
        <f>SUMIFS(PREDICTIONS!$O$4:$O$75,PREDICTIONS!$F$4:$F$75,$BX39,PREDICTIONS!$E$4:$E$75,ER$3)+SUMIFS(PREDICTIONS!$N$4:$N$75,PREDICTIONS!$E$4:$E$75,$BX39,PREDICTIONS!$F$4:$F$75,ER$3)</f>
        <v>0</v>
      </c>
      <c r="ES39" s="83">
        <f>SUMIFS(PREDICTIONS!$P$4:$P$75,PREDICTIONS!$G$4:$G$75,$BX39,PREDICTIONS!$F$4:$F$75,ES$3)+SUMIFS(PREDICTIONS!$O$4:$O$75,PREDICTIONS!$F$4:$F$75,$BX39,PREDICTIONS!$G$4:$G$75,ES$3)</f>
        <v>0</v>
      </c>
      <c r="ET39" s="83">
        <f>SUMIFS(PREDICTIONS!$Q$4:$Q$75,PREDICTIONS!$J$4:$J$75,$BX39,PREDICTIONS!$G$4:$G$75,ET$3)+SUMIFS(PREDICTIONS!$P$4:$P$75,PREDICTIONS!$G$4:$G$75,$BX39,PREDICTIONS!$J$4:$J$75,ET$3)</f>
        <v>0</v>
      </c>
      <c r="EU39" s="83">
        <f>SUMIFS(PREDICTIONS!$R$4:$R$75,PREDICTIONS!$K$4:$K$75,$BX39,PREDICTIONS!$J$4:$J$75,EU$3)+SUMIFS(PREDICTIONS!$Q$4:$Q$75,PREDICTIONS!$J$4:$J$75,$BX39,PREDICTIONS!$K$4:$K$75,EU$3)</f>
        <v>0</v>
      </c>
      <c r="EV39" s="83">
        <f>SUMIFS(PREDICTIONS!$S$4:$S$75,PREDICTIONS!$L$4:$L$75,$BX39,PREDICTIONS!$K$4:$K$75,EV$3)+SUMIFS(PREDICTIONS!$R$4:$R$75,PREDICTIONS!$K$4:$K$75,$BX39,PREDICTIONS!$L$4:$L$75,EV$3)</f>
        <v>0</v>
      </c>
      <c r="EW39" s="83">
        <f>SUMIFS(PREDICTIONS!$T$4:$T$75,PREDICTIONS!$N$4:$N$75,$BX39,PREDICTIONS!$L$4:$L$75,EW$3)+SUMIFS(PREDICTIONS!$S$4:$S$75,PREDICTIONS!$L$4:$L$75,$BX39,PREDICTIONS!$N$4:$N$75,EW$3)</f>
        <v>0</v>
      </c>
      <c r="EX39" s="83">
        <f>SUMIFS(PREDICTIONS!$U$4:$U$75,PREDICTIONS!$O$4:$O$75,$BX39,PREDICTIONS!$N$4:$N$75,EX$3)+SUMIFS(PREDICTIONS!$T$4:$T$75,PREDICTIONS!$N$4:$N$75,$BX39,PREDICTIONS!$O$4:$O$75,EX$3)</f>
        <v>0</v>
      </c>
      <c r="EY39" s="83">
        <f>SUMIFS(PREDICTIONS!$V$4:$V$75,PREDICTIONS!$P$4:$P$75,$BX39,PREDICTIONS!$O$4:$O$75,EY$3)+SUMIFS(PREDICTIONS!$U$4:$U$75,PREDICTIONS!$O$4:$O$75,$BX39,PREDICTIONS!$P$4:$P$75,EY$3)</f>
        <v>0</v>
      </c>
      <c r="EZ39" s="83">
        <f>SUMIFS(PREDICTIONS!$W$4:$W$75,PREDICTIONS!$Q$4:$Q$75,$BX39,PREDICTIONS!$P$4:$P$75,EZ$3)+SUMIFS(PREDICTIONS!$V$4:$V$75,PREDICTIONS!$P$4:$P$75,$BX39,PREDICTIONS!$Q$4:$Q$75,EZ$3)</f>
        <v>0</v>
      </c>
      <c r="FA39" s="83">
        <f>SUMIFS(PREDICTIONS!$B$4:$B$75,PREDICTIONS!$R$4:$R$75,$BX39,PREDICTIONS!$Q$4:$Q$75,FA$3)+SUMIFS(PREDICTIONS!$W$4:$W$75,PREDICTIONS!$Q$4:$Q$75,$BX39,PREDICTIONS!$R$4:$R$75,FA$3)</f>
        <v>0</v>
      </c>
      <c r="FB39" s="83">
        <f>SUMIFS(PREDICTIONS!$C$4:$C$75,PREDICTIONS!$S$4:$S$75,$BX39,PREDICTIONS!$R$4:$R$75,FB$3)+SUMIFS(PREDICTIONS!$B$4:$B$75,PREDICTIONS!$R$4:$R$75,$BX39,PREDICTIONS!$S$4:$S$75,FB$3)</f>
        <v>0</v>
      </c>
      <c r="FC39" s="83">
        <f>SUMIFS(PREDICTIONS!$D$4:$D$75,PREDICTIONS!$T$4:$T$75,$BX39,PREDICTIONS!$S$4:$S$75,FC$3)+SUMIFS(PREDICTIONS!$C$4:$C$75,PREDICTIONS!$S$4:$S$75,$BX39,PREDICTIONS!$T$4:$T$75,FC$3)</f>
        <v>0</v>
      </c>
      <c r="FD39" s="83">
        <f>SUMIFS(PREDICTIONS!$E$4:$E$75,PREDICTIONS!$U$4:$U$75,$BX39,PREDICTIONS!$T$4:$T$75,FD$3)+SUMIFS(PREDICTIONS!$D$4:$D$75,PREDICTIONS!$T$4:$T$75,$BX39,PREDICTIONS!$U$4:$U$75,FD$3)</f>
        <v>0</v>
      </c>
      <c r="FE39" s="83">
        <f>SUMIFS(PREDICTIONS!$F$4:$F$75,PREDICTIONS!$V$4:$V$75,$BX39,PREDICTIONS!$U$4:$U$75,FE$3)+SUMIFS(PREDICTIONS!$E$4:$E$75,PREDICTIONS!$U$4:$U$75,$BX39,PREDICTIONS!$V$4:$V$75,FE$3)</f>
        <v>0</v>
      </c>
      <c r="FF39" s="83">
        <f>SUMIFS(PREDICTIONS!$G$4:$G$75,PREDICTIONS!$W$4:$W$75,$BX39,PREDICTIONS!$V$4:$V$75,FF$3)+SUMIFS(PREDICTIONS!$F$4:$F$75,PREDICTIONS!$V$4:$V$75,$BX39,PREDICTIONS!$W$4:$W$75,FF$3)</f>
        <v>0</v>
      </c>
      <c r="FG39" s="83">
        <f>SUMIFS(PREDICTIONS!$U$4:$U$75,PREDICTIONS!$O$4:$O$75,$BX39,PREDICTIONS!$N$4:$N$75,FG$3)+SUMIFS(PREDICTIONS!$T$4:$T$75,PREDICTIONS!$N$4:$N$75,$BX39,PREDICTIONS!$O$4:$O$75,FG$3)</f>
        <v>0</v>
      </c>
      <c r="FH39" s="83">
        <f>SUMIFS(PREDICTIONS!$U$4:$U$75,PREDICTIONS!$O$4:$O$75,$BX39,PREDICTIONS!$N$4:$N$75,FH$3)+SUMIFS(PREDICTIONS!$T$4:$T$75,PREDICTIONS!$N$4:$N$75,$BX39,PREDICTIONS!$O$4:$O$75,FH$3)</f>
        <v>0</v>
      </c>
      <c r="FI39" s="83">
        <f>SUMIFS(PREDICTIONS!$U$4:$U$75,PREDICTIONS!$O$4:$O$75,$BX39,PREDICTIONS!$N$4:$N$75,FI$3)+SUMIFS(PREDICTIONS!$T$4:$T$75,PREDICTIONS!$N$4:$N$75,$BX39,PREDICTIONS!$O$4:$O$75,FI$3)</f>
        <v>0</v>
      </c>
      <c r="FJ39" s="83">
        <f>SUMIFS(PREDICTIONS!$U$4:$U$75,PREDICTIONS!$O$4:$O$75,$BX39,PREDICTIONS!$N$4:$N$75,FJ$3)+SUMIFS(PREDICTIONS!$T$4:$T$75,PREDICTIONS!$N$4:$N$75,$BX39,PREDICTIONS!$O$4:$O$75,FJ$3)</f>
        <v>0</v>
      </c>
      <c r="FK39" s="83">
        <f>SUMIFS(PREDICTIONS!$U$4:$U$75,PREDICTIONS!$O$4:$O$75,$BX39,PREDICTIONS!$N$4:$N$75,FK$3)+SUMIFS(PREDICTIONS!$T$4:$T$75,PREDICTIONS!$N$4:$N$75,$BX39,PREDICTIONS!$O$4:$O$75,FK$3)</f>
        <v>0</v>
      </c>
      <c r="FL39" s="83">
        <f>SUMIFS(PREDICTIONS!$U$4:$U$75,PREDICTIONS!$O$4:$O$75,$BX39,PREDICTIONS!$N$4:$N$75,FL$3)+SUMIFS(PREDICTIONS!$T$4:$T$75,PREDICTIONS!$N$4:$N$75,$BX39,PREDICTIONS!$O$4:$O$75,FL$3)</f>
        <v>0</v>
      </c>
      <c r="FM39" s="83">
        <f>SUMIFS(PREDICTIONS!$U$4:$U$75,PREDICTIONS!$O$4:$O$75,$BX39,PREDICTIONS!$N$4:$N$75,FM$3)+SUMIFS(PREDICTIONS!$T$4:$T$75,PREDICTIONS!$N$4:$N$75,$BX39,PREDICTIONS!$O$4:$O$75,FM$3)</f>
        <v>0</v>
      </c>
      <c r="FN39" s="83">
        <f>SUMIFS(PREDICTIONS!$U$4:$U$75,PREDICTIONS!$O$4:$O$75,$BX39,PREDICTIONS!$N$4:$N$75,FN$3)+SUMIFS(PREDICTIONS!$T$4:$T$75,PREDICTIONS!$N$4:$N$75,$BX39,PREDICTIONS!$O$4:$O$75,FN$3)</f>
        <v>0</v>
      </c>
      <c r="FO39" s="83">
        <f>SUMIFS(PREDICTIONS!$U$4:$U$75,PREDICTIONS!$O$4:$O$75,$BX39,PREDICTIONS!$N$4:$N$75,FO$3)+SUMIFS(PREDICTIONS!$T$4:$T$75,PREDICTIONS!$N$4:$N$75,$BX39,PREDICTIONS!$O$4:$O$75,FO$3)</f>
        <v>0</v>
      </c>
      <c r="FP39" s="83">
        <f>SUMIFS(PREDICTIONS!$U$4:$U$75,PREDICTIONS!$O$4:$O$75,$BX39,PREDICTIONS!$N$4:$N$75,FP$3)+SUMIFS(PREDICTIONS!$T$4:$T$75,PREDICTIONS!$N$4:$N$75,$BX39,PREDICTIONS!$O$4:$O$75,FP$3)</f>
        <v>0</v>
      </c>
      <c r="FQ39" s="83">
        <f>SUMIFS(PREDICTIONS!$U$4:$U$75,PREDICTIONS!$O$4:$O$75,$BX39,PREDICTIONS!$N$4:$N$75,FQ$3)+SUMIFS(PREDICTIONS!$T$4:$T$75,PREDICTIONS!$N$4:$N$75,$BX39,PREDICTIONS!$O$4:$O$75,FQ$3)</f>
        <v>0</v>
      </c>
      <c r="FR39" s="83">
        <f>SUMIFS(PREDICTIONS!$U$4:$U$75,PREDICTIONS!$O$4:$O$75,$BX39,PREDICTIONS!$N$4:$N$75,FR$3)+SUMIFS(PREDICTIONS!$T$4:$T$75,PREDICTIONS!$N$4:$N$75,$BX39,PREDICTIONS!$O$4:$O$75,FR$3)</f>
        <v>0</v>
      </c>
      <c r="FS39" s="51"/>
      <c r="FT39" s="51" t="s">
        <v>748</v>
      </c>
      <c r="FU39" s="83">
        <f>SUMIFS(PREDICTIONS!$S$4:$S$75,PREDICTIONS!$O$4:$O$75,$BX39,PREDICTIONS!$N$4:$N$75,FU$3)+SUMIFS(PREDICTIONS!$R$4:$R$75,PREDICTIONS!$N$4:$N$75,$BX39,PREDICTIONS!$O$4:$O$75,FU$3)</f>
        <v>0</v>
      </c>
      <c r="FV39" s="83">
        <f>SUMIFS(PREDICTIONS!$S$4:$S$75,PREDICTIONS!$O$4:$O$75,$BX39,PREDICTIONS!$N$4:$N$75,FV$3)+SUMIFS(PREDICTIONS!$R$4:$R$75,PREDICTIONS!$N$4:$N$75,$BX39,PREDICTIONS!$O$4:$O$75,FV$3)</f>
        <v>0</v>
      </c>
      <c r="FW39" s="83">
        <f>SUMIFS(PREDICTIONS!$S$4:$S$75,PREDICTIONS!$O$4:$O$75,$BX39,PREDICTIONS!$N$4:$N$75,FW$3)+SUMIFS(PREDICTIONS!$R$4:$R$75,PREDICTIONS!$N$4:$N$75,$BX39,PREDICTIONS!$O$4:$O$75,FW$3)</f>
        <v>0</v>
      </c>
      <c r="FX39" s="83">
        <f>SUMIFS(PREDICTIONS!$S$4:$S$75,PREDICTIONS!$O$4:$O$75,$BX39,PREDICTIONS!$N$4:$N$75,FX$3)+SUMIFS(PREDICTIONS!$R$4:$R$75,PREDICTIONS!$N$4:$N$75,$BX39,PREDICTIONS!$O$4:$O$75,FX$3)</f>
        <v>0</v>
      </c>
      <c r="FY39" s="83">
        <f>SUMIFS(PREDICTIONS!$S$4:$S$75,PREDICTIONS!$O$4:$O$75,$BX39,PREDICTIONS!$N$4:$N$75,FY$3)+SUMIFS(PREDICTIONS!$R$4:$R$75,PREDICTIONS!$N$4:$N$75,$BX39,PREDICTIONS!$O$4:$O$75,FY$3)</f>
        <v>0</v>
      </c>
      <c r="FZ39" s="83">
        <f>SUMIFS(PREDICTIONS!$S$4:$S$75,PREDICTIONS!$O$4:$O$75,$BX39,PREDICTIONS!$N$4:$N$75,FZ$3)+SUMIFS(PREDICTIONS!$R$4:$R$75,PREDICTIONS!$N$4:$N$75,$BX39,PREDICTIONS!$O$4:$O$75,FZ$3)</f>
        <v>0</v>
      </c>
      <c r="GA39" s="83">
        <f>SUMIFS(PREDICTIONS!$T$4:$T$75,PREDICTIONS!$P$4:$P$75,$BX39,PREDICTIONS!$O$4:$O$75,GA$3)+SUMIFS(PREDICTIONS!$S$4:$S$75,PREDICTIONS!$O$4:$O$75,$BX39,PREDICTIONS!$P$4:$P$75,GA$3)</f>
        <v>0</v>
      </c>
      <c r="GB39" s="83">
        <f>SUMIFS(PREDICTIONS!$U$4:$U$75,PREDICTIONS!$Q$4:$Q$75,$BX39,PREDICTIONS!$P$4:$P$75,GB$3)+SUMIFS(PREDICTIONS!$T$4:$T$75,PREDICTIONS!$P$4:$P$75,$BX39,PREDICTIONS!$Q$4:$Q$75,GB$3)</f>
        <v>0</v>
      </c>
      <c r="GC39" s="83">
        <f>SUMIFS(PREDICTIONS!$V$4:$V$75,PREDICTIONS!$R$4:$R$75,$BX39,PREDICTIONS!$Q$4:$Q$75,GC$3)+SUMIFS(PREDICTIONS!$U$4:$U$75,PREDICTIONS!$Q$4:$Q$75,$BX39,PREDICTIONS!$R$4:$R$75,GC$3)</f>
        <v>0</v>
      </c>
      <c r="GD39" s="83">
        <f>SUMIFS(PREDICTIONS!$W$4:$W$75,PREDICTIONS!$S$4:$S$75,$BX39,PREDICTIONS!$R$4:$R$75,GD$3)+SUMIFS(PREDICTIONS!$V$4:$V$75,PREDICTIONS!$R$4:$R$75,$BX39,PREDICTIONS!$S$4:$S$75,GD$3)</f>
        <v>0</v>
      </c>
      <c r="GE39" s="83">
        <f>SUMIFS(PREDICTIONS!$B$4:$B$75,PREDICTIONS!$T$4:$T$75,$BX39,PREDICTIONS!$S$4:$S$75,GE$3)+SUMIFS(PREDICTIONS!$W$4:$W$75,PREDICTIONS!$S$4:$S$75,$BX39,PREDICTIONS!$T$4:$T$75,GE$3)</f>
        <v>0</v>
      </c>
      <c r="GF39" s="83">
        <f>SUMIFS(PREDICTIONS!$C$4:$C$75,PREDICTIONS!$U$4:$U$75,$BX39,PREDICTIONS!$T$4:$T$75,GF$3)+SUMIFS(PREDICTIONS!$B$4:$B$75,PREDICTIONS!$T$4:$T$75,$BX39,PREDICTIONS!$U$4:$U$75,GF$3)</f>
        <v>0</v>
      </c>
      <c r="GG39" s="83">
        <f>SUMIFS(PREDICTIONS!$D$4:$D$75,PREDICTIONS!$V$4:$V$75,$BX39,PREDICTIONS!$U$4:$U$75,GG$3)+SUMIFS(PREDICTIONS!$C$4:$C$75,PREDICTIONS!$U$4:$U$75,$BX39,PREDICTIONS!$V$4:$V$75,GG$3)</f>
        <v>0</v>
      </c>
      <c r="GH39" s="83">
        <f>SUMIFS(PREDICTIONS!$E$4:$E$75,PREDICTIONS!$W$4:$W$75,$BX39,PREDICTIONS!$V$4:$V$75,GH$3)+SUMIFS(PREDICTIONS!$D$4:$D$75,PREDICTIONS!$V$4:$V$75,$BX39,PREDICTIONS!$W$4:$W$75,GH$3)</f>
        <v>0</v>
      </c>
      <c r="GI39" s="83">
        <f>SUMIFS(PREDICTIONS!$F$4:$F$75,PREDICTIONS!$B$4:$B$75,$BX39,PREDICTIONS!$W$4:$W$75,GI$3)+SUMIFS(PREDICTIONS!$E$4:$E$75,PREDICTIONS!$W$4:$W$75,$BX39,PREDICTIONS!$B$4:$B$75,GI$3)</f>
        <v>0</v>
      </c>
      <c r="GJ39" s="83">
        <f>SUMIFS(PREDICTIONS!$G$4:$G$75,PREDICTIONS!$C$4:$C$75,$BX39,PREDICTIONS!$B$4:$B$75,GJ$3)+SUMIFS(PREDICTIONS!$F$4:$F$75,PREDICTIONS!$B$4:$B$75,$BX39,PREDICTIONS!$C$4:$C$75,GJ$3)</f>
        <v>0</v>
      </c>
      <c r="GK39" s="83">
        <f>SUMIFS(PREDICTIONS!$J$4:$J$75,PREDICTIONS!$D$4:$D$75,$BX39,PREDICTIONS!$C$4:$C$75,GK$3)+SUMIFS(PREDICTIONS!$G$4:$G$75,PREDICTIONS!$C$4:$C$75,$BX39,PREDICTIONS!$D$4:$D$75,GK$3)</f>
        <v>0</v>
      </c>
      <c r="GL39" s="83">
        <f>SUMIFS(PREDICTIONS!$K$4:$K$75,PREDICTIONS!$E$4:$E$75,$BX39,PREDICTIONS!$D$4:$D$75,GL$3)+SUMIFS(PREDICTIONS!$J$4:$J$75,PREDICTIONS!$D$4:$D$75,$BX39,PREDICTIONS!$E$4:$E$75,GL$3)</f>
        <v>0</v>
      </c>
      <c r="GM39" s="83">
        <f>SUMIFS(PREDICTIONS!$L$4:$L$75,PREDICTIONS!$F$4:$F$75,$BX39,PREDICTIONS!$E$4:$E$75,GM$3)+SUMIFS(PREDICTIONS!$K$4:$K$75,PREDICTIONS!$E$4:$E$75,$BX39,PREDICTIONS!$F$4:$F$75,GM$3)</f>
        <v>0</v>
      </c>
      <c r="GN39" s="83">
        <f>SUMIFS(PREDICTIONS!$N$4:$N$75,PREDICTIONS!$G$4:$G$75,$BX39,PREDICTIONS!$F$4:$F$75,GN$3)+SUMIFS(PREDICTIONS!$L$4:$L$75,PREDICTIONS!$F$4:$F$75,$BX39,PREDICTIONS!$G$4:$G$75,GN$3)</f>
        <v>0</v>
      </c>
      <c r="GO39" s="83">
        <f>SUMIFS(PREDICTIONS!$O$4:$O$75,PREDICTIONS!$J$4:$J$75,$BX39,PREDICTIONS!$G$4:$G$75,GO$3)+SUMIFS(PREDICTIONS!$N$4:$N$75,PREDICTIONS!$G$4:$G$75,$BX39,PREDICTIONS!$J$4:$J$75,GO$3)</f>
        <v>0</v>
      </c>
      <c r="GP39" s="83">
        <f>SUMIFS(PREDICTIONS!$P$4:$P$75,PREDICTIONS!$K$4:$K$75,$BX39,PREDICTIONS!$J$4:$J$75,GP$3)+SUMIFS(PREDICTIONS!$O$4:$O$75,PREDICTIONS!$J$4:$J$75,$BX39,PREDICTIONS!$K$4:$K$75,GP$3)</f>
        <v>0</v>
      </c>
      <c r="GQ39" s="83">
        <f>SUMIFS(PREDICTIONS!$Q$4:$Q$75,PREDICTIONS!$L$4:$L$75,$BX39,PREDICTIONS!$K$4:$K$75,GQ$3)+SUMIFS(PREDICTIONS!$P$4:$P$75,PREDICTIONS!$K$4:$K$75,$BX39,PREDICTIONS!$L$4:$L$75,GQ$3)</f>
        <v>0</v>
      </c>
      <c r="GR39" s="83">
        <f>SUMIFS(PREDICTIONS!$R$4:$R$75,PREDICTIONS!$N$4:$N$75,$BX39,PREDICTIONS!$L$4:$L$75,GR$3)+SUMIFS(PREDICTIONS!$Q$4:$Q$75,PREDICTIONS!$L$4:$L$75,$BX39,PREDICTIONS!$N$4:$N$75,GR$3)</f>
        <v>0</v>
      </c>
      <c r="GS39" s="83">
        <f>SUMIFS(PREDICTIONS!$S$4:$S$75,PREDICTIONS!$O$4:$O$75,$BX39,PREDICTIONS!$N$4:$N$75,GS$3)+SUMIFS(PREDICTIONS!$R$4:$R$75,PREDICTIONS!$N$4:$N$75,$BX39,PREDICTIONS!$O$4:$O$75,GS$3)</f>
        <v>0</v>
      </c>
      <c r="GT39" s="83">
        <f>SUMIFS(PREDICTIONS!$T$4:$T$75,PREDICTIONS!$P$4:$P$75,$BX39,PREDICTIONS!$O$4:$O$75,GT$3)+SUMIFS(PREDICTIONS!$S$4:$S$75,PREDICTIONS!$O$4:$O$75,$BX39,PREDICTIONS!$P$4:$P$75,GT$3)</f>
        <v>0</v>
      </c>
      <c r="GU39" s="83">
        <f>SUMIFS(PREDICTIONS!$U$4:$U$75,PREDICTIONS!$Q$4:$Q$75,$BX39,PREDICTIONS!$P$4:$P$75,GU$3)+SUMIFS(PREDICTIONS!$T$4:$T$75,PREDICTIONS!$P$4:$P$75,$BX39,PREDICTIONS!$Q$4:$Q$75,GU$3)</f>
        <v>0</v>
      </c>
      <c r="GV39" s="83">
        <f>SUMIFS(PREDICTIONS!$V$4:$V$75,PREDICTIONS!$R$4:$R$75,$BX39,PREDICTIONS!$Q$4:$Q$75,GV$3)+SUMIFS(PREDICTIONS!$U$4:$U$75,PREDICTIONS!$Q$4:$Q$75,$BX39,PREDICTIONS!$R$4:$R$75,GV$3)</f>
        <v>0</v>
      </c>
      <c r="GW39" s="83">
        <f>SUMIFS(PREDICTIONS!$W$4:$W$75,PREDICTIONS!$S$4:$S$75,$BX39,PREDICTIONS!$R$4:$R$75,GW$3)+SUMIFS(PREDICTIONS!$V$4:$V$75,PREDICTIONS!$R$4:$R$75,$BX39,PREDICTIONS!$S$4:$S$75,GW$3)</f>
        <v>0</v>
      </c>
      <c r="GX39" s="83">
        <f>SUMIFS(PREDICTIONS!$B$4:$B$75,PREDICTIONS!$T$4:$T$75,$BX39,PREDICTIONS!$S$4:$S$75,GX$3)+SUMIFS(PREDICTIONS!$W$4:$W$75,PREDICTIONS!$S$4:$S$75,$BX39,PREDICTIONS!$T$4:$T$75,GX$3)</f>
        <v>0</v>
      </c>
      <c r="GY39" s="83">
        <f>SUMIFS(PREDICTIONS!$C$4:$C$75,PREDICTIONS!$U$4:$U$75,$BX39,PREDICTIONS!$T$4:$T$75,GY$3)+SUMIFS(PREDICTIONS!$B$4:$B$75,PREDICTIONS!$T$4:$T$75,$BX39,PREDICTIONS!$U$4:$U$75,GY$3)</f>
        <v>0</v>
      </c>
      <c r="GZ39" s="83">
        <f>SUMIFS(PREDICTIONS!$S$4:$S$75,PREDICTIONS!$O$4:$O$75,$BX39,PREDICTIONS!$N$4:$N$75,GZ$3)+SUMIFS(PREDICTIONS!$R$4:$R$75,PREDICTIONS!$N$4:$N$75,$BX39,PREDICTIONS!$O$4:$O$75,GZ$3)</f>
        <v>0</v>
      </c>
      <c r="HA39" s="83">
        <f>SUMIFS(PREDICTIONS!$S$4:$S$75,PREDICTIONS!$O$4:$O$75,$BX39,PREDICTIONS!$N$4:$N$75,HA$3)+SUMIFS(PREDICTIONS!$R$4:$R$75,PREDICTIONS!$N$4:$N$75,$BX39,PREDICTIONS!$O$4:$O$75,HA$3)</f>
        <v>0</v>
      </c>
      <c r="HB39" s="83">
        <f>SUMIFS(PREDICTIONS!$S$4:$S$75,PREDICTIONS!$O$4:$O$75,$BX39,PREDICTIONS!$N$4:$N$75,HB$3)+SUMIFS(PREDICTIONS!$R$4:$R$75,PREDICTIONS!$N$4:$N$75,$BX39,PREDICTIONS!$O$4:$O$75,HB$3)</f>
        <v>0</v>
      </c>
      <c r="HC39" s="83">
        <f>SUMIFS(PREDICTIONS!$S$4:$S$75,PREDICTIONS!$O$4:$O$75,$BX39,PREDICTIONS!$N$4:$N$75,HC$3)+SUMIFS(PREDICTIONS!$R$4:$R$75,PREDICTIONS!$N$4:$N$75,$BX39,PREDICTIONS!$O$4:$O$75,HC$3)</f>
        <v>0</v>
      </c>
      <c r="HD39" s="83">
        <f>SUMIFS(PREDICTIONS!$S$4:$S$75,PREDICTIONS!$O$4:$O$75,$BX39,PREDICTIONS!$N$4:$N$75,HD$3)+SUMIFS(PREDICTIONS!$R$4:$R$75,PREDICTIONS!$N$4:$N$75,$BX39,PREDICTIONS!$O$4:$O$75,HD$3)</f>
        <v>0</v>
      </c>
      <c r="HE39" s="83">
        <f>SUMIFS(PREDICTIONS!$S$4:$S$75,PREDICTIONS!$O$4:$O$75,$BX39,PREDICTIONS!$N$4:$N$75,HE$3)+SUMIFS(PREDICTIONS!$R$4:$R$75,PREDICTIONS!$N$4:$N$75,$BX39,PREDICTIONS!$O$4:$O$75,HE$3)</f>
        <v>0</v>
      </c>
      <c r="HF39" s="83">
        <f>SUMIFS(PREDICTIONS!$S$4:$S$75,PREDICTIONS!$O$4:$O$75,$BX39,PREDICTIONS!$N$4:$N$75,HF$3)+SUMIFS(PREDICTIONS!$R$4:$R$75,PREDICTIONS!$N$4:$N$75,$BX39,PREDICTIONS!$O$4:$O$75,HF$3)</f>
        <v>0</v>
      </c>
      <c r="HG39" s="83">
        <f>SUMIFS(PREDICTIONS!$S$4:$S$75,PREDICTIONS!$O$4:$O$75,$BX39,PREDICTIONS!$N$4:$N$75,HG$3)+SUMIFS(PREDICTIONS!$R$4:$R$75,PREDICTIONS!$N$4:$N$75,$BX39,PREDICTIONS!$O$4:$O$75,HG$3)</f>
        <v>0</v>
      </c>
      <c r="HH39" s="83">
        <f>SUMIFS(PREDICTIONS!$S$4:$S$75,PREDICTIONS!$O$4:$O$75,$BX39,PREDICTIONS!$N$4:$N$75,HH$3)+SUMIFS(PREDICTIONS!$R$4:$R$75,PREDICTIONS!$N$4:$N$75,$BX39,PREDICTIONS!$O$4:$O$75,HH$3)</f>
        <v>0</v>
      </c>
      <c r="HI39" s="83">
        <f>SUMIFS(PREDICTIONS!$S$4:$S$75,PREDICTIONS!$O$4:$O$75,$BX39,PREDICTIONS!$N$4:$N$75,HI$3)+SUMIFS(PREDICTIONS!$R$4:$R$75,PREDICTIONS!$N$4:$N$75,$BX39,PREDICTIONS!$O$4:$O$75,HI$3)</f>
        <v>0</v>
      </c>
      <c r="HJ39" s="83">
        <f>SUMIFS(PREDICTIONS!$S$4:$S$75,PREDICTIONS!$O$4:$O$75,$BX39,PREDICTIONS!$N$4:$N$75,HJ$3)+SUMIFS(PREDICTIONS!$R$4:$R$75,PREDICTIONS!$N$4:$N$75,$BX39,PREDICTIONS!$O$4:$O$75,HJ$3)</f>
        <v>0</v>
      </c>
      <c r="HK39" s="83">
        <f>SUMIFS(PREDICTIONS!$S$4:$S$75,PREDICTIONS!$O$4:$O$75,$BX39,PREDICTIONS!$N$4:$N$75,HK$3)+SUMIFS(PREDICTIONS!$R$4:$R$75,PREDICTIONS!$N$4:$N$75,$BX39,PREDICTIONS!$O$4:$O$75,HK$3)</f>
        <v>0</v>
      </c>
      <c r="HL39" s="83">
        <f>SUMIFS(PREDICTIONS!$S$4:$S$75,PREDICTIONS!$O$4:$O$75,$BX39,PREDICTIONS!$N$4:$N$75,HL$3)+SUMIFS(PREDICTIONS!$R$4:$R$75,PREDICTIONS!$N$4:$N$75,$BX39,PREDICTIONS!$O$4:$O$75,HL$3)</f>
        <v>0</v>
      </c>
      <c r="HM39" s="83">
        <f>SUMIFS(PREDICTIONS!$S$4:$S$75,PREDICTIONS!$O$4:$O$75,$BX39,PREDICTIONS!$N$4:$N$75,HM$3)+SUMIFS(PREDICTIONS!$R$4:$R$75,PREDICTIONS!$N$4:$N$75,$BX39,PREDICTIONS!$O$4:$O$75,HM$3)</f>
        <v>0</v>
      </c>
      <c r="HN39" s="83">
        <f>SUMIFS(PREDICTIONS!$S$4:$S$75,PREDICTIONS!$O$4:$O$75,$BX39,PREDICTIONS!$N$4:$N$75,HN$3)+SUMIFS(PREDICTIONS!$R$4:$R$75,PREDICTIONS!$N$4:$N$75,$BX39,PREDICTIONS!$O$4:$O$75,HN$3)</f>
        <v>0</v>
      </c>
      <c r="HO39" s="83">
        <f>SUMIFS(PREDICTIONS!$S$4:$S$75,PREDICTIONS!$O$4:$O$75,$BX39,PREDICTIONS!$N$4:$N$75,HO$3)+SUMIFS(PREDICTIONS!$R$4:$R$75,PREDICTIONS!$N$4:$N$75,$BX39,PREDICTIONS!$O$4:$O$75,HO$3)</f>
        <v>0</v>
      </c>
      <c r="HP39" s="83">
        <f>SUMIFS(PREDICTIONS!$S$4:$S$75,PREDICTIONS!$O$4:$O$75,$BX39,PREDICTIONS!$N$4:$N$75,HP$3)+SUMIFS(PREDICTIONS!$R$4:$R$75,PREDICTIONS!$N$4:$N$75,$BX39,PREDICTIONS!$O$4:$O$75,HP$3)</f>
        <v>0</v>
      </c>
      <c r="HQ39" s="51"/>
      <c r="HR39" s="71"/>
      <c r="HS39" s="71"/>
      <c r="HT39" s="71"/>
      <c r="HU39" s="71"/>
      <c r="HV39" s="71"/>
      <c r="HW39" s="71"/>
      <c r="HX39" s="71"/>
      <c r="HY39" s="71"/>
      <c r="HZ39" s="71"/>
      <c r="IA39" s="71"/>
      <c r="IB39" s="71"/>
      <c r="IC39" s="71"/>
      <c r="ID39" s="71"/>
      <c r="IE39" s="71"/>
      <c r="IF39" s="71"/>
      <c r="IG39" s="71"/>
      <c r="IH39" s="71"/>
      <c r="II39" s="71"/>
      <c r="IJ39" s="71"/>
      <c r="IK39" s="71"/>
      <c r="IL39" s="71"/>
      <c r="IM39" s="71"/>
      <c r="IN39" s="71"/>
      <c r="IP39" s="71"/>
      <c r="IQ39" s="71"/>
      <c r="IR39" s="71"/>
      <c r="IS39" s="71"/>
      <c r="IT39" s="71"/>
      <c r="IU39" s="71"/>
      <c r="IV39" s="71"/>
      <c r="IW39" s="71"/>
      <c r="IX39" s="71"/>
      <c r="IY39" s="71"/>
      <c r="IZ39" s="71"/>
      <c r="JA39" s="71"/>
      <c r="JB39" s="71"/>
      <c r="JC39" s="71"/>
      <c r="JD39" s="71"/>
      <c r="JE39" s="71"/>
      <c r="JF39" s="71"/>
      <c r="JG39" s="71"/>
      <c r="JH39" s="71"/>
      <c r="JI39" s="71"/>
      <c r="JJ39" s="71"/>
      <c r="JK39" s="71"/>
      <c r="JL39" s="71"/>
      <c r="JM39" s="71"/>
      <c r="JN39" s="71"/>
      <c r="JO39" s="71"/>
      <c r="JP39" s="71"/>
      <c r="JQ39" s="71"/>
      <c r="JR39" s="71"/>
      <c r="JS39" s="71"/>
      <c r="JT39" s="71"/>
      <c r="JU39" s="71"/>
      <c r="JV39" s="71"/>
      <c r="JW39" s="71"/>
      <c r="JX39" s="71"/>
      <c r="JY39" s="71"/>
      <c r="JZ39" s="71"/>
      <c r="KA39" s="71"/>
      <c r="KB39" s="71"/>
      <c r="KC39" s="71"/>
      <c r="KD39" s="71"/>
      <c r="KE39" s="71"/>
      <c r="KF39" s="71"/>
      <c r="KG39" s="71"/>
      <c r="KH39" s="71"/>
      <c r="KI39" s="71"/>
      <c r="KJ39" s="71"/>
      <c r="KK39" s="71"/>
      <c r="KL39" s="71"/>
      <c r="KM39" s="71"/>
      <c r="KN39" s="71"/>
      <c r="KO39" s="71"/>
    </row>
    <row r="40" spans="1:301" s="78" customFormat="1" ht="30" customHeight="1" x14ac:dyDescent="0.25">
      <c r="A40" s="71"/>
      <c r="B40" s="72">
        <f>ACTUALS!B40</f>
        <v>37</v>
      </c>
      <c r="C40" s="73" t="str">
        <f>ACTUALS!C40</f>
        <v>H</v>
      </c>
      <c r="D40" s="74">
        <f>ACTUALS!D40</f>
        <v>46194</v>
      </c>
      <c r="E40" s="73" t="str">
        <f>ACTUALS!E40</f>
        <v>Mercedes-Benz Stadium (Atlanta)</v>
      </c>
      <c r="F40" s="180">
        <f>ACTUALS!F40</f>
        <v>0.5</v>
      </c>
      <c r="G40" s="75">
        <f t="shared" si="2"/>
        <v>46194.5</v>
      </c>
      <c r="H40" s="254" t="str">
        <f>ACTUALS!H40</f>
        <v>Spain - Saudi Arabia</v>
      </c>
      <c r="I40" s="149"/>
      <c r="J40" s="150"/>
      <c r="K40" s="151"/>
      <c r="L40" s="73" t="str">
        <f t="shared" si="3"/>
        <v/>
      </c>
      <c r="M40" s="76" t="s">
        <v>718</v>
      </c>
      <c r="N40" s="77" t="str">
        <f t="shared" si="7"/>
        <v>Spain</v>
      </c>
      <c r="O40" s="78" t="str">
        <f t="shared" si="8"/>
        <v>Saudi Arabia</v>
      </c>
      <c r="P40" s="78" t="str">
        <f>IF(L40="","",IF(PREDICTIONS!$R40&gt;PREDICTIONS!$S40,PREDICTIONS!$N40,IF(PREDICTIONS!$S40&gt;PREDICTIONS!$R40,PREDICTIONS!$O40,"")))</f>
        <v/>
      </c>
      <c r="Q40" s="78" t="str">
        <f>IF(PREDICTIONS!$P40=PREDICTIONS!$N40,PREDICTIONS!$O40,IF(PREDICTIONS!$P40=PREDICTIONS!$O40,PREDICTIONS!$N40,""))</f>
        <v/>
      </c>
      <c r="R40" s="79">
        <f t="shared" si="4"/>
        <v>0</v>
      </c>
      <c r="S40" s="78">
        <f t="shared" si="5"/>
        <v>0</v>
      </c>
      <c r="T40" s="78">
        <f>IF(OR(PREDICTIONS!$R40="",PREDICTIONS!$S40=""),"",PREDICTIONS!$R40-PREDICTIONS!$S40)</f>
        <v>0</v>
      </c>
      <c r="U40" s="78">
        <f>IF(OR(PREDICTIONS!$R40="",PREDICTIONS!$S40=""),"",PREDICTIONS!$S40-PREDICTIONS!$R40)</f>
        <v>0</v>
      </c>
      <c r="V40" s="78" t="str">
        <f>IF(PREDICTIONS!$K40="","",IF(PREDICTIONS!$L40="Draw",1,IF(PREDICTIONS!$L40=PREDICTIONS!$N40,3,0)))</f>
        <v/>
      </c>
      <c r="W40" s="78" t="str">
        <f>IF(PREDICTIONS!$K40="","",IF(PREDICTIONS!$L40="Draw",1,IF(PREDICTIONS!$L40=PREDICTIONS!$O40,3,0)))</f>
        <v/>
      </c>
      <c r="AB40" s="209" t="str">
        <f>IF(OR(ACTUALS!L40="",L40=""),"",IF((R40+S40)=(ACTUALS!R40+ACTUALS!S40),pointtotalgoals,0))</f>
        <v/>
      </c>
      <c r="AC40" s="78" t="str">
        <f>IF(L40="","",IF(L40=ACTUALS!L40,pointcorrectresult,0))</f>
        <v/>
      </c>
      <c r="AD40" s="78" t="str">
        <f>IF(L40="","",IF(I40=ACTUALS!I40,pointcorrectscore,0))</f>
        <v/>
      </c>
      <c r="AE40" s="210">
        <f t="shared" si="6"/>
        <v>0</v>
      </c>
      <c r="AL40" s="51"/>
      <c r="AM40" s="51"/>
      <c r="AN40" s="51"/>
      <c r="AO40" s="51"/>
      <c r="AP40" s="51"/>
      <c r="AQ40" s="71"/>
      <c r="AR40" s="71"/>
      <c r="AS40" s="51"/>
      <c r="AT40" s="51"/>
      <c r="AU40" s="94"/>
      <c r="AV40" s="94"/>
      <c r="AW40" s="51"/>
      <c r="AX40" s="51"/>
      <c r="AY40" s="51"/>
      <c r="AZ40" s="51"/>
      <c r="BA40" s="51"/>
      <c r="BB40" s="51"/>
      <c r="BC40" s="51"/>
      <c r="BD40" s="51" t="s">
        <v>18</v>
      </c>
      <c r="BE40" s="51" t="s">
        <v>770</v>
      </c>
      <c r="BF40" s="51">
        <f>COUNTIF(PREDICTIONS!$P$4:$P$75,BE40)</f>
        <v>0</v>
      </c>
      <c r="BG40" s="51">
        <f>COUNTIFS(PREDICTIONS!$O$4:$O$75,BE40,PREDICTIONS!$L$4:$L$75,"Draw")+COUNTIFS(PREDICTIONS!$N$4:$N$75,BE40,PREDICTIONS!$L$4:$L$75,"Draw")</f>
        <v>0</v>
      </c>
      <c r="BH40" s="51">
        <f>COUNTIF(PREDICTIONS!$Q$4:$Q$75,BE40)</f>
        <v>0</v>
      </c>
      <c r="BI40" s="51">
        <f>BG40+(3*BF40)</f>
        <v>0</v>
      </c>
      <c r="BJ40" s="51">
        <f>SUMIFS(PREDICTIONS!$R$4:$R$75,PREDICTIONS!$N$4:$N$75,BE40)+SUMIFS(PREDICTIONS!$S$4:$S$75,PREDICTIONS!$O$4:$O$75,BE40)</f>
        <v>0</v>
      </c>
      <c r="BK40" s="51">
        <f>SUMIFS(PREDICTIONS!$S$4:$S$75,PREDICTIONS!$N$4:$N$75,BE40)+SUMIFS(PREDICTIONS!$R$4:$R$75,PREDICTIONS!$O$4:$O$75,BE40)</f>
        <v>0</v>
      </c>
      <c r="BL40" s="51">
        <f>BJ40-BK40</f>
        <v>0</v>
      </c>
      <c r="BM40" s="51">
        <f ca="1">RANK(BV40,BV39:BV42,1)</f>
        <v>3</v>
      </c>
      <c r="BN40" s="51" t="str">
        <f>IFERROR(VLOOKUP(BE40,AU:AV,2,FALSE),"")</f>
        <v/>
      </c>
      <c r="BO40" s="51" t="str">
        <f ca="1">IF(BN40="",BM40&amp;BD40,BN40&amp;BD40)</f>
        <v>3H</v>
      </c>
      <c r="BP40" s="51">
        <f>RANK(BI40,BI39:BI42)+(RANK(BL40,BL39:BL42)/10)+(RANK(BJ40,BJ39:BJ42)/100)</f>
        <v>1.1100000000000001</v>
      </c>
      <c r="BQ40" s="51">
        <f>RANK(BP40,BP39:BP42,1)</f>
        <v>1</v>
      </c>
      <c r="BR40" s="51" cm="1">
        <f t="array" aca="1" ref="BR40" ca="1">SUMPRODUCT((OFFSET($BY$3:$DT$3,MATCH($BE40,$BX$4:$BX$51,0),0))*((IF($BQ42=$BQ40,$BY$3:$DT$3=$BE42,0))+(IF($BQ39=$BQ40,$BY$3:$DT$3=$BE39,0))+(IF($BQ41=$BQ40,$BY$3:$DT$3=$BE41,0))))</f>
        <v>0</v>
      </c>
      <c r="BS40" s="51" cm="1">
        <f t="array" aca="1" ref="BS40" ca="1">SUMPRODUCT((OFFSET($DW$3:$FR$3,MATCH($BE40,$DV$4:$DV$51,0),0))*((IF($BQ42=$BQ40,$DW$3:$FR$3=$BE42,0))+(IF($BQ39=$BQ40,$DW$3:$FR$3=$BE39,0))+(IF($BQ41=$BQ40,$DW$3:$FR$3=$BE41,0))))</f>
        <v>0</v>
      </c>
      <c r="BT40" s="51" cm="1">
        <f t="array" aca="1" ref="BT40" ca="1">SUMPRODUCT((OFFSET($FU$3:$HP$3,MATCH($BE40,$FT$4:$FT$51,0),0))*((IF($BQ42=$BQ40,$FU$3:$HP$3=$BE42,0))+(IF($BQ39=$BQ40,$FU$3:$HP$3=$BE39,0))+(IF($BQ41=$BQ40,$FU$3:$HP$3=$BE41,0))))</f>
        <v>0</v>
      </c>
      <c r="BU40" s="51">
        <f ca="1">(BR40/1000)+(BS40/10000)+(BT40/100000)+(ROW(BT43)/10000000)</f>
        <v>4.3000000000000003E-6</v>
      </c>
      <c r="BV40" s="51">
        <f ca="1">+BP40-BU40</f>
        <v>1.1099957</v>
      </c>
      <c r="BW40" s="51"/>
      <c r="BX40" s="96" t="s">
        <v>40</v>
      </c>
      <c r="BY40" s="83">
        <f>SUMIFS(PREDICTIONS!$W$4:$W$75,PREDICTIONS!$O$4:$O$75,$BX40,PREDICTIONS!$N$4:$N$75,BY$3)+SUMIFS(PREDICTIONS!$V$4:$V$75,PREDICTIONS!$N$4:$N$75,$BX40,PREDICTIONS!$O$4:$O$75,BY$3)</f>
        <v>0</v>
      </c>
      <c r="BZ40" s="83">
        <f>SUMIFS(PREDICTIONS!$W$4:$W$75,PREDICTIONS!$O$4:$O$75,$BX40,PREDICTIONS!$N$4:$N$75,BZ$3)+SUMIFS(PREDICTIONS!$V$4:$V$75,PREDICTIONS!$N$4:$N$75,$BX40,PREDICTIONS!$O$4:$O$75,BZ$3)</f>
        <v>0</v>
      </c>
      <c r="CA40" s="83">
        <f>SUMIFS(PREDICTIONS!$W$4:$W$75,PREDICTIONS!$O$4:$O$75,$BX40,PREDICTIONS!$N$4:$N$75,CA$3)+SUMIFS(PREDICTIONS!$V$4:$V$75,PREDICTIONS!$N$4:$N$75,$BX40,PREDICTIONS!$O$4:$O$75,CA$3)</f>
        <v>0</v>
      </c>
      <c r="CB40" s="83">
        <f>SUMIFS(PREDICTIONS!$W$4:$W$75,PREDICTIONS!$O$4:$O$75,$BX40,PREDICTIONS!$N$4:$N$75,CB$3)+SUMIFS(PREDICTIONS!$V$4:$V$75,PREDICTIONS!$N$4:$N$75,$BX40,PREDICTIONS!$O$4:$O$75,CB$3)</f>
        <v>0</v>
      </c>
      <c r="CC40" s="83">
        <f>SUMIFS(PREDICTIONS!$W$4:$W$75,PREDICTIONS!$O$4:$O$75,$BX40,PREDICTIONS!$N$4:$N$75,CC$3)+SUMIFS(PREDICTIONS!$V$4:$V$75,PREDICTIONS!$N$4:$N$75,$BX40,PREDICTIONS!$O$4:$O$75,CC$3)</f>
        <v>0</v>
      </c>
      <c r="CD40" s="83">
        <f>SUMIFS(PREDICTIONS!$W$4:$W$75,PREDICTIONS!$O$4:$O$75,$BX40,PREDICTIONS!$N$4:$N$75,CD$3)+SUMIFS(PREDICTIONS!$V$4:$V$75,PREDICTIONS!$N$4:$N$75,$BX40,PREDICTIONS!$O$4:$O$75,CD$3)</f>
        <v>0</v>
      </c>
      <c r="CE40" s="83">
        <f>SUMIFS(PREDICTIONS!$W$4:$W$75,PREDICTIONS!$O$4:$O$75,$BX40,PREDICTIONS!$N$4:$N$75,CE$3)+SUMIFS(PREDICTIONS!$V$4:$V$75,PREDICTIONS!$N$4:$N$75,$BX40,PREDICTIONS!$O$4:$O$75,CE$3)</f>
        <v>0</v>
      </c>
      <c r="CF40" s="83">
        <f>SUMIFS(PREDICTIONS!$W$4:$W$75,PREDICTIONS!$O$4:$O$75,$BX40,PREDICTIONS!$N$4:$N$75,CF$3)+SUMIFS(PREDICTIONS!$V$4:$V$75,PREDICTIONS!$N$4:$N$75,$BX40,PREDICTIONS!$O$4:$O$75,CF$3)</f>
        <v>0</v>
      </c>
      <c r="CG40" s="83">
        <f>SUMIFS(PREDICTIONS!$W$4:$W$75,PREDICTIONS!$O$4:$O$75,$BX40,PREDICTIONS!$N$4:$N$75,CG$3)+SUMIFS(PREDICTIONS!$V$4:$V$75,PREDICTIONS!$N$4:$N$75,$BX40,PREDICTIONS!$O$4:$O$75,CG$3)</f>
        <v>0</v>
      </c>
      <c r="CH40" s="83">
        <f>SUMIFS(PREDICTIONS!$W$4:$W$75,PREDICTIONS!$O$4:$O$75,$BX40,PREDICTIONS!$N$4:$N$75,CH$3)+SUMIFS(PREDICTIONS!$V$4:$V$75,PREDICTIONS!$N$4:$N$75,$BX40,PREDICTIONS!$O$4:$O$75,CH$3)</f>
        <v>0</v>
      </c>
      <c r="CI40" s="83">
        <f>SUMIFS(PREDICTIONS!$W$4:$W$75,PREDICTIONS!$O$4:$O$75,$BX40,PREDICTIONS!$N$4:$N$75,CI$3)+SUMIFS(PREDICTIONS!$V$4:$V$75,PREDICTIONS!$N$4:$N$75,$BX40,PREDICTIONS!$O$4:$O$75,CI$3)</f>
        <v>0</v>
      </c>
      <c r="CJ40" s="83">
        <f>SUMIFS(PREDICTIONS!$W$4:$W$75,PREDICTIONS!$O$4:$O$75,$BX40,PREDICTIONS!$N$4:$N$75,CJ$3)+SUMIFS(PREDICTIONS!$V$4:$V$75,PREDICTIONS!$N$4:$N$75,$BX40,PREDICTIONS!$O$4:$O$75,CJ$3)</f>
        <v>0</v>
      </c>
      <c r="CK40" s="83">
        <f>SUMIFS(PREDICTIONS!$W$4:$W$75,PREDICTIONS!$O$4:$O$75,$BX40,PREDICTIONS!$N$4:$N$75,CK$3)+SUMIFS(PREDICTIONS!$V$4:$V$75,PREDICTIONS!$N$4:$N$75,$BX40,PREDICTIONS!$O$4:$O$75,CK$3)</f>
        <v>0</v>
      </c>
      <c r="CL40" s="83">
        <f>SUMIFS(PREDICTIONS!$W$4:$W$75,PREDICTIONS!$O$4:$O$75,$BX40,PREDICTIONS!$N$4:$N$75,CL$3)+SUMIFS(PREDICTIONS!$V$4:$V$75,PREDICTIONS!$N$4:$N$75,$BX40,PREDICTIONS!$O$4:$O$75,CL$3)</f>
        <v>0</v>
      </c>
      <c r="CM40" s="83">
        <f>SUMIFS(PREDICTIONS!$W$4:$W$75,PREDICTIONS!$O$4:$O$75,$BX40,PREDICTIONS!$N$4:$N$75,CM$3)+SUMIFS(PREDICTIONS!$V$4:$V$75,PREDICTIONS!$N$4:$N$75,$BX40,PREDICTIONS!$O$4:$O$75,CM$3)</f>
        <v>0</v>
      </c>
      <c r="CN40" s="83">
        <f>SUMIFS(PREDICTIONS!$W$4:$W$75,PREDICTIONS!$O$4:$O$75,$BX40,PREDICTIONS!$N$4:$N$75,CN$3)+SUMIFS(PREDICTIONS!$V$4:$V$75,PREDICTIONS!$N$4:$N$75,$BX40,PREDICTIONS!$O$4:$O$75,CN$3)</f>
        <v>0</v>
      </c>
      <c r="CO40" s="83">
        <f>SUMIFS(PREDICTIONS!$W$4:$W$75,PREDICTIONS!$O$4:$O$75,$BX40,PREDICTIONS!$N$4:$N$75,CO$3)+SUMIFS(PREDICTIONS!$V$4:$V$75,PREDICTIONS!$N$4:$N$75,$BX40,PREDICTIONS!$O$4:$O$75,CO$3)</f>
        <v>0</v>
      </c>
      <c r="CP40" s="83">
        <f>SUMIFS(PREDICTIONS!$W$4:$W$75,PREDICTIONS!$O$4:$O$75,$BX40,PREDICTIONS!$N$4:$N$75,CP$3)+SUMIFS(PREDICTIONS!$V$4:$V$75,PREDICTIONS!$N$4:$N$75,$BX40,PREDICTIONS!$O$4:$O$75,CP$3)</f>
        <v>0</v>
      </c>
      <c r="CQ40" s="83">
        <f>SUMIFS(PREDICTIONS!$W$4:$W$75,PREDICTIONS!$O$4:$O$75,$BX40,PREDICTIONS!$N$4:$N$75,CQ$3)+SUMIFS(PREDICTIONS!$V$4:$V$75,PREDICTIONS!$N$4:$N$75,$BX40,PREDICTIONS!$O$4:$O$75,CQ$3)</f>
        <v>0</v>
      </c>
      <c r="CR40" s="83">
        <f>SUMIFS(PREDICTIONS!$W$4:$W$75,PREDICTIONS!$O$4:$O$75,$BX40,PREDICTIONS!$N$4:$N$75,CR$3)+SUMIFS(PREDICTIONS!$V$4:$V$75,PREDICTIONS!$N$4:$N$75,$BX40,PREDICTIONS!$O$4:$O$75,CR$3)</f>
        <v>0</v>
      </c>
      <c r="CS40" s="83">
        <f>SUMIFS(PREDICTIONS!$W$4:$W$75,PREDICTIONS!$O$4:$O$75,$BX40,PREDICTIONS!$N$4:$N$75,CS$3)+SUMIFS(PREDICTIONS!$V$4:$V$75,PREDICTIONS!$N$4:$N$75,$BX40,PREDICTIONS!$O$4:$O$75,CS$3)</f>
        <v>0</v>
      </c>
      <c r="CT40" s="83">
        <f>SUMIFS(PREDICTIONS!$W$4:$W$75,PREDICTIONS!$O$4:$O$75,$BX40,PREDICTIONS!$N$4:$N$75,CT$3)+SUMIFS(PREDICTIONS!$V$4:$V$75,PREDICTIONS!$N$4:$N$75,$BX40,PREDICTIONS!$O$4:$O$75,CT$3)</f>
        <v>0</v>
      </c>
      <c r="CU40" s="83">
        <f>SUMIFS(PREDICTIONS!$B$4:$B$75,PREDICTIONS!$P$4:$P$75,$BX40,PREDICTIONS!$O$4:$O$75,CU$3)+SUMIFS(PREDICTIONS!$W$4:$W$75,PREDICTIONS!$O$4:$O$75,$BX40,PREDICTIONS!$P$4:$P$75,CU$3)</f>
        <v>0</v>
      </c>
      <c r="CV40" s="83">
        <f>SUMIFS(PREDICTIONS!$C$4:$C$75,PREDICTIONS!$Q$4:$Q$75,$BX40,PREDICTIONS!$P$4:$P$75,CV$3)+SUMIFS(PREDICTIONS!$B$4:$B$75,PREDICTIONS!$P$4:$P$75,$BX40,PREDICTIONS!$Q$4:$Q$75,CV$3)</f>
        <v>0</v>
      </c>
      <c r="CW40" s="83">
        <f>SUMIFS(PREDICTIONS!$D$4:$D$75,PREDICTIONS!$R$4:$R$75,$BX40,PREDICTIONS!$Q$4:$Q$75,CW$3)+SUMIFS(PREDICTIONS!$C$4:$C$75,PREDICTIONS!$Q$4:$Q$75,$BX40,PREDICTIONS!$R$4:$R$75,CW$3)</f>
        <v>0</v>
      </c>
      <c r="CX40" s="83">
        <f>SUMIFS(PREDICTIONS!$E$4:$E$75,PREDICTIONS!$S$4:$S$75,$BX40,PREDICTIONS!$R$4:$R$75,CX$3)+SUMIFS(PREDICTIONS!$D$4:$D$75,PREDICTIONS!$R$4:$R$75,$BX40,PREDICTIONS!$S$4:$S$75,CX$3)</f>
        <v>0</v>
      </c>
      <c r="CY40" s="83">
        <f>SUMIFS(PREDICTIONS!$F$4:$F$75,PREDICTIONS!$T$4:$T$75,$BX40,PREDICTIONS!$S$4:$S$75,CY$3)+SUMIFS(PREDICTIONS!$E$4:$E$75,PREDICTIONS!$S$4:$S$75,$BX40,PREDICTIONS!$T$4:$T$75,CY$3)</f>
        <v>0</v>
      </c>
      <c r="CZ40" s="83">
        <f>SUMIFS(PREDICTIONS!$G$4:$G$75,PREDICTIONS!$U$4:$U$75,$BX40,PREDICTIONS!$T$4:$T$75,CZ$3)+SUMIFS(PREDICTIONS!$F$4:$F$75,PREDICTIONS!$T$4:$T$75,$BX40,PREDICTIONS!$U$4:$U$75,CZ$3)</f>
        <v>0</v>
      </c>
      <c r="DA40" s="83">
        <f>SUMIFS(PREDICTIONS!$J$4:$J$75,PREDICTIONS!$V$4:$V$75,$BX40,PREDICTIONS!$U$4:$U$75,DA$3)+SUMIFS(PREDICTIONS!$G$4:$G$75,PREDICTIONS!$U$4:$U$75,$BX40,PREDICTIONS!$V$4:$V$75,DA$3)</f>
        <v>0</v>
      </c>
      <c r="DB40" s="83">
        <f>SUMIFS(PREDICTIONS!$K$4:$K$75,PREDICTIONS!$W$4:$W$75,$BX40,PREDICTIONS!$V$4:$V$75,DB$3)+SUMIFS(PREDICTIONS!$J$4:$J$75,PREDICTIONS!$V$4:$V$75,$BX40,PREDICTIONS!$W$4:$W$75,DB$3)</f>
        <v>0</v>
      </c>
      <c r="DC40" s="83">
        <f>SUMIFS(PREDICTIONS!$L$4:$L$75,PREDICTIONS!$B$4:$B$75,$BX40,PREDICTIONS!$W$4:$W$75,DC$3)+SUMIFS(PREDICTIONS!$K$4:$K$75,PREDICTIONS!$W$4:$W$75,$BX40,PREDICTIONS!$B$4:$B$75,DC$3)</f>
        <v>0</v>
      </c>
      <c r="DD40" s="83">
        <f>SUMIFS(PREDICTIONS!$N$4:$N$75,PREDICTIONS!$C$4:$C$75,$BX40,PREDICTIONS!$B$4:$B$75,DD$3)+SUMIFS(PREDICTIONS!$L$4:$L$75,PREDICTIONS!$B$4:$B$75,$BX40,PREDICTIONS!$C$4:$C$75,DD$3)</f>
        <v>0</v>
      </c>
      <c r="DE40" s="83">
        <f>SUMIFS(PREDICTIONS!$O$4:$O$75,PREDICTIONS!$D$4:$D$75,$BX40,PREDICTIONS!$C$4:$C$75,DE$3)+SUMIFS(PREDICTIONS!$N$4:$N$75,PREDICTIONS!$C$4:$C$75,$BX40,PREDICTIONS!$D$4:$D$75,DE$3)</f>
        <v>0</v>
      </c>
      <c r="DF40" s="83">
        <f>SUMIFS(PREDICTIONS!$P$4:$P$75,PREDICTIONS!$E$4:$E$75,$BX40,PREDICTIONS!$D$4:$D$75,DF$3)+SUMIFS(PREDICTIONS!$O$4:$O$75,PREDICTIONS!$D$4:$D$75,$BX40,PREDICTIONS!$E$4:$E$75,DF$3)</f>
        <v>0</v>
      </c>
      <c r="DG40" s="83">
        <f>SUMIFS(PREDICTIONS!$Q$4:$Q$75,PREDICTIONS!$F$4:$F$75,$BX40,PREDICTIONS!$E$4:$E$75,DG$3)+SUMIFS(PREDICTIONS!$P$4:$P$75,PREDICTIONS!$E$4:$E$75,$BX40,PREDICTIONS!$F$4:$F$75,DG$3)</f>
        <v>0</v>
      </c>
      <c r="DH40" s="83">
        <f>SUMIFS(PREDICTIONS!$R$4:$R$75,PREDICTIONS!$G$4:$G$75,$BX40,PREDICTIONS!$F$4:$F$75,DH$3)+SUMIFS(PREDICTIONS!$Q$4:$Q$75,PREDICTIONS!$F$4:$F$75,$BX40,PREDICTIONS!$G$4:$G$75,DH$3)</f>
        <v>0</v>
      </c>
      <c r="DI40" s="83">
        <f>SUMIFS(PREDICTIONS!$S$4:$S$75,PREDICTIONS!$J$4:$J$75,$BX40,PREDICTIONS!$G$4:$G$75,DI$3)+SUMIFS(PREDICTIONS!$R$4:$R$75,PREDICTIONS!$G$4:$G$75,$BX40,PREDICTIONS!$J$4:$J$75,DI$3)</f>
        <v>0</v>
      </c>
      <c r="DJ40" s="83">
        <f>SUMIFS(PREDICTIONS!$T$4:$T$75,PREDICTIONS!$K$4:$K$75,$BX40,PREDICTIONS!$J$4:$J$75,DJ$3)+SUMIFS(PREDICTIONS!$S$4:$S$75,PREDICTIONS!$J$4:$J$75,$BX40,PREDICTIONS!$K$4:$K$75,DJ$3)</f>
        <v>0</v>
      </c>
      <c r="DK40" s="83">
        <f>SUMIFS(PREDICTIONS!$U$4:$U$75,PREDICTIONS!$L$4:$L$75,$BX40,PREDICTIONS!$K$4:$K$75,DK$3)+SUMIFS(PREDICTIONS!$T$4:$T$75,PREDICTIONS!$K$4:$K$75,$BX40,PREDICTIONS!$L$4:$L$75,DK$3)</f>
        <v>0</v>
      </c>
      <c r="DL40" s="83">
        <f>SUMIFS(PREDICTIONS!$V$4:$V$75,PREDICTIONS!$N$4:$N$75,$BX40,PREDICTIONS!$L$4:$L$75,DL$3)+SUMIFS(PREDICTIONS!$U$4:$U$75,PREDICTIONS!$L$4:$L$75,$BX40,PREDICTIONS!$N$4:$N$75,DL$3)</f>
        <v>0</v>
      </c>
      <c r="DM40" s="83">
        <f>SUMIFS(PREDICTIONS!$W$4:$W$75,PREDICTIONS!$O$4:$O$75,$BX40,PREDICTIONS!$N$4:$N$75,DM$3)+SUMIFS(PREDICTIONS!$V$4:$V$75,PREDICTIONS!$N$4:$N$75,$BX40,PREDICTIONS!$O$4:$O$75,DM$3)</f>
        <v>0</v>
      </c>
      <c r="DN40" s="83">
        <f>SUMIFS(PREDICTIONS!$B$4:$B$75,PREDICTIONS!$P$4:$P$75,$BX40,PREDICTIONS!$O$4:$O$75,DN$3)+SUMIFS(PREDICTIONS!$W$4:$W$75,PREDICTIONS!$O$4:$O$75,$BX40,PREDICTIONS!$P$4:$P$75,DN$3)</f>
        <v>0</v>
      </c>
      <c r="DO40" s="83">
        <f>SUMIFS(PREDICTIONS!$C$4:$C$75,PREDICTIONS!$Q$4:$Q$75,$BX40,PREDICTIONS!$P$4:$P$75,DO$3)+SUMIFS(PREDICTIONS!$B$4:$B$75,PREDICTIONS!$P$4:$P$75,$BX40,PREDICTIONS!$Q$4:$Q$75,DO$3)</f>
        <v>0</v>
      </c>
      <c r="DP40" s="83">
        <f>SUMIFS(PREDICTIONS!$D$4:$D$75,PREDICTIONS!$R$4:$R$75,$BX40,PREDICTIONS!$Q$4:$Q$75,DP$3)+SUMIFS(PREDICTIONS!$C$4:$C$75,PREDICTIONS!$Q$4:$Q$75,$BX40,PREDICTIONS!$R$4:$R$75,DP$3)</f>
        <v>0</v>
      </c>
      <c r="DQ40" s="83">
        <f>SUMIFS(PREDICTIONS!$E$4:$E$75,PREDICTIONS!$S$4:$S$75,$BX40,PREDICTIONS!$R$4:$R$75,DQ$3)+SUMIFS(PREDICTIONS!$D$4:$D$75,PREDICTIONS!$R$4:$R$75,$BX40,PREDICTIONS!$S$4:$S$75,DQ$3)</f>
        <v>0</v>
      </c>
      <c r="DR40" s="83">
        <f>SUMIFS(PREDICTIONS!$W$4:$W$75,PREDICTIONS!$O$4:$O$75,$BX40,PREDICTIONS!$N$4:$N$75,DR$3)+SUMIFS(PREDICTIONS!$V$4:$V$75,PREDICTIONS!$N$4:$N$75,$BX40,PREDICTIONS!$O$4:$O$75,DR$3)</f>
        <v>0</v>
      </c>
      <c r="DS40" s="83">
        <f>SUMIFS(PREDICTIONS!$W$4:$W$75,PREDICTIONS!$O$4:$O$75,$BX40,PREDICTIONS!$N$4:$N$75,DS$3)+SUMIFS(PREDICTIONS!$V$4:$V$75,PREDICTIONS!$N$4:$N$75,$BX40,PREDICTIONS!$O$4:$O$75,DS$3)</f>
        <v>0</v>
      </c>
      <c r="DT40" s="83">
        <f>SUMIFS(PREDICTIONS!$W$4:$W$75,PREDICTIONS!$O$4:$O$75,$BX40,PREDICTIONS!$N$4:$N$75,DT$3)+SUMIFS(PREDICTIONS!$V$4:$V$75,PREDICTIONS!$N$4:$N$75,$BX40,PREDICTIONS!$O$4:$O$75,DT$3)</f>
        <v>0</v>
      </c>
      <c r="DU40" s="51"/>
      <c r="DV40" s="51" t="s">
        <v>40</v>
      </c>
      <c r="DW40" s="83">
        <f>SUMIFS(PREDICTIONS!$U$4:$U$75,PREDICTIONS!$O$4:$O$75,$BX40,PREDICTIONS!$N$4:$N$75,DW$3)+SUMIFS(PREDICTIONS!$T$4:$T$75,PREDICTIONS!$N$4:$N$75,$BX40,PREDICTIONS!$O$4:$O$75,DW$3)</f>
        <v>0</v>
      </c>
      <c r="DX40" s="83">
        <f>SUMIFS(PREDICTIONS!$U$4:$U$75,PREDICTIONS!$O$4:$O$75,$BX40,PREDICTIONS!$N$4:$N$75,DX$3)+SUMIFS(PREDICTIONS!$T$4:$T$75,PREDICTIONS!$N$4:$N$75,$BX40,PREDICTIONS!$O$4:$O$75,DX$3)</f>
        <v>0</v>
      </c>
      <c r="DY40" s="83">
        <f>SUMIFS(PREDICTIONS!$U$4:$U$75,PREDICTIONS!$O$4:$O$75,$BX40,PREDICTIONS!$N$4:$N$75,DY$3)+SUMIFS(PREDICTIONS!$T$4:$T$75,PREDICTIONS!$N$4:$N$75,$BX40,PREDICTIONS!$O$4:$O$75,DY$3)</f>
        <v>0</v>
      </c>
      <c r="DZ40" s="83">
        <f>SUMIFS(PREDICTIONS!$U$4:$U$75,PREDICTIONS!$O$4:$O$75,$BX40,PREDICTIONS!$N$4:$N$75,DZ$3)+SUMIFS(PREDICTIONS!$T$4:$T$75,PREDICTIONS!$N$4:$N$75,$BX40,PREDICTIONS!$O$4:$O$75,DZ$3)</f>
        <v>0</v>
      </c>
      <c r="EA40" s="83">
        <f>SUMIFS(PREDICTIONS!$U$4:$U$75,PREDICTIONS!$O$4:$O$75,$BX40,PREDICTIONS!$N$4:$N$75,EA$3)+SUMIFS(PREDICTIONS!$T$4:$T$75,PREDICTIONS!$N$4:$N$75,$BX40,PREDICTIONS!$O$4:$O$75,EA$3)</f>
        <v>0</v>
      </c>
      <c r="EB40" s="83">
        <f>SUMIFS(PREDICTIONS!$U$4:$U$75,PREDICTIONS!$O$4:$O$75,$BX40,PREDICTIONS!$N$4:$N$75,EB$3)+SUMIFS(PREDICTIONS!$T$4:$T$75,PREDICTIONS!$N$4:$N$75,$BX40,PREDICTIONS!$O$4:$O$75,EB$3)</f>
        <v>0</v>
      </c>
      <c r="EC40" s="83">
        <f>SUMIFS(PREDICTIONS!$U$4:$U$75,PREDICTIONS!$O$4:$O$75,$BX40,PREDICTIONS!$N$4:$N$75,EC$3)+SUMIFS(PREDICTIONS!$T$4:$T$75,PREDICTIONS!$N$4:$N$75,$BX40,PREDICTIONS!$O$4:$O$75,EC$3)</f>
        <v>0</v>
      </c>
      <c r="ED40" s="83">
        <f>SUMIFS(PREDICTIONS!$U$4:$U$75,PREDICTIONS!$O$4:$O$75,$BX40,PREDICTIONS!$N$4:$N$75,ED$3)+SUMIFS(PREDICTIONS!$T$4:$T$75,PREDICTIONS!$N$4:$N$75,$BX40,PREDICTIONS!$O$4:$O$75,ED$3)</f>
        <v>0</v>
      </c>
      <c r="EE40" s="83">
        <f>SUMIFS(PREDICTIONS!$U$4:$U$75,PREDICTIONS!$O$4:$O$75,$BX40,PREDICTIONS!$N$4:$N$75,EE$3)+SUMIFS(PREDICTIONS!$T$4:$T$75,PREDICTIONS!$N$4:$N$75,$BX40,PREDICTIONS!$O$4:$O$75,EE$3)</f>
        <v>0</v>
      </c>
      <c r="EF40" s="83">
        <f>SUMIFS(PREDICTIONS!$V$4:$V$75,PREDICTIONS!$P$4:$P$75,$BX40,PREDICTIONS!$O$4:$O$75,EF$3)+SUMIFS(PREDICTIONS!$U$4:$U$75,PREDICTIONS!$O$4:$O$75,$BX40,PREDICTIONS!$P$4:$P$75,EF$3)</f>
        <v>0</v>
      </c>
      <c r="EG40" s="83">
        <f>SUMIFS(PREDICTIONS!$W$4:$W$75,PREDICTIONS!$Q$4:$Q$75,$BX40,PREDICTIONS!$P$4:$P$75,EG$3)+SUMIFS(PREDICTIONS!$V$4:$V$75,PREDICTIONS!$P$4:$P$75,$BX40,PREDICTIONS!$Q$4:$Q$75,EG$3)</f>
        <v>0</v>
      </c>
      <c r="EH40" s="83">
        <f>SUMIFS(PREDICTIONS!$B$4:$B$75,PREDICTIONS!$R$4:$R$75,$BX40,PREDICTIONS!$Q$4:$Q$75,EH$3)+SUMIFS(PREDICTIONS!$W$4:$W$75,PREDICTIONS!$Q$4:$Q$75,$BX40,PREDICTIONS!$R$4:$R$75,EH$3)</f>
        <v>0</v>
      </c>
      <c r="EI40" s="83">
        <f>SUMIFS(PREDICTIONS!$C$4:$C$75,PREDICTIONS!$S$4:$S$75,$BX40,PREDICTIONS!$R$4:$R$75,EI$3)+SUMIFS(PREDICTIONS!$B$4:$B$75,PREDICTIONS!$R$4:$R$75,$BX40,PREDICTIONS!$S$4:$S$75,EI$3)</f>
        <v>0</v>
      </c>
      <c r="EJ40" s="83">
        <f>SUMIFS(PREDICTIONS!$D$4:$D$75,PREDICTIONS!$T$4:$T$75,$BX40,PREDICTIONS!$S$4:$S$75,EJ$3)+SUMIFS(PREDICTIONS!$C$4:$C$75,PREDICTIONS!$S$4:$S$75,$BX40,PREDICTIONS!$T$4:$T$75,EJ$3)</f>
        <v>0</v>
      </c>
      <c r="EK40" s="83">
        <f>SUMIFS(PREDICTIONS!$E$4:$E$75,PREDICTIONS!$U$4:$U$75,$BX40,PREDICTIONS!$T$4:$T$75,EK$3)+SUMIFS(PREDICTIONS!$D$4:$D$75,PREDICTIONS!$T$4:$T$75,$BX40,PREDICTIONS!$U$4:$U$75,EK$3)</f>
        <v>0</v>
      </c>
      <c r="EL40" s="83">
        <f>SUMIFS(PREDICTIONS!$F$4:$F$75,PREDICTIONS!$V$4:$V$75,$BX40,PREDICTIONS!$U$4:$U$75,EL$3)+SUMIFS(PREDICTIONS!$E$4:$E$75,PREDICTIONS!$U$4:$U$75,$BX40,PREDICTIONS!$V$4:$V$75,EL$3)</f>
        <v>0</v>
      </c>
      <c r="EM40" s="83">
        <f>SUMIFS(PREDICTIONS!$G$4:$G$75,PREDICTIONS!$W$4:$W$75,$BX40,PREDICTIONS!$V$4:$V$75,EM$3)+SUMIFS(PREDICTIONS!$F$4:$F$75,PREDICTIONS!$V$4:$V$75,$BX40,PREDICTIONS!$W$4:$W$75,EM$3)</f>
        <v>0</v>
      </c>
      <c r="EN40" s="83">
        <f>SUMIFS(PREDICTIONS!$J$4:$J$75,PREDICTIONS!$B$4:$B$75,$BX40,PREDICTIONS!$W$4:$W$75,EN$3)+SUMIFS(PREDICTIONS!$G$4:$G$75,PREDICTIONS!$W$4:$W$75,$BX40,PREDICTIONS!$B$4:$B$75,EN$3)</f>
        <v>0</v>
      </c>
      <c r="EO40" s="83">
        <f>SUMIFS(PREDICTIONS!$K$4:$K$75,PREDICTIONS!$C$4:$C$75,$BX40,PREDICTIONS!$B$4:$B$75,EO$3)+SUMIFS(PREDICTIONS!$J$4:$J$75,PREDICTIONS!$B$4:$B$75,$BX40,PREDICTIONS!$C$4:$C$75,EO$3)</f>
        <v>0</v>
      </c>
      <c r="EP40" s="83">
        <f>SUMIFS(PREDICTIONS!$L$4:$L$75,PREDICTIONS!$D$4:$D$75,$BX40,PREDICTIONS!$C$4:$C$75,EP$3)+SUMIFS(PREDICTIONS!$K$4:$K$75,PREDICTIONS!$C$4:$C$75,$BX40,PREDICTIONS!$D$4:$D$75,EP$3)</f>
        <v>0</v>
      </c>
      <c r="EQ40" s="83">
        <f>SUMIFS(PREDICTIONS!$N$4:$N$75,PREDICTIONS!$E$4:$E$75,$BX40,PREDICTIONS!$D$4:$D$75,EQ$3)+SUMIFS(PREDICTIONS!$L$4:$L$75,PREDICTIONS!$D$4:$D$75,$BX40,PREDICTIONS!$E$4:$E$75,EQ$3)</f>
        <v>0</v>
      </c>
      <c r="ER40" s="83">
        <f>SUMIFS(PREDICTIONS!$O$4:$O$75,PREDICTIONS!$F$4:$F$75,$BX40,PREDICTIONS!$E$4:$E$75,ER$3)+SUMIFS(PREDICTIONS!$N$4:$N$75,PREDICTIONS!$E$4:$E$75,$BX40,PREDICTIONS!$F$4:$F$75,ER$3)</f>
        <v>0</v>
      </c>
      <c r="ES40" s="83">
        <f>SUMIFS(PREDICTIONS!$P$4:$P$75,PREDICTIONS!$G$4:$G$75,$BX40,PREDICTIONS!$F$4:$F$75,ES$3)+SUMIFS(PREDICTIONS!$O$4:$O$75,PREDICTIONS!$F$4:$F$75,$BX40,PREDICTIONS!$G$4:$G$75,ES$3)</f>
        <v>0</v>
      </c>
      <c r="ET40" s="83">
        <f>SUMIFS(PREDICTIONS!$Q$4:$Q$75,PREDICTIONS!$J$4:$J$75,$BX40,PREDICTIONS!$G$4:$G$75,ET$3)+SUMIFS(PREDICTIONS!$P$4:$P$75,PREDICTIONS!$G$4:$G$75,$BX40,PREDICTIONS!$J$4:$J$75,ET$3)</f>
        <v>0</v>
      </c>
      <c r="EU40" s="83">
        <f>SUMIFS(PREDICTIONS!$R$4:$R$75,PREDICTIONS!$K$4:$K$75,$BX40,PREDICTIONS!$J$4:$J$75,EU$3)+SUMIFS(PREDICTIONS!$Q$4:$Q$75,PREDICTIONS!$J$4:$J$75,$BX40,PREDICTIONS!$K$4:$K$75,EU$3)</f>
        <v>0</v>
      </c>
      <c r="EV40" s="83">
        <f>SUMIFS(PREDICTIONS!$S$4:$S$75,PREDICTIONS!$L$4:$L$75,$BX40,PREDICTIONS!$K$4:$K$75,EV$3)+SUMIFS(PREDICTIONS!$R$4:$R$75,PREDICTIONS!$K$4:$K$75,$BX40,PREDICTIONS!$L$4:$L$75,EV$3)</f>
        <v>0</v>
      </c>
      <c r="EW40" s="83">
        <f>SUMIFS(PREDICTIONS!$T$4:$T$75,PREDICTIONS!$N$4:$N$75,$BX40,PREDICTIONS!$L$4:$L$75,EW$3)+SUMIFS(PREDICTIONS!$S$4:$S$75,PREDICTIONS!$L$4:$L$75,$BX40,PREDICTIONS!$N$4:$N$75,EW$3)</f>
        <v>0</v>
      </c>
      <c r="EX40" s="83">
        <f>SUMIFS(PREDICTIONS!$U$4:$U$75,PREDICTIONS!$O$4:$O$75,$BX40,PREDICTIONS!$N$4:$N$75,EX$3)+SUMIFS(PREDICTIONS!$T$4:$T$75,PREDICTIONS!$N$4:$N$75,$BX40,PREDICTIONS!$O$4:$O$75,EX$3)</f>
        <v>0</v>
      </c>
      <c r="EY40" s="83">
        <f>SUMIFS(PREDICTIONS!$V$4:$V$75,PREDICTIONS!$P$4:$P$75,$BX40,PREDICTIONS!$O$4:$O$75,EY$3)+SUMIFS(PREDICTIONS!$U$4:$U$75,PREDICTIONS!$O$4:$O$75,$BX40,PREDICTIONS!$P$4:$P$75,EY$3)</f>
        <v>0</v>
      </c>
      <c r="EZ40" s="83">
        <f>SUMIFS(PREDICTIONS!$W$4:$W$75,PREDICTIONS!$Q$4:$Q$75,$BX40,PREDICTIONS!$P$4:$P$75,EZ$3)+SUMIFS(PREDICTIONS!$V$4:$V$75,PREDICTIONS!$P$4:$P$75,$BX40,PREDICTIONS!$Q$4:$Q$75,EZ$3)</f>
        <v>0</v>
      </c>
      <c r="FA40" s="83">
        <f>SUMIFS(PREDICTIONS!$B$4:$B$75,PREDICTIONS!$R$4:$R$75,$BX40,PREDICTIONS!$Q$4:$Q$75,FA$3)+SUMIFS(PREDICTIONS!$W$4:$W$75,PREDICTIONS!$Q$4:$Q$75,$BX40,PREDICTIONS!$R$4:$R$75,FA$3)</f>
        <v>0</v>
      </c>
      <c r="FB40" s="83">
        <f>SUMIFS(PREDICTIONS!$C$4:$C$75,PREDICTIONS!$S$4:$S$75,$BX40,PREDICTIONS!$R$4:$R$75,FB$3)+SUMIFS(PREDICTIONS!$B$4:$B$75,PREDICTIONS!$R$4:$R$75,$BX40,PREDICTIONS!$S$4:$S$75,FB$3)</f>
        <v>0</v>
      </c>
      <c r="FC40" s="83">
        <f>SUMIFS(PREDICTIONS!$D$4:$D$75,PREDICTIONS!$T$4:$T$75,$BX40,PREDICTIONS!$S$4:$S$75,FC$3)+SUMIFS(PREDICTIONS!$C$4:$C$75,PREDICTIONS!$S$4:$S$75,$BX40,PREDICTIONS!$T$4:$T$75,FC$3)</f>
        <v>0</v>
      </c>
      <c r="FD40" s="83">
        <f>SUMIFS(PREDICTIONS!$E$4:$E$75,PREDICTIONS!$U$4:$U$75,$BX40,PREDICTIONS!$T$4:$T$75,FD$3)+SUMIFS(PREDICTIONS!$D$4:$D$75,PREDICTIONS!$T$4:$T$75,$BX40,PREDICTIONS!$U$4:$U$75,FD$3)</f>
        <v>0</v>
      </c>
      <c r="FE40" s="83">
        <f>SUMIFS(PREDICTIONS!$F$4:$F$75,PREDICTIONS!$V$4:$V$75,$BX40,PREDICTIONS!$U$4:$U$75,FE$3)+SUMIFS(PREDICTIONS!$E$4:$E$75,PREDICTIONS!$U$4:$U$75,$BX40,PREDICTIONS!$V$4:$V$75,FE$3)</f>
        <v>0</v>
      </c>
      <c r="FF40" s="83">
        <f>SUMIFS(PREDICTIONS!$G$4:$G$75,PREDICTIONS!$W$4:$W$75,$BX40,PREDICTIONS!$V$4:$V$75,FF$3)+SUMIFS(PREDICTIONS!$F$4:$F$75,PREDICTIONS!$V$4:$V$75,$BX40,PREDICTIONS!$W$4:$W$75,FF$3)</f>
        <v>0</v>
      </c>
      <c r="FG40" s="83">
        <f>SUMIFS(PREDICTIONS!$U$4:$U$75,PREDICTIONS!$O$4:$O$75,$BX40,PREDICTIONS!$N$4:$N$75,FG$3)+SUMIFS(PREDICTIONS!$T$4:$T$75,PREDICTIONS!$N$4:$N$75,$BX40,PREDICTIONS!$O$4:$O$75,FG$3)</f>
        <v>0</v>
      </c>
      <c r="FH40" s="83">
        <f>SUMIFS(PREDICTIONS!$U$4:$U$75,PREDICTIONS!$O$4:$O$75,$BX40,PREDICTIONS!$N$4:$N$75,FH$3)+SUMIFS(PREDICTIONS!$T$4:$T$75,PREDICTIONS!$N$4:$N$75,$BX40,PREDICTIONS!$O$4:$O$75,FH$3)</f>
        <v>0</v>
      </c>
      <c r="FI40" s="83">
        <f>SUMIFS(PREDICTIONS!$U$4:$U$75,PREDICTIONS!$O$4:$O$75,$BX40,PREDICTIONS!$N$4:$N$75,FI$3)+SUMIFS(PREDICTIONS!$T$4:$T$75,PREDICTIONS!$N$4:$N$75,$BX40,PREDICTIONS!$O$4:$O$75,FI$3)</f>
        <v>0</v>
      </c>
      <c r="FJ40" s="83">
        <f>SUMIFS(PREDICTIONS!$U$4:$U$75,PREDICTIONS!$O$4:$O$75,$BX40,PREDICTIONS!$N$4:$N$75,FJ$3)+SUMIFS(PREDICTIONS!$T$4:$T$75,PREDICTIONS!$N$4:$N$75,$BX40,PREDICTIONS!$O$4:$O$75,FJ$3)</f>
        <v>0</v>
      </c>
      <c r="FK40" s="83">
        <f>SUMIFS(PREDICTIONS!$U$4:$U$75,PREDICTIONS!$O$4:$O$75,$BX40,PREDICTIONS!$N$4:$N$75,FK$3)+SUMIFS(PREDICTIONS!$T$4:$T$75,PREDICTIONS!$N$4:$N$75,$BX40,PREDICTIONS!$O$4:$O$75,FK$3)</f>
        <v>0</v>
      </c>
      <c r="FL40" s="83">
        <f>SUMIFS(PREDICTIONS!$U$4:$U$75,PREDICTIONS!$O$4:$O$75,$BX40,PREDICTIONS!$N$4:$N$75,FL$3)+SUMIFS(PREDICTIONS!$T$4:$T$75,PREDICTIONS!$N$4:$N$75,$BX40,PREDICTIONS!$O$4:$O$75,FL$3)</f>
        <v>0</v>
      </c>
      <c r="FM40" s="83">
        <f>SUMIFS(PREDICTIONS!$U$4:$U$75,PREDICTIONS!$O$4:$O$75,$BX40,PREDICTIONS!$N$4:$N$75,FM$3)+SUMIFS(PREDICTIONS!$T$4:$T$75,PREDICTIONS!$N$4:$N$75,$BX40,PREDICTIONS!$O$4:$O$75,FM$3)</f>
        <v>0</v>
      </c>
      <c r="FN40" s="83">
        <f>SUMIFS(PREDICTIONS!$U$4:$U$75,PREDICTIONS!$O$4:$O$75,$BX40,PREDICTIONS!$N$4:$N$75,FN$3)+SUMIFS(PREDICTIONS!$T$4:$T$75,PREDICTIONS!$N$4:$N$75,$BX40,PREDICTIONS!$O$4:$O$75,FN$3)</f>
        <v>0</v>
      </c>
      <c r="FO40" s="83">
        <f>SUMIFS(PREDICTIONS!$U$4:$U$75,PREDICTIONS!$O$4:$O$75,$BX40,PREDICTIONS!$N$4:$N$75,FO$3)+SUMIFS(PREDICTIONS!$T$4:$T$75,PREDICTIONS!$N$4:$N$75,$BX40,PREDICTIONS!$O$4:$O$75,FO$3)</f>
        <v>0</v>
      </c>
      <c r="FP40" s="83">
        <f>SUMIFS(PREDICTIONS!$U$4:$U$75,PREDICTIONS!$O$4:$O$75,$BX40,PREDICTIONS!$N$4:$N$75,FP$3)+SUMIFS(PREDICTIONS!$T$4:$T$75,PREDICTIONS!$N$4:$N$75,$BX40,PREDICTIONS!$O$4:$O$75,FP$3)</f>
        <v>0</v>
      </c>
      <c r="FQ40" s="83">
        <f>SUMIFS(PREDICTIONS!$U$4:$U$75,PREDICTIONS!$O$4:$O$75,$BX40,PREDICTIONS!$N$4:$N$75,FQ$3)+SUMIFS(PREDICTIONS!$T$4:$T$75,PREDICTIONS!$N$4:$N$75,$BX40,PREDICTIONS!$O$4:$O$75,FQ$3)</f>
        <v>0</v>
      </c>
      <c r="FR40" s="83">
        <f>SUMIFS(PREDICTIONS!$U$4:$U$75,PREDICTIONS!$O$4:$O$75,$BX40,PREDICTIONS!$N$4:$N$75,FR$3)+SUMIFS(PREDICTIONS!$T$4:$T$75,PREDICTIONS!$N$4:$N$75,$BX40,PREDICTIONS!$O$4:$O$75,FR$3)</f>
        <v>0</v>
      </c>
      <c r="FS40" s="51"/>
      <c r="FT40" s="51" t="s">
        <v>40</v>
      </c>
      <c r="FU40" s="83">
        <f>SUMIFS(PREDICTIONS!$S$4:$S$75,PREDICTIONS!$O$4:$O$75,$BX40,PREDICTIONS!$N$4:$N$75,FU$3)+SUMIFS(PREDICTIONS!$R$4:$R$75,PREDICTIONS!$N$4:$N$75,$BX40,PREDICTIONS!$O$4:$O$75,FU$3)</f>
        <v>0</v>
      </c>
      <c r="FV40" s="83">
        <f>SUMIFS(PREDICTIONS!$S$4:$S$75,PREDICTIONS!$O$4:$O$75,$BX40,PREDICTIONS!$N$4:$N$75,FV$3)+SUMIFS(PREDICTIONS!$R$4:$R$75,PREDICTIONS!$N$4:$N$75,$BX40,PREDICTIONS!$O$4:$O$75,FV$3)</f>
        <v>0</v>
      </c>
      <c r="FW40" s="83">
        <f>SUMIFS(PREDICTIONS!$S$4:$S$75,PREDICTIONS!$O$4:$O$75,$BX40,PREDICTIONS!$N$4:$N$75,FW$3)+SUMIFS(PREDICTIONS!$R$4:$R$75,PREDICTIONS!$N$4:$N$75,$BX40,PREDICTIONS!$O$4:$O$75,FW$3)</f>
        <v>0</v>
      </c>
      <c r="FX40" s="83">
        <f>SUMIFS(PREDICTIONS!$S$4:$S$75,PREDICTIONS!$O$4:$O$75,$BX40,PREDICTIONS!$N$4:$N$75,FX$3)+SUMIFS(PREDICTIONS!$R$4:$R$75,PREDICTIONS!$N$4:$N$75,$BX40,PREDICTIONS!$O$4:$O$75,FX$3)</f>
        <v>0</v>
      </c>
      <c r="FY40" s="83">
        <f>SUMIFS(PREDICTIONS!$S$4:$S$75,PREDICTIONS!$O$4:$O$75,$BX40,PREDICTIONS!$N$4:$N$75,FY$3)+SUMIFS(PREDICTIONS!$R$4:$R$75,PREDICTIONS!$N$4:$N$75,$BX40,PREDICTIONS!$O$4:$O$75,FY$3)</f>
        <v>0</v>
      </c>
      <c r="FZ40" s="83">
        <f>SUMIFS(PREDICTIONS!$S$4:$S$75,PREDICTIONS!$O$4:$O$75,$BX40,PREDICTIONS!$N$4:$N$75,FZ$3)+SUMIFS(PREDICTIONS!$R$4:$R$75,PREDICTIONS!$N$4:$N$75,$BX40,PREDICTIONS!$O$4:$O$75,FZ$3)</f>
        <v>0</v>
      </c>
      <c r="GA40" s="83">
        <f>SUMIFS(PREDICTIONS!$T$4:$T$75,PREDICTIONS!$P$4:$P$75,$BX40,PREDICTIONS!$O$4:$O$75,GA$3)+SUMIFS(PREDICTIONS!$S$4:$S$75,PREDICTIONS!$O$4:$O$75,$BX40,PREDICTIONS!$P$4:$P$75,GA$3)</f>
        <v>0</v>
      </c>
      <c r="GB40" s="83">
        <f>SUMIFS(PREDICTIONS!$U$4:$U$75,PREDICTIONS!$Q$4:$Q$75,$BX40,PREDICTIONS!$P$4:$P$75,GB$3)+SUMIFS(PREDICTIONS!$T$4:$T$75,PREDICTIONS!$P$4:$P$75,$BX40,PREDICTIONS!$Q$4:$Q$75,GB$3)</f>
        <v>0</v>
      </c>
      <c r="GC40" s="83">
        <f>SUMIFS(PREDICTIONS!$V$4:$V$75,PREDICTIONS!$R$4:$R$75,$BX40,PREDICTIONS!$Q$4:$Q$75,GC$3)+SUMIFS(PREDICTIONS!$U$4:$U$75,PREDICTIONS!$Q$4:$Q$75,$BX40,PREDICTIONS!$R$4:$R$75,GC$3)</f>
        <v>0</v>
      </c>
      <c r="GD40" s="83">
        <f>SUMIFS(PREDICTIONS!$W$4:$W$75,PREDICTIONS!$S$4:$S$75,$BX40,PREDICTIONS!$R$4:$R$75,GD$3)+SUMIFS(PREDICTIONS!$V$4:$V$75,PREDICTIONS!$R$4:$R$75,$BX40,PREDICTIONS!$S$4:$S$75,GD$3)</f>
        <v>0</v>
      </c>
      <c r="GE40" s="83">
        <f>SUMIFS(PREDICTIONS!$B$4:$B$75,PREDICTIONS!$T$4:$T$75,$BX40,PREDICTIONS!$S$4:$S$75,GE$3)+SUMIFS(PREDICTIONS!$W$4:$W$75,PREDICTIONS!$S$4:$S$75,$BX40,PREDICTIONS!$T$4:$T$75,GE$3)</f>
        <v>0</v>
      </c>
      <c r="GF40" s="83">
        <f>SUMIFS(PREDICTIONS!$C$4:$C$75,PREDICTIONS!$U$4:$U$75,$BX40,PREDICTIONS!$T$4:$T$75,GF$3)+SUMIFS(PREDICTIONS!$B$4:$B$75,PREDICTIONS!$T$4:$T$75,$BX40,PREDICTIONS!$U$4:$U$75,GF$3)</f>
        <v>0</v>
      </c>
      <c r="GG40" s="83">
        <f>SUMIFS(PREDICTIONS!$D$4:$D$75,PREDICTIONS!$V$4:$V$75,$BX40,PREDICTIONS!$U$4:$U$75,GG$3)+SUMIFS(PREDICTIONS!$C$4:$C$75,PREDICTIONS!$U$4:$U$75,$BX40,PREDICTIONS!$V$4:$V$75,GG$3)</f>
        <v>0</v>
      </c>
      <c r="GH40" s="83">
        <f>SUMIFS(PREDICTIONS!$E$4:$E$75,PREDICTIONS!$W$4:$W$75,$BX40,PREDICTIONS!$V$4:$V$75,GH$3)+SUMIFS(PREDICTIONS!$D$4:$D$75,PREDICTIONS!$V$4:$V$75,$BX40,PREDICTIONS!$W$4:$W$75,GH$3)</f>
        <v>0</v>
      </c>
      <c r="GI40" s="83">
        <f>SUMIFS(PREDICTIONS!$F$4:$F$75,PREDICTIONS!$B$4:$B$75,$BX40,PREDICTIONS!$W$4:$W$75,GI$3)+SUMIFS(PREDICTIONS!$E$4:$E$75,PREDICTIONS!$W$4:$W$75,$BX40,PREDICTIONS!$B$4:$B$75,GI$3)</f>
        <v>0</v>
      </c>
      <c r="GJ40" s="83">
        <f>SUMIFS(PREDICTIONS!$G$4:$G$75,PREDICTIONS!$C$4:$C$75,$BX40,PREDICTIONS!$B$4:$B$75,GJ$3)+SUMIFS(PREDICTIONS!$F$4:$F$75,PREDICTIONS!$B$4:$B$75,$BX40,PREDICTIONS!$C$4:$C$75,GJ$3)</f>
        <v>0</v>
      </c>
      <c r="GK40" s="83">
        <f>SUMIFS(PREDICTIONS!$J$4:$J$75,PREDICTIONS!$D$4:$D$75,$BX40,PREDICTIONS!$C$4:$C$75,GK$3)+SUMIFS(PREDICTIONS!$G$4:$G$75,PREDICTIONS!$C$4:$C$75,$BX40,PREDICTIONS!$D$4:$D$75,GK$3)</f>
        <v>0</v>
      </c>
      <c r="GL40" s="83">
        <f>SUMIFS(PREDICTIONS!$K$4:$K$75,PREDICTIONS!$E$4:$E$75,$BX40,PREDICTIONS!$D$4:$D$75,GL$3)+SUMIFS(PREDICTIONS!$J$4:$J$75,PREDICTIONS!$D$4:$D$75,$BX40,PREDICTIONS!$E$4:$E$75,GL$3)</f>
        <v>0</v>
      </c>
      <c r="GM40" s="83">
        <f>SUMIFS(PREDICTIONS!$L$4:$L$75,PREDICTIONS!$F$4:$F$75,$BX40,PREDICTIONS!$E$4:$E$75,GM$3)+SUMIFS(PREDICTIONS!$K$4:$K$75,PREDICTIONS!$E$4:$E$75,$BX40,PREDICTIONS!$F$4:$F$75,GM$3)</f>
        <v>0</v>
      </c>
      <c r="GN40" s="83">
        <f>SUMIFS(PREDICTIONS!$N$4:$N$75,PREDICTIONS!$G$4:$G$75,$BX40,PREDICTIONS!$F$4:$F$75,GN$3)+SUMIFS(PREDICTIONS!$L$4:$L$75,PREDICTIONS!$F$4:$F$75,$BX40,PREDICTIONS!$G$4:$G$75,GN$3)</f>
        <v>0</v>
      </c>
      <c r="GO40" s="83">
        <f>SUMIFS(PREDICTIONS!$O$4:$O$75,PREDICTIONS!$J$4:$J$75,$BX40,PREDICTIONS!$G$4:$G$75,GO$3)+SUMIFS(PREDICTIONS!$N$4:$N$75,PREDICTIONS!$G$4:$G$75,$BX40,PREDICTIONS!$J$4:$J$75,GO$3)</f>
        <v>0</v>
      </c>
      <c r="GP40" s="83">
        <f>SUMIFS(PREDICTIONS!$P$4:$P$75,PREDICTIONS!$K$4:$K$75,$BX40,PREDICTIONS!$J$4:$J$75,GP$3)+SUMIFS(PREDICTIONS!$O$4:$O$75,PREDICTIONS!$J$4:$J$75,$BX40,PREDICTIONS!$K$4:$K$75,GP$3)</f>
        <v>0</v>
      </c>
      <c r="GQ40" s="83">
        <f>SUMIFS(PREDICTIONS!$Q$4:$Q$75,PREDICTIONS!$L$4:$L$75,$BX40,PREDICTIONS!$K$4:$K$75,GQ$3)+SUMIFS(PREDICTIONS!$P$4:$P$75,PREDICTIONS!$K$4:$K$75,$BX40,PREDICTIONS!$L$4:$L$75,GQ$3)</f>
        <v>0</v>
      </c>
      <c r="GR40" s="83">
        <f>SUMIFS(PREDICTIONS!$R$4:$R$75,PREDICTIONS!$N$4:$N$75,$BX40,PREDICTIONS!$L$4:$L$75,GR$3)+SUMIFS(PREDICTIONS!$Q$4:$Q$75,PREDICTIONS!$L$4:$L$75,$BX40,PREDICTIONS!$N$4:$N$75,GR$3)</f>
        <v>0</v>
      </c>
      <c r="GS40" s="83">
        <f>SUMIFS(PREDICTIONS!$S$4:$S$75,PREDICTIONS!$O$4:$O$75,$BX40,PREDICTIONS!$N$4:$N$75,GS$3)+SUMIFS(PREDICTIONS!$R$4:$R$75,PREDICTIONS!$N$4:$N$75,$BX40,PREDICTIONS!$O$4:$O$75,GS$3)</f>
        <v>0</v>
      </c>
      <c r="GT40" s="83">
        <f>SUMIFS(PREDICTIONS!$T$4:$T$75,PREDICTIONS!$P$4:$P$75,$BX40,PREDICTIONS!$O$4:$O$75,GT$3)+SUMIFS(PREDICTIONS!$S$4:$S$75,PREDICTIONS!$O$4:$O$75,$BX40,PREDICTIONS!$P$4:$P$75,GT$3)</f>
        <v>0</v>
      </c>
      <c r="GU40" s="83">
        <f>SUMIFS(PREDICTIONS!$U$4:$U$75,PREDICTIONS!$Q$4:$Q$75,$BX40,PREDICTIONS!$P$4:$P$75,GU$3)+SUMIFS(PREDICTIONS!$T$4:$T$75,PREDICTIONS!$P$4:$P$75,$BX40,PREDICTIONS!$Q$4:$Q$75,GU$3)</f>
        <v>0</v>
      </c>
      <c r="GV40" s="83">
        <f>SUMIFS(PREDICTIONS!$V$4:$V$75,PREDICTIONS!$R$4:$R$75,$BX40,PREDICTIONS!$Q$4:$Q$75,GV$3)+SUMIFS(PREDICTIONS!$U$4:$U$75,PREDICTIONS!$Q$4:$Q$75,$BX40,PREDICTIONS!$R$4:$R$75,GV$3)</f>
        <v>0</v>
      </c>
      <c r="GW40" s="83">
        <f>SUMIFS(PREDICTIONS!$W$4:$W$75,PREDICTIONS!$S$4:$S$75,$BX40,PREDICTIONS!$R$4:$R$75,GW$3)+SUMIFS(PREDICTIONS!$V$4:$V$75,PREDICTIONS!$R$4:$R$75,$BX40,PREDICTIONS!$S$4:$S$75,GW$3)</f>
        <v>0</v>
      </c>
      <c r="GX40" s="83">
        <f>SUMIFS(PREDICTIONS!$B$4:$B$75,PREDICTIONS!$T$4:$T$75,$BX40,PREDICTIONS!$S$4:$S$75,GX$3)+SUMIFS(PREDICTIONS!$W$4:$W$75,PREDICTIONS!$S$4:$S$75,$BX40,PREDICTIONS!$T$4:$T$75,GX$3)</f>
        <v>0</v>
      </c>
      <c r="GY40" s="83">
        <f>SUMIFS(PREDICTIONS!$C$4:$C$75,PREDICTIONS!$U$4:$U$75,$BX40,PREDICTIONS!$T$4:$T$75,GY$3)+SUMIFS(PREDICTIONS!$B$4:$B$75,PREDICTIONS!$T$4:$T$75,$BX40,PREDICTIONS!$U$4:$U$75,GY$3)</f>
        <v>0</v>
      </c>
      <c r="GZ40" s="83">
        <f>SUMIFS(PREDICTIONS!$S$4:$S$75,PREDICTIONS!$O$4:$O$75,$BX40,PREDICTIONS!$N$4:$N$75,GZ$3)+SUMIFS(PREDICTIONS!$R$4:$R$75,PREDICTIONS!$N$4:$N$75,$BX40,PREDICTIONS!$O$4:$O$75,GZ$3)</f>
        <v>0</v>
      </c>
      <c r="HA40" s="83">
        <f>SUMIFS(PREDICTIONS!$S$4:$S$75,PREDICTIONS!$O$4:$O$75,$BX40,PREDICTIONS!$N$4:$N$75,HA$3)+SUMIFS(PREDICTIONS!$R$4:$R$75,PREDICTIONS!$N$4:$N$75,$BX40,PREDICTIONS!$O$4:$O$75,HA$3)</f>
        <v>0</v>
      </c>
      <c r="HB40" s="83">
        <f>SUMIFS(PREDICTIONS!$S$4:$S$75,PREDICTIONS!$O$4:$O$75,$BX40,PREDICTIONS!$N$4:$N$75,HB$3)+SUMIFS(PREDICTIONS!$R$4:$R$75,PREDICTIONS!$N$4:$N$75,$BX40,PREDICTIONS!$O$4:$O$75,HB$3)</f>
        <v>0</v>
      </c>
      <c r="HC40" s="83">
        <f>SUMIFS(PREDICTIONS!$S$4:$S$75,PREDICTIONS!$O$4:$O$75,$BX40,PREDICTIONS!$N$4:$N$75,HC$3)+SUMIFS(PREDICTIONS!$R$4:$R$75,PREDICTIONS!$N$4:$N$75,$BX40,PREDICTIONS!$O$4:$O$75,HC$3)</f>
        <v>0</v>
      </c>
      <c r="HD40" s="83">
        <f>SUMIFS(PREDICTIONS!$S$4:$S$75,PREDICTIONS!$O$4:$O$75,$BX40,PREDICTIONS!$N$4:$N$75,HD$3)+SUMIFS(PREDICTIONS!$R$4:$R$75,PREDICTIONS!$N$4:$N$75,$BX40,PREDICTIONS!$O$4:$O$75,HD$3)</f>
        <v>0</v>
      </c>
      <c r="HE40" s="83">
        <f>SUMIFS(PREDICTIONS!$S$4:$S$75,PREDICTIONS!$O$4:$O$75,$BX40,PREDICTIONS!$N$4:$N$75,HE$3)+SUMIFS(PREDICTIONS!$R$4:$R$75,PREDICTIONS!$N$4:$N$75,$BX40,PREDICTIONS!$O$4:$O$75,HE$3)</f>
        <v>0</v>
      </c>
      <c r="HF40" s="83">
        <f>SUMIFS(PREDICTIONS!$S$4:$S$75,PREDICTIONS!$O$4:$O$75,$BX40,PREDICTIONS!$N$4:$N$75,HF$3)+SUMIFS(PREDICTIONS!$R$4:$R$75,PREDICTIONS!$N$4:$N$75,$BX40,PREDICTIONS!$O$4:$O$75,HF$3)</f>
        <v>0</v>
      </c>
      <c r="HG40" s="83">
        <f>SUMIFS(PREDICTIONS!$S$4:$S$75,PREDICTIONS!$O$4:$O$75,$BX40,PREDICTIONS!$N$4:$N$75,HG$3)+SUMIFS(PREDICTIONS!$R$4:$R$75,PREDICTIONS!$N$4:$N$75,$BX40,PREDICTIONS!$O$4:$O$75,HG$3)</f>
        <v>0</v>
      </c>
      <c r="HH40" s="83">
        <f>SUMIFS(PREDICTIONS!$S$4:$S$75,PREDICTIONS!$O$4:$O$75,$BX40,PREDICTIONS!$N$4:$N$75,HH$3)+SUMIFS(PREDICTIONS!$R$4:$R$75,PREDICTIONS!$N$4:$N$75,$BX40,PREDICTIONS!$O$4:$O$75,HH$3)</f>
        <v>0</v>
      </c>
      <c r="HI40" s="83">
        <f>SUMIFS(PREDICTIONS!$S$4:$S$75,PREDICTIONS!$O$4:$O$75,$BX40,PREDICTIONS!$N$4:$N$75,HI$3)+SUMIFS(PREDICTIONS!$R$4:$R$75,PREDICTIONS!$N$4:$N$75,$BX40,PREDICTIONS!$O$4:$O$75,HI$3)</f>
        <v>0</v>
      </c>
      <c r="HJ40" s="83">
        <f>SUMIFS(PREDICTIONS!$S$4:$S$75,PREDICTIONS!$O$4:$O$75,$BX40,PREDICTIONS!$N$4:$N$75,HJ$3)+SUMIFS(PREDICTIONS!$R$4:$R$75,PREDICTIONS!$N$4:$N$75,$BX40,PREDICTIONS!$O$4:$O$75,HJ$3)</f>
        <v>0</v>
      </c>
      <c r="HK40" s="83">
        <f>SUMIFS(PREDICTIONS!$S$4:$S$75,PREDICTIONS!$O$4:$O$75,$BX40,PREDICTIONS!$N$4:$N$75,HK$3)+SUMIFS(PREDICTIONS!$R$4:$R$75,PREDICTIONS!$N$4:$N$75,$BX40,PREDICTIONS!$O$4:$O$75,HK$3)</f>
        <v>0</v>
      </c>
      <c r="HL40" s="83">
        <f>SUMIFS(PREDICTIONS!$S$4:$S$75,PREDICTIONS!$O$4:$O$75,$BX40,PREDICTIONS!$N$4:$N$75,HL$3)+SUMIFS(PREDICTIONS!$R$4:$R$75,PREDICTIONS!$N$4:$N$75,$BX40,PREDICTIONS!$O$4:$O$75,HL$3)</f>
        <v>0</v>
      </c>
      <c r="HM40" s="83">
        <f>SUMIFS(PREDICTIONS!$S$4:$S$75,PREDICTIONS!$O$4:$O$75,$BX40,PREDICTIONS!$N$4:$N$75,HM$3)+SUMIFS(PREDICTIONS!$R$4:$R$75,PREDICTIONS!$N$4:$N$75,$BX40,PREDICTIONS!$O$4:$O$75,HM$3)</f>
        <v>0</v>
      </c>
      <c r="HN40" s="83">
        <f>SUMIFS(PREDICTIONS!$S$4:$S$75,PREDICTIONS!$O$4:$O$75,$BX40,PREDICTIONS!$N$4:$N$75,HN$3)+SUMIFS(PREDICTIONS!$R$4:$R$75,PREDICTIONS!$N$4:$N$75,$BX40,PREDICTIONS!$O$4:$O$75,HN$3)</f>
        <v>0</v>
      </c>
      <c r="HO40" s="83">
        <f>SUMIFS(PREDICTIONS!$S$4:$S$75,PREDICTIONS!$O$4:$O$75,$BX40,PREDICTIONS!$N$4:$N$75,HO$3)+SUMIFS(PREDICTIONS!$R$4:$R$75,PREDICTIONS!$N$4:$N$75,$BX40,PREDICTIONS!$O$4:$O$75,HO$3)</f>
        <v>0</v>
      </c>
      <c r="HP40" s="83">
        <f>SUMIFS(PREDICTIONS!$S$4:$S$75,PREDICTIONS!$O$4:$O$75,$BX40,PREDICTIONS!$N$4:$N$75,HP$3)+SUMIFS(PREDICTIONS!$R$4:$R$75,PREDICTIONS!$N$4:$N$75,$BX40,PREDICTIONS!$O$4:$O$75,HP$3)</f>
        <v>0</v>
      </c>
      <c r="HQ40" s="51"/>
      <c r="HR40" s="71"/>
      <c r="HS40" s="71"/>
      <c r="HT40" s="71"/>
      <c r="HU40" s="71"/>
      <c r="HV40" s="71"/>
      <c r="HW40" s="71"/>
      <c r="HX40" s="71"/>
      <c r="HY40" s="71"/>
      <c r="HZ40" s="71"/>
      <c r="IA40" s="71"/>
      <c r="IB40" s="71"/>
      <c r="IC40" s="71"/>
      <c r="ID40" s="71"/>
      <c r="IE40" s="71"/>
      <c r="IF40" s="71"/>
      <c r="IG40" s="71"/>
      <c r="IH40" s="71"/>
      <c r="II40" s="71"/>
      <c r="IJ40" s="71"/>
      <c r="IK40" s="71"/>
      <c r="IL40" s="71"/>
      <c r="IM40" s="71"/>
      <c r="IN40" s="71"/>
      <c r="IP40" s="71"/>
      <c r="IQ40" s="71"/>
      <c r="IR40" s="71"/>
      <c r="IS40" s="71"/>
      <c r="IT40" s="71"/>
      <c r="IU40" s="71"/>
      <c r="IV40" s="71"/>
      <c r="IW40" s="71"/>
      <c r="IX40" s="71"/>
      <c r="IY40" s="71"/>
      <c r="IZ40" s="71"/>
      <c r="JA40" s="71"/>
      <c r="JB40" s="71"/>
      <c r="JC40" s="71"/>
      <c r="JD40" s="71"/>
      <c r="JE40" s="71"/>
      <c r="JF40" s="71"/>
      <c r="JG40" s="71"/>
      <c r="JH40" s="71"/>
      <c r="JI40" s="71"/>
      <c r="JJ40" s="71"/>
      <c r="JK40" s="71"/>
      <c r="JL40" s="71"/>
      <c r="JM40" s="71"/>
      <c r="JN40" s="71"/>
      <c r="JO40" s="71"/>
      <c r="JP40" s="71"/>
      <c r="JQ40" s="71"/>
      <c r="JR40" s="71"/>
      <c r="JS40" s="71"/>
      <c r="JT40" s="71"/>
      <c r="JU40" s="71"/>
      <c r="JV40" s="71"/>
      <c r="JW40" s="71"/>
      <c r="JX40" s="71"/>
      <c r="JY40" s="71"/>
      <c r="JZ40" s="71"/>
      <c r="KA40" s="71"/>
      <c r="KB40" s="71"/>
      <c r="KC40" s="71"/>
      <c r="KD40" s="71"/>
      <c r="KE40" s="71"/>
      <c r="KF40" s="71"/>
      <c r="KG40" s="71"/>
      <c r="KH40" s="71"/>
      <c r="KI40" s="71"/>
      <c r="KJ40" s="71"/>
      <c r="KK40" s="71"/>
      <c r="KL40" s="71"/>
      <c r="KM40" s="71"/>
      <c r="KN40" s="71"/>
      <c r="KO40" s="71"/>
    </row>
    <row r="41" spans="1:301" s="78" customFormat="1" ht="30" customHeight="1" x14ac:dyDescent="0.25">
      <c r="A41" s="71"/>
      <c r="B41" s="72">
        <f>ACTUALS!B41</f>
        <v>38</v>
      </c>
      <c r="C41" s="73" t="str">
        <f>ACTUALS!C41</f>
        <v>G</v>
      </c>
      <c r="D41" s="74">
        <f>ACTUALS!D41</f>
        <v>46194</v>
      </c>
      <c r="E41" s="73" t="str">
        <f>ACTUALS!E41</f>
        <v>SoFi Stadium (Inglewood)</v>
      </c>
      <c r="F41" s="180">
        <f>ACTUALS!F41</f>
        <v>0.625</v>
      </c>
      <c r="G41" s="75">
        <f t="shared" si="2"/>
        <v>46194.625</v>
      </c>
      <c r="H41" s="254" t="str">
        <f>ACTUALS!H41</f>
        <v>Belgium - Iran</v>
      </c>
      <c r="I41" s="149"/>
      <c r="J41" s="150"/>
      <c r="K41" s="151"/>
      <c r="L41" s="73" t="str">
        <f t="shared" si="3"/>
        <v/>
      </c>
      <c r="M41" s="76" t="s">
        <v>723</v>
      </c>
      <c r="N41" s="77" t="str">
        <f t="shared" si="7"/>
        <v>Belgium</v>
      </c>
      <c r="O41" s="78" t="str">
        <f t="shared" si="8"/>
        <v>Iran</v>
      </c>
      <c r="P41" s="78" t="str">
        <f>IF(L41="","",IF(PREDICTIONS!$R41&gt;PREDICTIONS!$S41,PREDICTIONS!$N41,IF(PREDICTIONS!$S41&gt;PREDICTIONS!$R41,PREDICTIONS!$O41,"")))</f>
        <v/>
      </c>
      <c r="Q41" s="78" t="str">
        <f>IF(PREDICTIONS!$P41=PREDICTIONS!$N41,PREDICTIONS!$O41,IF(PREDICTIONS!$P41=PREDICTIONS!$O41,PREDICTIONS!$N41,""))</f>
        <v/>
      </c>
      <c r="R41" s="79">
        <f t="shared" si="4"/>
        <v>0</v>
      </c>
      <c r="S41" s="78">
        <f t="shared" si="5"/>
        <v>0</v>
      </c>
      <c r="T41" s="78">
        <f>IF(OR(PREDICTIONS!$R41="",PREDICTIONS!$S41=""),"",PREDICTIONS!$R41-PREDICTIONS!$S41)</f>
        <v>0</v>
      </c>
      <c r="U41" s="78">
        <f>IF(OR(PREDICTIONS!$R41="",PREDICTIONS!$S41=""),"",PREDICTIONS!$S41-PREDICTIONS!$R41)</f>
        <v>0</v>
      </c>
      <c r="V41" s="78" t="str">
        <f>IF(PREDICTIONS!$K41="","",IF(PREDICTIONS!$L41="Draw",1,IF(PREDICTIONS!$L41=PREDICTIONS!$N41,3,0)))</f>
        <v/>
      </c>
      <c r="W41" s="78" t="str">
        <f>IF(PREDICTIONS!$K41="","",IF(PREDICTIONS!$L41="Draw",1,IF(PREDICTIONS!$L41=PREDICTIONS!$O41,3,0)))</f>
        <v/>
      </c>
      <c r="AB41" s="209" t="str">
        <f>IF(OR(ACTUALS!L41="",L41=""),"",IF((R41+S41)=(ACTUALS!R41+ACTUALS!S41),pointtotalgoals,0))</f>
        <v/>
      </c>
      <c r="AC41" s="78" t="str">
        <f>IF(L41="","",IF(L41=ACTUALS!L41,pointcorrectresult,0))</f>
        <v/>
      </c>
      <c r="AD41" s="78" t="str">
        <f>IF(L41="","",IF(I41=ACTUALS!I41,pointcorrectscore,0))</f>
        <v/>
      </c>
      <c r="AE41" s="210">
        <f t="shared" si="6"/>
        <v>0</v>
      </c>
      <c r="AK41" s="81"/>
      <c r="AL41" s="271" t="s">
        <v>74</v>
      </c>
      <c r="AM41" s="272"/>
      <c r="AN41" s="211" t="s">
        <v>63</v>
      </c>
      <c r="AO41" s="212" t="s">
        <v>76</v>
      </c>
      <c r="AP41" s="211" t="s">
        <v>15</v>
      </c>
      <c r="AQ41" s="279" t="s">
        <v>775</v>
      </c>
      <c r="AR41" s="279"/>
      <c r="AS41" s="63"/>
      <c r="AT41" s="51"/>
      <c r="AU41" s="94"/>
      <c r="AV41" s="94"/>
      <c r="AW41" s="51"/>
      <c r="AX41" s="51"/>
      <c r="AY41" s="51"/>
      <c r="AZ41" s="51"/>
      <c r="BA41" s="51"/>
      <c r="BB41" s="51"/>
      <c r="BC41" s="51"/>
      <c r="BD41" s="51" t="s">
        <v>18</v>
      </c>
      <c r="BE41" s="51" t="s">
        <v>47</v>
      </c>
      <c r="BF41" s="51">
        <f>COUNTIF(PREDICTIONS!$P$4:$P$75,BE41)</f>
        <v>0</v>
      </c>
      <c r="BG41" s="51">
        <f>COUNTIFS(PREDICTIONS!$O$4:$O$75,BE41,PREDICTIONS!$L$4:$L$75,"Draw")+COUNTIFS(PREDICTIONS!$N$4:$N$75,BE41,PREDICTIONS!$L$4:$L$75,"Draw")</f>
        <v>0</v>
      </c>
      <c r="BH41" s="51">
        <f>COUNTIF(PREDICTIONS!$Q$4:$Q$75,BE41)</f>
        <v>0</v>
      </c>
      <c r="BI41" s="51">
        <f>BG41+(3*BF41)</f>
        <v>0</v>
      </c>
      <c r="BJ41" s="51">
        <f>SUMIFS(PREDICTIONS!$R$4:$R$75,PREDICTIONS!$N$4:$N$75,BE41)+SUMIFS(PREDICTIONS!$S$4:$S$75,PREDICTIONS!$O$4:$O$75,BE41)</f>
        <v>0</v>
      </c>
      <c r="BK41" s="51">
        <f>SUMIFS(PREDICTIONS!$S$4:$S$75,PREDICTIONS!$N$4:$N$75,BE41)+SUMIFS(PREDICTIONS!$R$4:$R$75,PREDICTIONS!$O$4:$O$75,BE41)</f>
        <v>0</v>
      </c>
      <c r="BL41" s="51">
        <f>BJ41-BK41</f>
        <v>0</v>
      </c>
      <c r="BM41" s="51">
        <f ca="1">RANK(BV41,BV39:BV42,1)</f>
        <v>2</v>
      </c>
      <c r="BN41" s="51" t="str">
        <f>IFERROR(VLOOKUP(BE41,AU:AV,2,FALSE),"")</f>
        <v/>
      </c>
      <c r="BO41" s="51" t="str">
        <f ca="1">IF(BN41="",BM41&amp;BD41,BN41&amp;BD41)</f>
        <v>2H</v>
      </c>
      <c r="BP41" s="51">
        <f>RANK(BI41,BI39:BI42)+(RANK(BL41,BL39:BL42)/10)+(RANK(BJ41,BJ39:BJ42)/100)</f>
        <v>1.1100000000000001</v>
      </c>
      <c r="BQ41" s="51">
        <f>RANK(BP41,BP39:BP42,1)</f>
        <v>1</v>
      </c>
      <c r="BR41" s="51" cm="1">
        <f t="array" aca="1" ref="BR41" ca="1">SUMPRODUCT((OFFSET($BY$3:$DT$3,MATCH($BE41,$BX$4:$BX$51,0),0))*((IF($BQ40=$BQ41,$BY$3:$DT$3=$BE40,0))+(IF($BQ39=$BQ41,$BY$3:$DT$3=$BE39,0))+(IF($BQ42=$BQ41,$BY$3:$DT$3=$BE42,0))))</f>
        <v>0</v>
      </c>
      <c r="BS41" s="51" cm="1">
        <f t="array" aca="1" ref="BS41" ca="1">SUMPRODUCT((OFFSET($DW$3:$FR$3,MATCH($BE41,$DV$4:$DV$51,0),0))*((IF($BQ40=$BQ41,$DW$3:$FR$3=$BE40,0))+(IF($BQ39=$BQ41,$DW$3:$FR$3=$BE39,0))+(IF($BQ42=$BQ41,$DW$3:$FR$3=$BE42,0))))</f>
        <v>0</v>
      </c>
      <c r="BT41" s="51" cm="1">
        <f t="array" aca="1" ref="BT41" ca="1">SUMPRODUCT((OFFSET($FU$3:$HP$3,MATCH($BE41,$FT$4:$FT$51,0),0))*((IF($BQ40=$BQ41,$FU$3:$HP$3=$BE40,0))+(IF($BQ39=$BQ41,$FU$3:$HP$3=$BE39,0))+(IF($BQ42=$BQ41,$FU$3:$HP$3=$BE42,0))))</f>
        <v>0</v>
      </c>
      <c r="BU41" s="51">
        <f ca="1">(BR41/1000)+(BS41/10000)+(BT41/100000)+(ROW(BT44)/10000000)</f>
        <v>4.4000000000000002E-6</v>
      </c>
      <c r="BV41" s="51">
        <f ca="1">+BP41-BU41</f>
        <v>1.1099956000000002</v>
      </c>
      <c r="BW41" s="51"/>
      <c r="BX41" s="96" t="s">
        <v>9</v>
      </c>
      <c r="BY41" s="83">
        <f>SUMIFS(PREDICTIONS!$W$4:$W$75,PREDICTIONS!$O$4:$O$75,$BX41,PREDICTIONS!$N$4:$N$75,BY$3)+SUMIFS(PREDICTIONS!$V$4:$V$75,PREDICTIONS!$N$4:$N$75,$BX41,PREDICTIONS!$O$4:$O$75,BY$3)</f>
        <v>0</v>
      </c>
      <c r="BZ41" s="83">
        <f>SUMIFS(PREDICTIONS!$W$4:$W$75,PREDICTIONS!$O$4:$O$75,$BX41,PREDICTIONS!$N$4:$N$75,BZ$3)+SUMIFS(PREDICTIONS!$V$4:$V$75,PREDICTIONS!$N$4:$N$75,$BX41,PREDICTIONS!$O$4:$O$75,BZ$3)</f>
        <v>0</v>
      </c>
      <c r="CA41" s="83">
        <f>SUMIFS(PREDICTIONS!$W$4:$W$75,PREDICTIONS!$O$4:$O$75,$BX41,PREDICTIONS!$N$4:$N$75,CA$3)+SUMIFS(PREDICTIONS!$V$4:$V$75,PREDICTIONS!$N$4:$N$75,$BX41,PREDICTIONS!$O$4:$O$75,CA$3)</f>
        <v>0</v>
      </c>
      <c r="CB41" s="83">
        <f>SUMIFS(PREDICTIONS!$W$4:$W$75,PREDICTIONS!$O$4:$O$75,$BX41,PREDICTIONS!$N$4:$N$75,CB$3)+SUMIFS(PREDICTIONS!$V$4:$V$75,PREDICTIONS!$N$4:$N$75,$BX41,PREDICTIONS!$O$4:$O$75,CB$3)</f>
        <v>0</v>
      </c>
      <c r="CC41" s="83">
        <f>SUMIFS(PREDICTIONS!$W$4:$W$75,PREDICTIONS!$O$4:$O$75,$BX41,PREDICTIONS!$N$4:$N$75,CC$3)+SUMIFS(PREDICTIONS!$V$4:$V$75,PREDICTIONS!$N$4:$N$75,$BX41,PREDICTIONS!$O$4:$O$75,CC$3)</f>
        <v>0</v>
      </c>
      <c r="CD41" s="83">
        <f>SUMIFS(PREDICTIONS!$W$4:$W$75,PREDICTIONS!$O$4:$O$75,$BX41,PREDICTIONS!$N$4:$N$75,CD$3)+SUMIFS(PREDICTIONS!$V$4:$V$75,PREDICTIONS!$N$4:$N$75,$BX41,PREDICTIONS!$O$4:$O$75,CD$3)</f>
        <v>0</v>
      </c>
      <c r="CE41" s="83">
        <f>SUMIFS(PREDICTIONS!$W$4:$W$75,PREDICTIONS!$O$4:$O$75,$BX41,PREDICTIONS!$N$4:$N$75,CE$3)+SUMIFS(PREDICTIONS!$V$4:$V$75,PREDICTIONS!$N$4:$N$75,$BX41,PREDICTIONS!$O$4:$O$75,CE$3)</f>
        <v>0</v>
      </c>
      <c r="CF41" s="83">
        <f>SUMIFS(PREDICTIONS!$W$4:$W$75,PREDICTIONS!$O$4:$O$75,$BX41,PREDICTIONS!$N$4:$N$75,CF$3)+SUMIFS(PREDICTIONS!$V$4:$V$75,PREDICTIONS!$N$4:$N$75,$BX41,PREDICTIONS!$O$4:$O$75,CF$3)</f>
        <v>0</v>
      </c>
      <c r="CG41" s="83">
        <f>SUMIFS(PREDICTIONS!$W$4:$W$75,PREDICTIONS!$O$4:$O$75,$BX41,PREDICTIONS!$N$4:$N$75,CG$3)+SUMIFS(PREDICTIONS!$V$4:$V$75,PREDICTIONS!$N$4:$N$75,$BX41,PREDICTIONS!$O$4:$O$75,CG$3)</f>
        <v>0</v>
      </c>
      <c r="CH41" s="83">
        <f>SUMIFS(PREDICTIONS!$W$4:$W$75,PREDICTIONS!$O$4:$O$75,$BX41,PREDICTIONS!$N$4:$N$75,CH$3)+SUMIFS(PREDICTIONS!$V$4:$V$75,PREDICTIONS!$N$4:$N$75,$BX41,PREDICTIONS!$O$4:$O$75,CH$3)</f>
        <v>0</v>
      </c>
      <c r="CI41" s="83">
        <f>SUMIFS(PREDICTIONS!$W$4:$W$75,PREDICTIONS!$O$4:$O$75,$BX41,PREDICTIONS!$N$4:$N$75,CI$3)+SUMIFS(PREDICTIONS!$V$4:$V$75,PREDICTIONS!$N$4:$N$75,$BX41,PREDICTIONS!$O$4:$O$75,CI$3)</f>
        <v>0</v>
      </c>
      <c r="CJ41" s="83">
        <f>SUMIFS(PREDICTIONS!$W$4:$W$75,PREDICTIONS!$O$4:$O$75,$BX41,PREDICTIONS!$N$4:$N$75,CJ$3)+SUMIFS(PREDICTIONS!$V$4:$V$75,PREDICTIONS!$N$4:$N$75,$BX41,PREDICTIONS!$O$4:$O$75,CJ$3)</f>
        <v>0</v>
      </c>
      <c r="CK41" s="83">
        <f>SUMIFS(PREDICTIONS!$W$4:$W$75,PREDICTIONS!$O$4:$O$75,$BX41,PREDICTIONS!$N$4:$N$75,CK$3)+SUMIFS(PREDICTIONS!$V$4:$V$75,PREDICTIONS!$N$4:$N$75,$BX41,PREDICTIONS!$O$4:$O$75,CK$3)</f>
        <v>0</v>
      </c>
      <c r="CL41" s="83">
        <f>SUMIFS(PREDICTIONS!$W$4:$W$75,PREDICTIONS!$O$4:$O$75,$BX41,PREDICTIONS!$N$4:$N$75,CL$3)+SUMIFS(PREDICTIONS!$V$4:$V$75,PREDICTIONS!$N$4:$N$75,$BX41,PREDICTIONS!$O$4:$O$75,CL$3)</f>
        <v>0</v>
      </c>
      <c r="CM41" s="83">
        <f>SUMIFS(PREDICTIONS!$W$4:$W$75,PREDICTIONS!$O$4:$O$75,$BX41,PREDICTIONS!$N$4:$N$75,CM$3)+SUMIFS(PREDICTIONS!$V$4:$V$75,PREDICTIONS!$N$4:$N$75,$BX41,PREDICTIONS!$O$4:$O$75,CM$3)</f>
        <v>0</v>
      </c>
      <c r="CN41" s="83">
        <f>SUMIFS(PREDICTIONS!$W$4:$W$75,PREDICTIONS!$O$4:$O$75,$BX41,PREDICTIONS!$N$4:$N$75,CN$3)+SUMIFS(PREDICTIONS!$V$4:$V$75,PREDICTIONS!$N$4:$N$75,$BX41,PREDICTIONS!$O$4:$O$75,CN$3)</f>
        <v>0</v>
      </c>
      <c r="CO41" s="83">
        <f>SUMIFS(PREDICTIONS!$W$4:$W$75,PREDICTIONS!$O$4:$O$75,$BX41,PREDICTIONS!$N$4:$N$75,CO$3)+SUMIFS(PREDICTIONS!$V$4:$V$75,PREDICTIONS!$N$4:$N$75,$BX41,PREDICTIONS!$O$4:$O$75,CO$3)</f>
        <v>0</v>
      </c>
      <c r="CP41" s="83">
        <f>SUMIFS(PREDICTIONS!$W$4:$W$75,PREDICTIONS!$O$4:$O$75,$BX41,PREDICTIONS!$N$4:$N$75,CP$3)+SUMIFS(PREDICTIONS!$V$4:$V$75,PREDICTIONS!$N$4:$N$75,$BX41,PREDICTIONS!$O$4:$O$75,CP$3)</f>
        <v>0</v>
      </c>
      <c r="CQ41" s="83">
        <f>SUMIFS(PREDICTIONS!$W$4:$W$75,PREDICTIONS!$O$4:$O$75,$BX41,PREDICTIONS!$N$4:$N$75,CQ$3)+SUMIFS(PREDICTIONS!$V$4:$V$75,PREDICTIONS!$N$4:$N$75,$BX41,PREDICTIONS!$O$4:$O$75,CQ$3)</f>
        <v>0</v>
      </c>
      <c r="CR41" s="83">
        <f>SUMIFS(PREDICTIONS!$W$4:$W$75,PREDICTIONS!$O$4:$O$75,$BX41,PREDICTIONS!$N$4:$N$75,CR$3)+SUMIFS(PREDICTIONS!$V$4:$V$75,PREDICTIONS!$N$4:$N$75,$BX41,PREDICTIONS!$O$4:$O$75,CR$3)</f>
        <v>0</v>
      </c>
      <c r="CS41" s="83">
        <f>SUMIFS(PREDICTIONS!$W$4:$W$75,PREDICTIONS!$O$4:$O$75,$BX41,PREDICTIONS!$N$4:$N$75,CS$3)+SUMIFS(PREDICTIONS!$V$4:$V$75,PREDICTIONS!$N$4:$N$75,$BX41,PREDICTIONS!$O$4:$O$75,CS$3)</f>
        <v>0</v>
      </c>
      <c r="CT41" s="83">
        <f>SUMIFS(PREDICTIONS!$W$4:$W$75,PREDICTIONS!$O$4:$O$75,$BX41,PREDICTIONS!$N$4:$N$75,CT$3)+SUMIFS(PREDICTIONS!$V$4:$V$75,PREDICTIONS!$N$4:$N$75,$BX41,PREDICTIONS!$O$4:$O$75,CT$3)</f>
        <v>0</v>
      </c>
      <c r="CU41" s="83">
        <f>SUMIFS(PREDICTIONS!$B$4:$B$75,PREDICTIONS!$P$4:$P$75,$BX41,PREDICTIONS!$O$4:$O$75,CU$3)+SUMIFS(PREDICTIONS!$W$4:$W$75,PREDICTIONS!$O$4:$O$75,$BX41,PREDICTIONS!$P$4:$P$75,CU$3)</f>
        <v>0</v>
      </c>
      <c r="CV41" s="83">
        <f>SUMIFS(PREDICTIONS!$C$4:$C$75,PREDICTIONS!$Q$4:$Q$75,$BX41,PREDICTIONS!$P$4:$P$75,CV$3)+SUMIFS(PREDICTIONS!$B$4:$B$75,PREDICTIONS!$P$4:$P$75,$BX41,PREDICTIONS!$Q$4:$Q$75,CV$3)</f>
        <v>0</v>
      </c>
      <c r="CW41" s="83">
        <f>SUMIFS(PREDICTIONS!$D$4:$D$75,PREDICTIONS!$R$4:$R$75,$BX41,PREDICTIONS!$Q$4:$Q$75,CW$3)+SUMIFS(PREDICTIONS!$C$4:$C$75,PREDICTIONS!$Q$4:$Q$75,$BX41,PREDICTIONS!$R$4:$R$75,CW$3)</f>
        <v>0</v>
      </c>
      <c r="CX41" s="83">
        <f>SUMIFS(PREDICTIONS!$E$4:$E$75,PREDICTIONS!$S$4:$S$75,$BX41,PREDICTIONS!$R$4:$R$75,CX$3)+SUMIFS(PREDICTIONS!$D$4:$D$75,PREDICTIONS!$R$4:$R$75,$BX41,PREDICTIONS!$S$4:$S$75,CX$3)</f>
        <v>0</v>
      </c>
      <c r="CY41" s="83">
        <f>SUMIFS(PREDICTIONS!$F$4:$F$75,PREDICTIONS!$T$4:$T$75,$BX41,PREDICTIONS!$S$4:$S$75,CY$3)+SUMIFS(PREDICTIONS!$E$4:$E$75,PREDICTIONS!$S$4:$S$75,$BX41,PREDICTIONS!$T$4:$T$75,CY$3)</f>
        <v>0</v>
      </c>
      <c r="CZ41" s="83">
        <f>SUMIFS(PREDICTIONS!$G$4:$G$75,PREDICTIONS!$U$4:$U$75,$BX41,PREDICTIONS!$T$4:$T$75,CZ$3)+SUMIFS(PREDICTIONS!$F$4:$F$75,PREDICTIONS!$T$4:$T$75,$BX41,PREDICTIONS!$U$4:$U$75,CZ$3)</f>
        <v>0</v>
      </c>
      <c r="DA41" s="83">
        <f>SUMIFS(PREDICTIONS!$J$4:$J$75,PREDICTIONS!$V$4:$V$75,$BX41,PREDICTIONS!$U$4:$U$75,DA$3)+SUMIFS(PREDICTIONS!$G$4:$G$75,PREDICTIONS!$U$4:$U$75,$BX41,PREDICTIONS!$V$4:$V$75,DA$3)</f>
        <v>0</v>
      </c>
      <c r="DB41" s="83">
        <f>SUMIFS(PREDICTIONS!$K$4:$K$75,PREDICTIONS!$W$4:$W$75,$BX41,PREDICTIONS!$V$4:$V$75,DB$3)+SUMIFS(PREDICTIONS!$J$4:$J$75,PREDICTIONS!$V$4:$V$75,$BX41,PREDICTIONS!$W$4:$W$75,DB$3)</f>
        <v>0</v>
      </c>
      <c r="DC41" s="83">
        <f>SUMIFS(PREDICTIONS!$L$4:$L$75,PREDICTIONS!$B$4:$B$75,$BX41,PREDICTIONS!$W$4:$W$75,DC$3)+SUMIFS(PREDICTIONS!$K$4:$K$75,PREDICTIONS!$W$4:$W$75,$BX41,PREDICTIONS!$B$4:$B$75,DC$3)</f>
        <v>0</v>
      </c>
      <c r="DD41" s="83">
        <f>SUMIFS(PREDICTIONS!$N$4:$N$75,PREDICTIONS!$C$4:$C$75,$BX41,PREDICTIONS!$B$4:$B$75,DD$3)+SUMIFS(PREDICTIONS!$L$4:$L$75,PREDICTIONS!$B$4:$B$75,$BX41,PREDICTIONS!$C$4:$C$75,DD$3)</f>
        <v>0</v>
      </c>
      <c r="DE41" s="83">
        <f>SUMIFS(PREDICTIONS!$O$4:$O$75,PREDICTIONS!$D$4:$D$75,$BX41,PREDICTIONS!$C$4:$C$75,DE$3)+SUMIFS(PREDICTIONS!$N$4:$N$75,PREDICTIONS!$C$4:$C$75,$BX41,PREDICTIONS!$D$4:$D$75,DE$3)</f>
        <v>0</v>
      </c>
      <c r="DF41" s="83">
        <f>SUMIFS(PREDICTIONS!$P$4:$P$75,PREDICTIONS!$E$4:$E$75,$BX41,PREDICTIONS!$D$4:$D$75,DF$3)+SUMIFS(PREDICTIONS!$O$4:$O$75,PREDICTIONS!$D$4:$D$75,$BX41,PREDICTIONS!$E$4:$E$75,DF$3)</f>
        <v>0</v>
      </c>
      <c r="DG41" s="83">
        <f>SUMIFS(PREDICTIONS!$Q$4:$Q$75,PREDICTIONS!$F$4:$F$75,$BX41,PREDICTIONS!$E$4:$E$75,DG$3)+SUMIFS(PREDICTIONS!$P$4:$P$75,PREDICTIONS!$E$4:$E$75,$BX41,PREDICTIONS!$F$4:$F$75,DG$3)</f>
        <v>0</v>
      </c>
      <c r="DH41" s="83">
        <f>SUMIFS(PREDICTIONS!$R$4:$R$75,PREDICTIONS!$G$4:$G$75,$BX41,PREDICTIONS!$F$4:$F$75,DH$3)+SUMIFS(PREDICTIONS!$Q$4:$Q$75,PREDICTIONS!$F$4:$F$75,$BX41,PREDICTIONS!$G$4:$G$75,DH$3)</f>
        <v>0</v>
      </c>
      <c r="DI41" s="83">
        <f>SUMIFS(PREDICTIONS!$S$4:$S$75,PREDICTIONS!$J$4:$J$75,$BX41,PREDICTIONS!$G$4:$G$75,DI$3)+SUMIFS(PREDICTIONS!$R$4:$R$75,PREDICTIONS!$G$4:$G$75,$BX41,PREDICTIONS!$J$4:$J$75,DI$3)</f>
        <v>0</v>
      </c>
      <c r="DJ41" s="83">
        <f>SUMIFS(PREDICTIONS!$T$4:$T$75,PREDICTIONS!$K$4:$K$75,$BX41,PREDICTIONS!$J$4:$J$75,DJ$3)+SUMIFS(PREDICTIONS!$S$4:$S$75,PREDICTIONS!$J$4:$J$75,$BX41,PREDICTIONS!$K$4:$K$75,DJ$3)</f>
        <v>0</v>
      </c>
      <c r="DK41" s="83">
        <f>SUMIFS(PREDICTIONS!$U$4:$U$75,PREDICTIONS!$L$4:$L$75,$BX41,PREDICTIONS!$K$4:$K$75,DK$3)+SUMIFS(PREDICTIONS!$T$4:$T$75,PREDICTIONS!$K$4:$K$75,$BX41,PREDICTIONS!$L$4:$L$75,DK$3)</f>
        <v>0</v>
      </c>
      <c r="DL41" s="83">
        <f>SUMIFS(PREDICTIONS!$V$4:$V$75,PREDICTIONS!$N$4:$N$75,$BX41,PREDICTIONS!$L$4:$L$75,DL$3)+SUMIFS(PREDICTIONS!$U$4:$U$75,PREDICTIONS!$L$4:$L$75,$BX41,PREDICTIONS!$N$4:$N$75,DL$3)</f>
        <v>0</v>
      </c>
      <c r="DM41" s="83">
        <f>SUMIFS(PREDICTIONS!$W$4:$W$75,PREDICTIONS!$O$4:$O$75,$BX41,PREDICTIONS!$N$4:$N$75,DM$3)+SUMIFS(PREDICTIONS!$V$4:$V$75,PREDICTIONS!$N$4:$N$75,$BX41,PREDICTIONS!$O$4:$O$75,DM$3)</f>
        <v>0</v>
      </c>
      <c r="DN41" s="83">
        <f>SUMIFS(PREDICTIONS!$B$4:$B$75,PREDICTIONS!$P$4:$P$75,$BX41,PREDICTIONS!$O$4:$O$75,DN$3)+SUMIFS(PREDICTIONS!$W$4:$W$75,PREDICTIONS!$O$4:$O$75,$BX41,PREDICTIONS!$P$4:$P$75,DN$3)</f>
        <v>0</v>
      </c>
      <c r="DO41" s="83">
        <f>SUMIFS(PREDICTIONS!$C$4:$C$75,PREDICTIONS!$Q$4:$Q$75,$BX41,PREDICTIONS!$P$4:$P$75,DO$3)+SUMIFS(PREDICTIONS!$B$4:$B$75,PREDICTIONS!$P$4:$P$75,$BX41,PREDICTIONS!$Q$4:$Q$75,DO$3)</f>
        <v>0</v>
      </c>
      <c r="DP41" s="83">
        <f>SUMIFS(PREDICTIONS!$D$4:$D$75,PREDICTIONS!$R$4:$R$75,$BX41,PREDICTIONS!$Q$4:$Q$75,DP$3)+SUMIFS(PREDICTIONS!$C$4:$C$75,PREDICTIONS!$Q$4:$Q$75,$BX41,PREDICTIONS!$R$4:$R$75,DP$3)</f>
        <v>0</v>
      </c>
      <c r="DQ41" s="83">
        <f>SUMIFS(PREDICTIONS!$E$4:$E$75,PREDICTIONS!$S$4:$S$75,$BX41,PREDICTIONS!$R$4:$R$75,DQ$3)+SUMIFS(PREDICTIONS!$D$4:$D$75,PREDICTIONS!$R$4:$R$75,$BX41,PREDICTIONS!$S$4:$S$75,DQ$3)</f>
        <v>0</v>
      </c>
      <c r="DR41" s="83">
        <f>SUMIFS(PREDICTIONS!$W$4:$W$75,PREDICTIONS!$O$4:$O$75,$BX41,PREDICTIONS!$N$4:$N$75,DR$3)+SUMIFS(PREDICTIONS!$V$4:$V$75,PREDICTIONS!$N$4:$N$75,$BX41,PREDICTIONS!$O$4:$O$75,DR$3)</f>
        <v>0</v>
      </c>
      <c r="DS41" s="83">
        <f>SUMIFS(PREDICTIONS!$W$4:$W$75,PREDICTIONS!$O$4:$O$75,$BX41,PREDICTIONS!$N$4:$N$75,DS$3)+SUMIFS(PREDICTIONS!$V$4:$V$75,PREDICTIONS!$N$4:$N$75,$BX41,PREDICTIONS!$O$4:$O$75,DS$3)</f>
        <v>0</v>
      </c>
      <c r="DT41" s="83">
        <f>SUMIFS(PREDICTIONS!$W$4:$W$75,PREDICTIONS!$O$4:$O$75,$BX41,PREDICTIONS!$N$4:$N$75,DT$3)+SUMIFS(PREDICTIONS!$V$4:$V$75,PREDICTIONS!$N$4:$N$75,$BX41,PREDICTIONS!$O$4:$O$75,DT$3)</f>
        <v>0</v>
      </c>
      <c r="DU41" s="51"/>
      <c r="DV41" s="51" t="s">
        <v>9</v>
      </c>
      <c r="DW41" s="83">
        <f>SUMIFS(PREDICTIONS!$U$4:$U$75,PREDICTIONS!$O$4:$O$75,$BX41,PREDICTIONS!$N$4:$N$75,DW$3)+SUMIFS(PREDICTIONS!$T$4:$T$75,PREDICTIONS!$N$4:$N$75,$BX41,PREDICTIONS!$O$4:$O$75,DW$3)</f>
        <v>0</v>
      </c>
      <c r="DX41" s="83">
        <f>SUMIFS(PREDICTIONS!$U$4:$U$75,PREDICTIONS!$O$4:$O$75,$BX41,PREDICTIONS!$N$4:$N$75,DX$3)+SUMIFS(PREDICTIONS!$T$4:$T$75,PREDICTIONS!$N$4:$N$75,$BX41,PREDICTIONS!$O$4:$O$75,DX$3)</f>
        <v>0</v>
      </c>
      <c r="DY41" s="83">
        <f>SUMIFS(PREDICTIONS!$U$4:$U$75,PREDICTIONS!$O$4:$O$75,$BX41,PREDICTIONS!$N$4:$N$75,DY$3)+SUMIFS(PREDICTIONS!$T$4:$T$75,PREDICTIONS!$N$4:$N$75,$BX41,PREDICTIONS!$O$4:$O$75,DY$3)</f>
        <v>0</v>
      </c>
      <c r="DZ41" s="83">
        <f>SUMIFS(PREDICTIONS!$U$4:$U$75,PREDICTIONS!$O$4:$O$75,$BX41,PREDICTIONS!$N$4:$N$75,DZ$3)+SUMIFS(PREDICTIONS!$T$4:$T$75,PREDICTIONS!$N$4:$N$75,$BX41,PREDICTIONS!$O$4:$O$75,DZ$3)</f>
        <v>0</v>
      </c>
      <c r="EA41" s="83">
        <f>SUMIFS(PREDICTIONS!$U$4:$U$75,PREDICTIONS!$O$4:$O$75,$BX41,PREDICTIONS!$N$4:$N$75,EA$3)+SUMIFS(PREDICTIONS!$T$4:$T$75,PREDICTIONS!$N$4:$N$75,$BX41,PREDICTIONS!$O$4:$O$75,EA$3)</f>
        <v>0</v>
      </c>
      <c r="EB41" s="83">
        <f>SUMIFS(PREDICTIONS!$U$4:$U$75,PREDICTIONS!$O$4:$O$75,$BX41,PREDICTIONS!$N$4:$N$75,EB$3)+SUMIFS(PREDICTIONS!$T$4:$T$75,PREDICTIONS!$N$4:$N$75,$BX41,PREDICTIONS!$O$4:$O$75,EB$3)</f>
        <v>0</v>
      </c>
      <c r="EC41" s="83">
        <f>SUMIFS(PREDICTIONS!$U$4:$U$75,PREDICTIONS!$O$4:$O$75,$BX41,PREDICTIONS!$N$4:$N$75,EC$3)+SUMIFS(PREDICTIONS!$T$4:$T$75,PREDICTIONS!$N$4:$N$75,$BX41,PREDICTIONS!$O$4:$O$75,EC$3)</f>
        <v>0</v>
      </c>
      <c r="ED41" s="83">
        <f>SUMIFS(PREDICTIONS!$U$4:$U$75,PREDICTIONS!$O$4:$O$75,$BX41,PREDICTIONS!$N$4:$N$75,ED$3)+SUMIFS(PREDICTIONS!$T$4:$T$75,PREDICTIONS!$N$4:$N$75,$BX41,PREDICTIONS!$O$4:$O$75,ED$3)</f>
        <v>0</v>
      </c>
      <c r="EE41" s="83">
        <f>SUMIFS(PREDICTIONS!$U$4:$U$75,PREDICTIONS!$O$4:$O$75,$BX41,PREDICTIONS!$N$4:$N$75,EE$3)+SUMIFS(PREDICTIONS!$T$4:$T$75,PREDICTIONS!$N$4:$N$75,$BX41,PREDICTIONS!$O$4:$O$75,EE$3)</f>
        <v>0</v>
      </c>
      <c r="EF41" s="83">
        <f>SUMIFS(PREDICTIONS!$V$4:$V$75,PREDICTIONS!$P$4:$P$75,$BX41,PREDICTIONS!$O$4:$O$75,EF$3)+SUMIFS(PREDICTIONS!$U$4:$U$75,PREDICTIONS!$O$4:$O$75,$BX41,PREDICTIONS!$P$4:$P$75,EF$3)</f>
        <v>0</v>
      </c>
      <c r="EG41" s="83">
        <f>SUMIFS(PREDICTIONS!$W$4:$W$75,PREDICTIONS!$Q$4:$Q$75,$BX41,PREDICTIONS!$P$4:$P$75,EG$3)+SUMIFS(PREDICTIONS!$V$4:$V$75,PREDICTIONS!$P$4:$P$75,$BX41,PREDICTIONS!$Q$4:$Q$75,EG$3)</f>
        <v>0</v>
      </c>
      <c r="EH41" s="83">
        <f>SUMIFS(PREDICTIONS!$B$4:$B$75,PREDICTIONS!$R$4:$R$75,$BX41,PREDICTIONS!$Q$4:$Q$75,EH$3)+SUMIFS(PREDICTIONS!$W$4:$W$75,PREDICTIONS!$Q$4:$Q$75,$BX41,PREDICTIONS!$R$4:$R$75,EH$3)</f>
        <v>0</v>
      </c>
      <c r="EI41" s="83">
        <f>SUMIFS(PREDICTIONS!$C$4:$C$75,PREDICTIONS!$S$4:$S$75,$BX41,PREDICTIONS!$R$4:$R$75,EI$3)+SUMIFS(PREDICTIONS!$B$4:$B$75,PREDICTIONS!$R$4:$R$75,$BX41,PREDICTIONS!$S$4:$S$75,EI$3)</f>
        <v>0</v>
      </c>
      <c r="EJ41" s="83">
        <f>SUMIFS(PREDICTIONS!$D$4:$D$75,PREDICTIONS!$T$4:$T$75,$BX41,PREDICTIONS!$S$4:$S$75,EJ$3)+SUMIFS(PREDICTIONS!$C$4:$C$75,PREDICTIONS!$S$4:$S$75,$BX41,PREDICTIONS!$T$4:$T$75,EJ$3)</f>
        <v>0</v>
      </c>
      <c r="EK41" s="83">
        <f>SUMIFS(PREDICTIONS!$E$4:$E$75,PREDICTIONS!$U$4:$U$75,$BX41,PREDICTIONS!$T$4:$T$75,EK$3)+SUMIFS(PREDICTIONS!$D$4:$D$75,PREDICTIONS!$T$4:$T$75,$BX41,PREDICTIONS!$U$4:$U$75,EK$3)</f>
        <v>0</v>
      </c>
      <c r="EL41" s="83">
        <f>SUMIFS(PREDICTIONS!$F$4:$F$75,PREDICTIONS!$V$4:$V$75,$BX41,PREDICTIONS!$U$4:$U$75,EL$3)+SUMIFS(PREDICTIONS!$E$4:$E$75,PREDICTIONS!$U$4:$U$75,$BX41,PREDICTIONS!$V$4:$V$75,EL$3)</f>
        <v>0</v>
      </c>
      <c r="EM41" s="83">
        <f>SUMIFS(PREDICTIONS!$G$4:$G$75,PREDICTIONS!$W$4:$W$75,$BX41,PREDICTIONS!$V$4:$V$75,EM$3)+SUMIFS(PREDICTIONS!$F$4:$F$75,PREDICTIONS!$V$4:$V$75,$BX41,PREDICTIONS!$W$4:$W$75,EM$3)</f>
        <v>0</v>
      </c>
      <c r="EN41" s="83">
        <f>SUMIFS(PREDICTIONS!$J$4:$J$75,PREDICTIONS!$B$4:$B$75,$BX41,PREDICTIONS!$W$4:$W$75,EN$3)+SUMIFS(PREDICTIONS!$G$4:$G$75,PREDICTIONS!$W$4:$W$75,$BX41,PREDICTIONS!$B$4:$B$75,EN$3)</f>
        <v>0</v>
      </c>
      <c r="EO41" s="83">
        <f>SUMIFS(PREDICTIONS!$K$4:$K$75,PREDICTIONS!$C$4:$C$75,$BX41,PREDICTIONS!$B$4:$B$75,EO$3)+SUMIFS(PREDICTIONS!$J$4:$J$75,PREDICTIONS!$B$4:$B$75,$BX41,PREDICTIONS!$C$4:$C$75,EO$3)</f>
        <v>0</v>
      </c>
      <c r="EP41" s="83">
        <f>SUMIFS(PREDICTIONS!$L$4:$L$75,PREDICTIONS!$D$4:$D$75,$BX41,PREDICTIONS!$C$4:$C$75,EP$3)+SUMIFS(PREDICTIONS!$K$4:$K$75,PREDICTIONS!$C$4:$C$75,$BX41,PREDICTIONS!$D$4:$D$75,EP$3)</f>
        <v>0</v>
      </c>
      <c r="EQ41" s="83">
        <f>SUMIFS(PREDICTIONS!$N$4:$N$75,PREDICTIONS!$E$4:$E$75,$BX41,PREDICTIONS!$D$4:$D$75,EQ$3)+SUMIFS(PREDICTIONS!$L$4:$L$75,PREDICTIONS!$D$4:$D$75,$BX41,PREDICTIONS!$E$4:$E$75,EQ$3)</f>
        <v>0</v>
      </c>
      <c r="ER41" s="83">
        <f>SUMIFS(PREDICTIONS!$O$4:$O$75,PREDICTIONS!$F$4:$F$75,$BX41,PREDICTIONS!$E$4:$E$75,ER$3)+SUMIFS(PREDICTIONS!$N$4:$N$75,PREDICTIONS!$E$4:$E$75,$BX41,PREDICTIONS!$F$4:$F$75,ER$3)</f>
        <v>0</v>
      </c>
      <c r="ES41" s="83">
        <f>SUMIFS(PREDICTIONS!$P$4:$P$75,PREDICTIONS!$G$4:$G$75,$BX41,PREDICTIONS!$F$4:$F$75,ES$3)+SUMIFS(PREDICTIONS!$O$4:$O$75,PREDICTIONS!$F$4:$F$75,$BX41,PREDICTIONS!$G$4:$G$75,ES$3)</f>
        <v>0</v>
      </c>
      <c r="ET41" s="83">
        <f>SUMIFS(PREDICTIONS!$Q$4:$Q$75,PREDICTIONS!$J$4:$J$75,$BX41,PREDICTIONS!$G$4:$G$75,ET$3)+SUMIFS(PREDICTIONS!$P$4:$P$75,PREDICTIONS!$G$4:$G$75,$BX41,PREDICTIONS!$J$4:$J$75,ET$3)</f>
        <v>0</v>
      </c>
      <c r="EU41" s="83">
        <f>SUMIFS(PREDICTIONS!$R$4:$R$75,PREDICTIONS!$K$4:$K$75,$BX41,PREDICTIONS!$J$4:$J$75,EU$3)+SUMIFS(PREDICTIONS!$Q$4:$Q$75,PREDICTIONS!$J$4:$J$75,$BX41,PREDICTIONS!$K$4:$K$75,EU$3)</f>
        <v>0</v>
      </c>
      <c r="EV41" s="83">
        <f>SUMIFS(PREDICTIONS!$S$4:$S$75,PREDICTIONS!$L$4:$L$75,$BX41,PREDICTIONS!$K$4:$K$75,EV$3)+SUMIFS(PREDICTIONS!$R$4:$R$75,PREDICTIONS!$K$4:$K$75,$BX41,PREDICTIONS!$L$4:$L$75,EV$3)</f>
        <v>0</v>
      </c>
      <c r="EW41" s="83">
        <f>SUMIFS(PREDICTIONS!$T$4:$T$75,PREDICTIONS!$N$4:$N$75,$BX41,PREDICTIONS!$L$4:$L$75,EW$3)+SUMIFS(PREDICTIONS!$S$4:$S$75,PREDICTIONS!$L$4:$L$75,$BX41,PREDICTIONS!$N$4:$N$75,EW$3)</f>
        <v>0</v>
      </c>
      <c r="EX41" s="83">
        <f>SUMIFS(PREDICTIONS!$U$4:$U$75,PREDICTIONS!$O$4:$O$75,$BX41,PREDICTIONS!$N$4:$N$75,EX$3)+SUMIFS(PREDICTIONS!$T$4:$T$75,PREDICTIONS!$N$4:$N$75,$BX41,PREDICTIONS!$O$4:$O$75,EX$3)</f>
        <v>0</v>
      </c>
      <c r="EY41" s="83">
        <f>SUMIFS(PREDICTIONS!$V$4:$V$75,PREDICTIONS!$P$4:$P$75,$BX41,PREDICTIONS!$O$4:$O$75,EY$3)+SUMIFS(PREDICTIONS!$U$4:$U$75,PREDICTIONS!$O$4:$O$75,$BX41,PREDICTIONS!$P$4:$P$75,EY$3)</f>
        <v>0</v>
      </c>
      <c r="EZ41" s="83">
        <f>SUMIFS(PREDICTIONS!$W$4:$W$75,PREDICTIONS!$Q$4:$Q$75,$BX41,PREDICTIONS!$P$4:$P$75,EZ$3)+SUMIFS(PREDICTIONS!$V$4:$V$75,PREDICTIONS!$P$4:$P$75,$BX41,PREDICTIONS!$Q$4:$Q$75,EZ$3)</f>
        <v>0</v>
      </c>
      <c r="FA41" s="83">
        <f>SUMIFS(PREDICTIONS!$B$4:$B$75,PREDICTIONS!$R$4:$R$75,$BX41,PREDICTIONS!$Q$4:$Q$75,FA$3)+SUMIFS(PREDICTIONS!$W$4:$W$75,PREDICTIONS!$Q$4:$Q$75,$BX41,PREDICTIONS!$R$4:$R$75,FA$3)</f>
        <v>0</v>
      </c>
      <c r="FB41" s="83">
        <f>SUMIFS(PREDICTIONS!$C$4:$C$75,PREDICTIONS!$S$4:$S$75,$BX41,PREDICTIONS!$R$4:$R$75,FB$3)+SUMIFS(PREDICTIONS!$B$4:$B$75,PREDICTIONS!$R$4:$R$75,$BX41,PREDICTIONS!$S$4:$S$75,FB$3)</f>
        <v>0</v>
      </c>
      <c r="FC41" s="83">
        <f>SUMIFS(PREDICTIONS!$D$4:$D$75,PREDICTIONS!$T$4:$T$75,$BX41,PREDICTIONS!$S$4:$S$75,FC$3)+SUMIFS(PREDICTIONS!$C$4:$C$75,PREDICTIONS!$S$4:$S$75,$BX41,PREDICTIONS!$T$4:$T$75,FC$3)</f>
        <v>0</v>
      </c>
      <c r="FD41" s="83">
        <f>SUMIFS(PREDICTIONS!$E$4:$E$75,PREDICTIONS!$U$4:$U$75,$BX41,PREDICTIONS!$T$4:$T$75,FD$3)+SUMIFS(PREDICTIONS!$D$4:$D$75,PREDICTIONS!$T$4:$T$75,$BX41,PREDICTIONS!$U$4:$U$75,FD$3)</f>
        <v>0</v>
      </c>
      <c r="FE41" s="83">
        <f>SUMIFS(PREDICTIONS!$F$4:$F$75,PREDICTIONS!$V$4:$V$75,$BX41,PREDICTIONS!$U$4:$U$75,FE$3)+SUMIFS(PREDICTIONS!$E$4:$E$75,PREDICTIONS!$U$4:$U$75,$BX41,PREDICTIONS!$V$4:$V$75,FE$3)</f>
        <v>0</v>
      </c>
      <c r="FF41" s="83">
        <f>SUMIFS(PREDICTIONS!$G$4:$G$75,PREDICTIONS!$W$4:$W$75,$BX41,PREDICTIONS!$V$4:$V$75,FF$3)+SUMIFS(PREDICTIONS!$F$4:$F$75,PREDICTIONS!$V$4:$V$75,$BX41,PREDICTIONS!$W$4:$W$75,FF$3)</f>
        <v>0</v>
      </c>
      <c r="FG41" s="83">
        <f>SUMIFS(PREDICTIONS!$U$4:$U$75,PREDICTIONS!$O$4:$O$75,$BX41,PREDICTIONS!$N$4:$N$75,FG$3)+SUMIFS(PREDICTIONS!$T$4:$T$75,PREDICTIONS!$N$4:$N$75,$BX41,PREDICTIONS!$O$4:$O$75,FG$3)</f>
        <v>0</v>
      </c>
      <c r="FH41" s="83">
        <f>SUMIFS(PREDICTIONS!$U$4:$U$75,PREDICTIONS!$O$4:$O$75,$BX41,PREDICTIONS!$N$4:$N$75,FH$3)+SUMIFS(PREDICTIONS!$T$4:$T$75,PREDICTIONS!$N$4:$N$75,$BX41,PREDICTIONS!$O$4:$O$75,FH$3)</f>
        <v>0</v>
      </c>
      <c r="FI41" s="83">
        <f>SUMIFS(PREDICTIONS!$U$4:$U$75,PREDICTIONS!$O$4:$O$75,$BX41,PREDICTIONS!$N$4:$N$75,FI$3)+SUMIFS(PREDICTIONS!$T$4:$T$75,PREDICTIONS!$N$4:$N$75,$BX41,PREDICTIONS!$O$4:$O$75,FI$3)</f>
        <v>0</v>
      </c>
      <c r="FJ41" s="83">
        <f>SUMIFS(PREDICTIONS!$U$4:$U$75,PREDICTIONS!$O$4:$O$75,$BX41,PREDICTIONS!$N$4:$N$75,FJ$3)+SUMIFS(PREDICTIONS!$T$4:$T$75,PREDICTIONS!$N$4:$N$75,$BX41,PREDICTIONS!$O$4:$O$75,FJ$3)</f>
        <v>0</v>
      </c>
      <c r="FK41" s="83">
        <f>SUMIFS(PREDICTIONS!$U$4:$U$75,PREDICTIONS!$O$4:$O$75,$BX41,PREDICTIONS!$N$4:$N$75,FK$3)+SUMIFS(PREDICTIONS!$T$4:$T$75,PREDICTIONS!$N$4:$N$75,$BX41,PREDICTIONS!$O$4:$O$75,FK$3)</f>
        <v>0</v>
      </c>
      <c r="FL41" s="83">
        <f>SUMIFS(PREDICTIONS!$U$4:$U$75,PREDICTIONS!$O$4:$O$75,$BX41,PREDICTIONS!$N$4:$N$75,FL$3)+SUMIFS(PREDICTIONS!$T$4:$T$75,PREDICTIONS!$N$4:$N$75,$BX41,PREDICTIONS!$O$4:$O$75,FL$3)</f>
        <v>0</v>
      </c>
      <c r="FM41" s="83">
        <f>SUMIFS(PREDICTIONS!$U$4:$U$75,PREDICTIONS!$O$4:$O$75,$BX41,PREDICTIONS!$N$4:$N$75,FM$3)+SUMIFS(PREDICTIONS!$T$4:$T$75,PREDICTIONS!$N$4:$N$75,$BX41,PREDICTIONS!$O$4:$O$75,FM$3)</f>
        <v>0</v>
      </c>
      <c r="FN41" s="83">
        <f>SUMIFS(PREDICTIONS!$U$4:$U$75,PREDICTIONS!$O$4:$O$75,$BX41,PREDICTIONS!$N$4:$N$75,FN$3)+SUMIFS(PREDICTIONS!$T$4:$T$75,PREDICTIONS!$N$4:$N$75,$BX41,PREDICTIONS!$O$4:$O$75,FN$3)</f>
        <v>0</v>
      </c>
      <c r="FO41" s="83">
        <f>SUMIFS(PREDICTIONS!$U$4:$U$75,PREDICTIONS!$O$4:$O$75,$BX41,PREDICTIONS!$N$4:$N$75,FO$3)+SUMIFS(PREDICTIONS!$T$4:$T$75,PREDICTIONS!$N$4:$N$75,$BX41,PREDICTIONS!$O$4:$O$75,FO$3)</f>
        <v>0</v>
      </c>
      <c r="FP41" s="83">
        <f>SUMIFS(PREDICTIONS!$U$4:$U$75,PREDICTIONS!$O$4:$O$75,$BX41,PREDICTIONS!$N$4:$N$75,FP$3)+SUMIFS(PREDICTIONS!$T$4:$T$75,PREDICTIONS!$N$4:$N$75,$BX41,PREDICTIONS!$O$4:$O$75,FP$3)</f>
        <v>0</v>
      </c>
      <c r="FQ41" s="83">
        <f>SUMIFS(PREDICTIONS!$U$4:$U$75,PREDICTIONS!$O$4:$O$75,$BX41,PREDICTIONS!$N$4:$N$75,FQ$3)+SUMIFS(PREDICTIONS!$T$4:$T$75,PREDICTIONS!$N$4:$N$75,$BX41,PREDICTIONS!$O$4:$O$75,FQ$3)</f>
        <v>0</v>
      </c>
      <c r="FR41" s="83">
        <f>SUMIFS(PREDICTIONS!$U$4:$U$75,PREDICTIONS!$O$4:$O$75,$BX41,PREDICTIONS!$N$4:$N$75,FR$3)+SUMIFS(PREDICTIONS!$T$4:$T$75,PREDICTIONS!$N$4:$N$75,$BX41,PREDICTIONS!$O$4:$O$75,FR$3)</f>
        <v>0</v>
      </c>
      <c r="FS41" s="51"/>
      <c r="FT41" s="51" t="s">
        <v>9</v>
      </c>
      <c r="FU41" s="83">
        <f>SUMIFS(PREDICTIONS!$S$4:$S$75,PREDICTIONS!$O$4:$O$75,$BX41,PREDICTIONS!$N$4:$N$75,FU$3)+SUMIFS(PREDICTIONS!$R$4:$R$75,PREDICTIONS!$N$4:$N$75,$BX41,PREDICTIONS!$O$4:$O$75,FU$3)</f>
        <v>0</v>
      </c>
      <c r="FV41" s="83">
        <f>SUMIFS(PREDICTIONS!$S$4:$S$75,PREDICTIONS!$O$4:$O$75,$BX41,PREDICTIONS!$N$4:$N$75,FV$3)+SUMIFS(PREDICTIONS!$R$4:$R$75,PREDICTIONS!$N$4:$N$75,$BX41,PREDICTIONS!$O$4:$O$75,FV$3)</f>
        <v>0</v>
      </c>
      <c r="FW41" s="83">
        <f>SUMIFS(PREDICTIONS!$S$4:$S$75,PREDICTIONS!$O$4:$O$75,$BX41,PREDICTIONS!$N$4:$N$75,FW$3)+SUMIFS(PREDICTIONS!$R$4:$R$75,PREDICTIONS!$N$4:$N$75,$BX41,PREDICTIONS!$O$4:$O$75,FW$3)</f>
        <v>0</v>
      </c>
      <c r="FX41" s="83">
        <f>SUMIFS(PREDICTIONS!$S$4:$S$75,PREDICTIONS!$O$4:$O$75,$BX41,PREDICTIONS!$N$4:$N$75,FX$3)+SUMIFS(PREDICTIONS!$R$4:$R$75,PREDICTIONS!$N$4:$N$75,$BX41,PREDICTIONS!$O$4:$O$75,FX$3)</f>
        <v>0</v>
      </c>
      <c r="FY41" s="83">
        <f>SUMIFS(PREDICTIONS!$S$4:$S$75,PREDICTIONS!$O$4:$O$75,$BX41,PREDICTIONS!$N$4:$N$75,FY$3)+SUMIFS(PREDICTIONS!$R$4:$R$75,PREDICTIONS!$N$4:$N$75,$BX41,PREDICTIONS!$O$4:$O$75,FY$3)</f>
        <v>0</v>
      </c>
      <c r="FZ41" s="83">
        <f>SUMIFS(PREDICTIONS!$S$4:$S$75,PREDICTIONS!$O$4:$O$75,$BX41,PREDICTIONS!$N$4:$N$75,FZ$3)+SUMIFS(PREDICTIONS!$R$4:$R$75,PREDICTIONS!$N$4:$N$75,$BX41,PREDICTIONS!$O$4:$O$75,FZ$3)</f>
        <v>0</v>
      </c>
      <c r="GA41" s="83">
        <f>SUMIFS(PREDICTIONS!$T$4:$T$75,PREDICTIONS!$P$4:$P$75,$BX41,PREDICTIONS!$O$4:$O$75,GA$3)+SUMIFS(PREDICTIONS!$S$4:$S$75,PREDICTIONS!$O$4:$O$75,$BX41,PREDICTIONS!$P$4:$P$75,GA$3)</f>
        <v>0</v>
      </c>
      <c r="GB41" s="83">
        <f>SUMIFS(PREDICTIONS!$U$4:$U$75,PREDICTIONS!$Q$4:$Q$75,$BX41,PREDICTIONS!$P$4:$P$75,GB$3)+SUMIFS(PREDICTIONS!$T$4:$T$75,PREDICTIONS!$P$4:$P$75,$BX41,PREDICTIONS!$Q$4:$Q$75,GB$3)</f>
        <v>0</v>
      </c>
      <c r="GC41" s="83">
        <f>SUMIFS(PREDICTIONS!$V$4:$V$75,PREDICTIONS!$R$4:$R$75,$BX41,PREDICTIONS!$Q$4:$Q$75,GC$3)+SUMIFS(PREDICTIONS!$U$4:$U$75,PREDICTIONS!$Q$4:$Q$75,$BX41,PREDICTIONS!$R$4:$R$75,GC$3)</f>
        <v>0</v>
      </c>
      <c r="GD41" s="83">
        <f>SUMIFS(PREDICTIONS!$W$4:$W$75,PREDICTIONS!$S$4:$S$75,$BX41,PREDICTIONS!$R$4:$R$75,GD$3)+SUMIFS(PREDICTIONS!$V$4:$V$75,PREDICTIONS!$R$4:$R$75,$BX41,PREDICTIONS!$S$4:$S$75,GD$3)</f>
        <v>0</v>
      </c>
      <c r="GE41" s="83">
        <f>SUMIFS(PREDICTIONS!$B$4:$B$75,PREDICTIONS!$T$4:$T$75,$BX41,PREDICTIONS!$S$4:$S$75,GE$3)+SUMIFS(PREDICTIONS!$W$4:$W$75,PREDICTIONS!$S$4:$S$75,$BX41,PREDICTIONS!$T$4:$T$75,GE$3)</f>
        <v>0</v>
      </c>
      <c r="GF41" s="83">
        <f>SUMIFS(PREDICTIONS!$C$4:$C$75,PREDICTIONS!$U$4:$U$75,$BX41,PREDICTIONS!$T$4:$T$75,GF$3)+SUMIFS(PREDICTIONS!$B$4:$B$75,PREDICTIONS!$T$4:$T$75,$BX41,PREDICTIONS!$U$4:$U$75,GF$3)</f>
        <v>0</v>
      </c>
      <c r="GG41" s="83">
        <f>SUMIFS(PREDICTIONS!$D$4:$D$75,PREDICTIONS!$V$4:$V$75,$BX41,PREDICTIONS!$U$4:$U$75,GG$3)+SUMIFS(PREDICTIONS!$C$4:$C$75,PREDICTIONS!$U$4:$U$75,$BX41,PREDICTIONS!$V$4:$V$75,GG$3)</f>
        <v>0</v>
      </c>
      <c r="GH41" s="83">
        <f>SUMIFS(PREDICTIONS!$E$4:$E$75,PREDICTIONS!$W$4:$W$75,$BX41,PREDICTIONS!$V$4:$V$75,GH$3)+SUMIFS(PREDICTIONS!$D$4:$D$75,PREDICTIONS!$V$4:$V$75,$BX41,PREDICTIONS!$W$4:$W$75,GH$3)</f>
        <v>0</v>
      </c>
      <c r="GI41" s="83">
        <f>SUMIFS(PREDICTIONS!$F$4:$F$75,PREDICTIONS!$B$4:$B$75,$BX41,PREDICTIONS!$W$4:$W$75,GI$3)+SUMIFS(PREDICTIONS!$E$4:$E$75,PREDICTIONS!$W$4:$W$75,$BX41,PREDICTIONS!$B$4:$B$75,GI$3)</f>
        <v>0</v>
      </c>
      <c r="GJ41" s="83">
        <f>SUMIFS(PREDICTIONS!$G$4:$G$75,PREDICTIONS!$C$4:$C$75,$BX41,PREDICTIONS!$B$4:$B$75,GJ$3)+SUMIFS(PREDICTIONS!$F$4:$F$75,PREDICTIONS!$B$4:$B$75,$BX41,PREDICTIONS!$C$4:$C$75,GJ$3)</f>
        <v>0</v>
      </c>
      <c r="GK41" s="83">
        <f>SUMIFS(PREDICTIONS!$J$4:$J$75,PREDICTIONS!$D$4:$D$75,$BX41,PREDICTIONS!$C$4:$C$75,GK$3)+SUMIFS(PREDICTIONS!$G$4:$G$75,PREDICTIONS!$C$4:$C$75,$BX41,PREDICTIONS!$D$4:$D$75,GK$3)</f>
        <v>0</v>
      </c>
      <c r="GL41" s="83">
        <f>SUMIFS(PREDICTIONS!$K$4:$K$75,PREDICTIONS!$E$4:$E$75,$BX41,PREDICTIONS!$D$4:$D$75,GL$3)+SUMIFS(PREDICTIONS!$J$4:$J$75,PREDICTIONS!$D$4:$D$75,$BX41,PREDICTIONS!$E$4:$E$75,GL$3)</f>
        <v>0</v>
      </c>
      <c r="GM41" s="83">
        <f>SUMIFS(PREDICTIONS!$L$4:$L$75,PREDICTIONS!$F$4:$F$75,$BX41,PREDICTIONS!$E$4:$E$75,GM$3)+SUMIFS(PREDICTIONS!$K$4:$K$75,PREDICTIONS!$E$4:$E$75,$BX41,PREDICTIONS!$F$4:$F$75,GM$3)</f>
        <v>0</v>
      </c>
      <c r="GN41" s="83">
        <f>SUMIFS(PREDICTIONS!$N$4:$N$75,PREDICTIONS!$G$4:$G$75,$BX41,PREDICTIONS!$F$4:$F$75,GN$3)+SUMIFS(PREDICTIONS!$L$4:$L$75,PREDICTIONS!$F$4:$F$75,$BX41,PREDICTIONS!$G$4:$G$75,GN$3)</f>
        <v>0</v>
      </c>
      <c r="GO41" s="83">
        <f>SUMIFS(PREDICTIONS!$O$4:$O$75,PREDICTIONS!$J$4:$J$75,$BX41,PREDICTIONS!$G$4:$G$75,GO$3)+SUMIFS(PREDICTIONS!$N$4:$N$75,PREDICTIONS!$G$4:$G$75,$BX41,PREDICTIONS!$J$4:$J$75,GO$3)</f>
        <v>0</v>
      </c>
      <c r="GP41" s="83">
        <f>SUMIFS(PREDICTIONS!$P$4:$P$75,PREDICTIONS!$K$4:$K$75,$BX41,PREDICTIONS!$J$4:$J$75,GP$3)+SUMIFS(PREDICTIONS!$O$4:$O$75,PREDICTIONS!$J$4:$J$75,$BX41,PREDICTIONS!$K$4:$K$75,GP$3)</f>
        <v>0</v>
      </c>
      <c r="GQ41" s="83">
        <f>SUMIFS(PREDICTIONS!$Q$4:$Q$75,PREDICTIONS!$L$4:$L$75,$BX41,PREDICTIONS!$K$4:$K$75,GQ$3)+SUMIFS(PREDICTIONS!$P$4:$P$75,PREDICTIONS!$K$4:$K$75,$BX41,PREDICTIONS!$L$4:$L$75,GQ$3)</f>
        <v>0</v>
      </c>
      <c r="GR41" s="83">
        <f>SUMIFS(PREDICTIONS!$R$4:$R$75,PREDICTIONS!$N$4:$N$75,$BX41,PREDICTIONS!$L$4:$L$75,GR$3)+SUMIFS(PREDICTIONS!$Q$4:$Q$75,PREDICTIONS!$L$4:$L$75,$BX41,PREDICTIONS!$N$4:$N$75,GR$3)</f>
        <v>0</v>
      </c>
      <c r="GS41" s="83">
        <f>SUMIFS(PREDICTIONS!$S$4:$S$75,PREDICTIONS!$O$4:$O$75,$BX41,PREDICTIONS!$N$4:$N$75,GS$3)+SUMIFS(PREDICTIONS!$R$4:$R$75,PREDICTIONS!$N$4:$N$75,$BX41,PREDICTIONS!$O$4:$O$75,GS$3)</f>
        <v>0</v>
      </c>
      <c r="GT41" s="83">
        <f>SUMIFS(PREDICTIONS!$T$4:$T$75,PREDICTIONS!$P$4:$P$75,$BX41,PREDICTIONS!$O$4:$O$75,GT$3)+SUMIFS(PREDICTIONS!$S$4:$S$75,PREDICTIONS!$O$4:$O$75,$BX41,PREDICTIONS!$P$4:$P$75,GT$3)</f>
        <v>0</v>
      </c>
      <c r="GU41" s="83">
        <f>SUMIFS(PREDICTIONS!$U$4:$U$75,PREDICTIONS!$Q$4:$Q$75,$BX41,PREDICTIONS!$P$4:$P$75,GU$3)+SUMIFS(PREDICTIONS!$T$4:$T$75,PREDICTIONS!$P$4:$P$75,$BX41,PREDICTIONS!$Q$4:$Q$75,GU$3)</f>
        <v>0</v>
      </c>
      <c r="GV41" s="83">
        <f>SUMIFS(PREDICTIONS!$V$4:$V$75,PREDICTIONS!$R$4:$R$75,$BX41,PREDICTIONS!$Q$4:$Q$75,GV$3)+SUMIFS(PREDICTIONS!$U$4:$U$75,PREDICTIONS!$Q$4:$Q$75,$BX41,PREDICTIONS!$R$4:$R$75,GV$3)</f>
        <v>0</v>
      </c>
      <c r="GW41" s="83">
        <f>SUMIFS(PREDICTIONS!$W$4:$W$75,PREDICTIONS!$S$4:$S$75,$BX41,PREDICTIONS!$R$4:$R$75,GW$3)+SUMIFS(PREDICTIONS!$V$4:$V$75,PREDICTIONS!$R$4:$R$75,$BX41,PREDICTIONS!$S$4:$S$75,GW$3)</f>
        <v>0</v>
      </c>
      <c r="GX41" s="83">
        <f>SUMIFS(PREDICTIONS!$B$4:$B$75,PREDICTIONS!$T$4:$T$75,$BX41,PREDICTIONS!$S$4:$S$75,GX$3)+SUMIFS(PREDICTIONS!$W$4:$W$75,PREDICTIONS!$S$4:$S$75,$BX41,PREDICTIONS!$T$4:$T$75,GX$3)</f>
        <v>0</v>
      </c>
      <c r="GY41" s="83">
        <f>SUMIFS(PREDICTIONS!$C$4:$C$75,PREDICTIONS!$U$4:$U$75,$BX41,PREDICTIONS!$T$4:$T$75,GY$3)+SUMIFS(PREDICTIONS!$B$4:$B$75,PREDICTIONS!$T$4:$T$75,$BX41,PREDICTIONS!$U$4:$U$75,GY$3)</f>
        <v>0</v>
      </c>
      <c r="GZ41" s="83">
        <f>SUMIFS(PREDICTIONS!$S$4:$S$75,PREDICTIONS!$O$4:$O$75,$BX41,PREDICTIONS!$N$4:$N$75,GZ$3)+SUMIFS(PREDICTIONS!$R$4:$R$75,PREDICTIONS!$N$4:$N$75,$BX41,PREDICTIONS!$O$4:$O$75,GZ$3)</f>
        <v>0</v>
      </c>
      <c r="HA41" s="83">
        <f>SUMIFS(PREDICTIONS!$S$4:$S$75,PREDICTIONS!$O$4:$O$75,$BX41,PREDICTIONS!$N$4:$N$75,HA$3)+SUMIFS(PREDICTIONS!$R$4:$R$75,PREDICTIONS!$N$4:$N$75,$BX41,PREDICTIONS!$O$4:$O$75,HA$3)</f>
        <v>0</v>
      </c>
      <c r="HB41" s="83">
        <f>SUMIFS(PREDICTIONS!$S$4:$S$75,PREDICTIONS!$O$4:$O$75,$BX41,PREDICTIONS!$N$4:$N$75,HB$3)+SUMIFS(PREDICTIONS!$R$4:$R$75,PREDICTIONS!$N$4:$N$75,$BX41,PREDICTIONS!$O$4:$O$75,HB$3)</f>
        <v>0</v>
      </c>
      <c r="HC41" s="83">
        <f>SUMIFS(PREDICTIONS!$S$4:$S$75,PREDICTIONS!$O$4:$O$75,$BX41,PREDICTIONS!$N$4:$N$75,HC$3)+SUMIFS(PREDICTIONS!$R$4:$R$75,PREDICTIONS!$N$4:$N$75,$BX41,PREDICTIONS!$O$4:$O$75,HC$3)</f>
        <v>0</v>
      </c>
      <c r="HD41" s="83">
        <f>SUMIFS(PREDICTIONS!$S$4:$S$75,PREDICTIONS!$O$4:$O$75,$BX41,PREDICTIONS!$N$4:$N$75,HD$3)+SUMIFS(PREDICTIONS!$R$4:$R$75,PREDICTIONS!$N$4:$N$75,$BX41,PREDICTIONS!$O$4:$O$75,HD$3)</f>
        <v>0</v>
      </c>
      <c r="HE41" s="83">
        <f>SUMIFS(PREDICTIONS!$S$4:$S$75,PREDICTIONS!$O$4:$O$75,$BX41,PREDICTIONS!$N$4:$N$75,HE$3)+SUMIFS(PREDICTIONS!$R$4:$R$75,PREDICTIONS!$N$4:$N$75,$BX41,PREDICTIONS!$O$4:$O$75,HE$3)</f>
        <v>0</v>
      </c>
      <c r="HF41" s="83">
        <f>SUMIFS(PREDICTIONS!$S$4:$S$75,PREDICTIONS!$O$4:$O$75,$BX41,PREDICTIONS!$N$4:$N$75,HF$3)+SUMIFS(PREDICTIONS!$R$4:$R$75,PREDICTIONS!$N$4:$N$75,$BX41,PREDICTIONS!$O$4:$O$75,HF$3)</f>
        <v>0</v>
      </c>
      <c r="HG41" s="83">
        <f>SUMIFS(PREDICTIONS!$S$4:$S$75,PREDICTIONS!$O$4:$O$75,$BX41,PREDICTIONS!$N$4:$N$75,HG$3)+SUMIFS(PREDICTIONS!$R$4:$R$75,PREDICTIONS!$N$4:$N$75,$BX41,PREDICTIONS!$O$4:$O$75,HG$3)</f>
        <v>0</v>
      </c>
      <c r="HH41" s="83">
        <f>SUMIFS(PREDICTIONS!$S$4:$S$75,PREDICTIONS!$O$4:$O$75,$BX41,PREDICTIONS!$N$4:$N$75,HH$3)+SUMIFS(PREDICTIONS!$R$4:$R$75,PREDICTIONS!$N$4:$N$75,$BX41,PREDICTIONS!$O$4:$O$75,HH$3)</f>
        <v>0</v>
      </c>
      <c r="HI41" s="83">
        <f>SUMIFS(PREDICTIONS!$S$4:$S$75,PREDICTIONS!$O$4:$O$75,$BX41,PREDICTIONS!$N$4:$N$75,HI$3)+SUMIFS(PREDICTIONS!$R$4:$R$75,PREDICTIONS!$N$4:$N$75,$BX41,PREDICTIONS!$O$4:$O$75,HI$3)</f>
        <v>0</v>
      </c>
      <c r="HJ41" s="83">
        <f>SUMIFS(PREDICTIONS!$S$4:$S$75,PREDICTIONS!$O$4:$O$75,$BX41,PREDICTIONS!$N$4:$N$75,HJ$3)+SUMIFS(PREDICTIONS!$R$4:$R$75,PREDICTIONS!$N$4:$N$75,$BX41,PREDICTIONS!$O$4:$O$75,HJ$3)</f>
        <v>0</v>
      </c>
      <c r="HK41" s="83">
        <f>SUMIFS(PREDICTIONS!$S$4:$S$75,PREDICTIONS!$O$4:$O$75,$BX41,PREDICTIONS!$N$4:$N$75,HK$3)+SUMIFS(PREDICTIONS!$R$4:$R$75,PREDICTIONS!$N$4:$N$75,$BX41,PREDICTIONS!$O$4:$O$75,HK$3)</f>
        <v>0</v>
      </c>
      <c r="HL41" s="83">
        <f>SUMIFS(PREDICTIONS!$S$4:$S$75,PREDICTIONS!$O$4:$O$75,$BX41,PREDICTIONS!$N$4:$N$75,HL$3)+SUMIFS(PREDICTIONS!$R$4:$R$75,PREDICTIONS!$N$4:$N$75,$BX41,PREDICTIONS!$O$4:$O$75,HL$3)</f>
        <v>0</v>
      </c>
      <c r="HM41" s="83">
        <f>SUMIFS(PREDICTIONS!$S$4:$S$75,PREDICTIONS!$O$4:$O$75,$BX41,PREDICTIONS!$N$4:$N$75,HM$3)+SUMIFS(PREDICTIONS!$R$4:$R$75,PREDICTIONS!$N$4:$N$75,$BX41,PREDICTIONS!$O$4:$O$75,HM$3)</f>
        <v>0</v>
      </c>
      <c r="HN41" s="83">
        <f>SUMIFS(PREDICTIONS!$S$4:$S$75,PREDICTIONS!$O$4:$O$75,$BX41,PREDICTIONS!$N$4:$N$75,HN$3)+SUMIFS(PREDICTIONS!$R$4:$R$75,PREDICTIONS!$N$4:$N$75,$BX41,PREDICTIONS!$O$4:$O$75,HN$3)</f>
        <v>0</v>
      </c>
      <c r="HO41" s="83">
        <f>SUMIFS(PREDICTIONS!$S$4:$S$75,PREDICTIONS!$O$4:$O$75,$BX41,PREDICTIONS!$N$4:$N$75,HO$3)+SUMIFS(PREDICTIONS!$R$4:$R$75,PREDICTIONS!$N$4:$N$75,$BX41,PREDICTIONS!$O$4:$O$75,HO$3)</f>
        <v>0</v>
      </c>
      <c r="HP41" s="83">
        <f>SUMIFS(PREDICTIONS!$S$4:$S$75,PREDICTIONS!$O$4:$O$75,$BX41,PREDICTIONS!$N$4:$N$75,HP$3)+SUMIFS(PREDICTIONS!$R$4:$R$75,PREDICTIONS!$N$4:$N$75,$BX41,PREDICTIONS!$O$4:$O$75,HP$3)</f>
        <v>0</v>
      </c>
      <c r="HQ41" s="51"/>
      <c r="HR41" s="71"/>
      <c r="HS41" s="71"/>
      <c r="HT41" s="71"/>
      <c r="HU41" s="71"/>
      <c r="HV41" s="71"/>
      <c r="HW41" s="71"/>
      <c r="HX41" s="71"/>
      <c r="HY41" s="71"/>
      <c r="HZ41" s="71"/>
      <c r="IA41" s="71"/>
      <c r="IB41" s="71"/>
      <c r="IC41" s="71"/>
      <c r="ID41" s="71"/>
      <c r="IE41" s="71"/>
      <c r="IF41" s="71"/>
      <c r="IG41" s="71"/>
      <c r="IH41" s="71"/>
      <c r="II41" s="71"/>
      <c r="IJ41" s="71"/>
      <c r="IK41" s="71"/>
      <c r="IL41" s="71"/>
      <c r="IM41" s="71"/>
      <c r="IN41" s="71"/>
      <c r="IP41" s="71"/>
      <c r="IQ41" s="71"/>
      <c r="IR41" s="71"/>
      <c r="IS41" s="71"/>
      <c r="IT41" s="71"/>
      <c r="IU41" s="71"/>
      <c r="IV41" s="71"/>
      <c r="IW41" s="71"/>
      <c r="IX41" s="71"/>
      <c r="IY41" s="71"/>
      <c r="IZ41" s="71"/>
      <c r="JA41" s="71"/>
      <c r="JB41" s="71"/>
      <c r="JC41" s="71"/>
      <c r="JD41" s="71"/>
      <c r="JE41" s="71"/>
      <c r="JF41" s="71"/>
      <c r="JG41" s="71"/>
      <c r="JH41" s="71"/>
      <c r="JI41" s="71"/>
      <c r="JJ41" s="71"/>
      <c r="JK41" s="71"/>
      <c r="JL41" s="71"/>
      <c r="JM41" s="71"/>
      <c r="JN41" s="71"/>
      <c r="JO41" s="71"/>
      <c r="JP41" s="71"/>
      <c r="JQ41" s="71"/>
      <c r="JR41" s="71"/>
      <c r="JS41" s="71"/>
      <c r="JT41" s="71"/>
      <c r="JU41" s="71"/>
      <c r="JV41" s="71"/>
      <c r="JW41" s="71"/>
      <c r="JX41" s="71"/>
      <c r="JY41" s="71"/>
      <c r="JZ41" s="71"/>
      <c r="KA41" s="71"/>
      <c r="KB41" s="71"/>
      <c r="KC41" s="71"/>
      <c r="KD41" s="71"/>
      <c r="KE41" s="71"/>
      <c r="KF41" s="71"/>
      <c r="KG41" s="71"/>
      <c r="KH41" s="71"/>
      <c r="KI41" s="71"/>
      <c r="KJ41" s="71"/>
      <c r="KK41" s="71"/>
      <c r="KL41" s="71"/>
      <c r="KM41" s="71"/>
      <c r="KN41" s="71"/>
      <c r="KO41" s="71"/>
    </row>
    <row r="42" spans="1:301" s="78" customFormat="1" ht="30" customHeight="1" x14ac:dyDescent="0.25">
      <c r="A42" s="71"/>
      <c r="B42" s="72">
        <f>ACTUALS!B42</f>
        <v>39</v>
      </c>
      <c r="C42" s="73" t="str">
        <f>ACTUALS!C42</f>
        <v>H</v>
      </c>
      <c r="D42" s="74">
        <f>ACTUALS!D42</f>
        <v>46194</v>
      </c>
      <c r="E42" s="73" t="str">
        <f>ACTUALS!E42</f>
        <v>Hard Rock Stadium (Miami Gardens)</v>
      </c>
      <c r="F42" s="180">
        <f>ACTUALS!F42</f>
        <v>0.75</v>
      </c>
      <c r="G42" s="75">
        <f t="shared" si="2"/>
        <v>46194.75</v>
      </c>
      <c r="H42" s="254" t="str">
        <f>ACTUALS!H42</f>
        <v>Uruguay - Cape Verde</v>
      </c>
      <c r="I42" s="149"/>
      <c r="J42" s="150"/>
      <c r="K42" s="151"/>
      <c r="L42" s="73" t="str">
        <f t="shared" si="3"/>
        <v/>
      </c>
      <c r="M42" s="76" t="s">
        <v>726</v>
      </c>
      <c r="N42" s="77" t="str">
        <f t="shared" si="7"/>
        <v>Uruguay</v>
      </c>
      <c r="O42" s="78" t="str">
        <f t="shared" si="8"/>
        <v>Cape Verde</v>
      </c>
      <c r="P42" s="78" t="str">
        <f>IF(L42="","",IF(PREDICTIONS!$R42&gt;PREDICTIONS!$S42,PREDICTIONS!$N42,IF(PREDICTIONS!$S42&gt;PREDICTIONS!$R42,PREDICTIONS!$O42,"")))</f>
        <v/>
      </c>
      <c r="Q42" s="78" t="str">
        <f>IF(PREDICTIONS!$P42=PREDICTIONS!$N42,PREDICTIONS!$O42,IF(PREDICTIONS!$P42=PREDICTIONS!$O42,PREDICTIONS!$N42,""))</f>
        <v/>
      </c>
      <c r="R42" s="79">
        <f t="shared" si="4"/>
        <v>0</v>
      </c>
      <c r="S42" s="78">
        <f t="shared" si="5"/>
        <v>0</v>
      </c>
      <c r="T42" s="78">
        <f>IF(OR(PREDICTIONS!$R42="",PREDICTIONS!$S42=""),"",PREDICTIONS!$R42-PREDICTIONS!$S42)</f>
        <v>0</v>
      </c>
      <c r="U42" s="78">
        <f>IF(OR(PREDICTIONS!$R42="",PREDICTIONS!$S42=""),"",PREDICTIONS!$S42-PREDICTIONS!$R42)</f>
        <v>0</v>
      </c>
      <c r="V42" s="78" t="str">
        <f>IF(PREDICTIONS!$K42="","",IF(PREDICTIONS!$L42="Draw",1,IF(PREDICTIONS!$L42=PREDICTIONS!$N42,3,0)))</f>
        <v/>
      </c>
      <c r="W42" s="78" t="str">
        <f>IF(PREDICTIONS!$K42="","",IF(PREDICTIONS!$L42="Draw",1,IF(PREDICTIONS!$L42=PREDICTIONS!$O42,3,0)))</f>
        <v/>
      </c>
      <c r="AB42" s="209" t="str">
        <f>IF(OR(ACTUALS!L42="",L42=""),"",IF((R42+S42)=(ACTUALS!R42+ACTUALS!S42),pointtotalgoals,0))</f>
        <v/>
      </c>
      <c r="AC42" s="78" t="str">
        <f>IF(L42="","",IF(L42=ACTUALS!L42,pointcorrectresult,0))</f>
        <v/>
      </c>
      <c r="AD42" s="78" t="str">
        <f>IF(L42="","",IF(I42=ACTUALS!I42,pointcorrectscore,0))</f>
        <v/>
      </c>
      <c r="AE42" s="210">
        <f t="shared" si="6"/>
        <v>0</v>
      </c>
      <c r="AK42" s="78" t="s">
        <v>62</v>
      </c>
      <c r="AL42" s="86">
        <v>1</v>
      </c>
      <c r="AM42" s="86" t="str">
        <f ca="1">IFERROR(INDEX(BE:BE,MATCH("1"&amp;AK42,BO:BO,0),1),"")</f>
        <v>New Zealand</v>
      </c>
      <c r="AN42" s="86" t="str">
        <f ca="1">IF(AM42="","",VLOOKUP(AM42,BE:BJ,2,FALSE)&amp;"-"&amp;VLOOKUP(AM42,BE:BJ,3,FALSE)&amp;"-"&amp;VLOOKUP(AM42,BE:BJ,4,FALSE))</f>
        <v>0-0-0</v>
      </c>
      <c r="AO42" s="86">
        <f ca="1">IF(AM42="","",VLOOKUP(AM42,BE:BL,8,FALSE))</f>
        <v>0</v>
      </c>
      <c r="AP42" s="86">
        <f ca="1">IF(AM42="","",VLOOKUP(AM42,BE:BO,5,FALSE))</f>
        <v>0</v>
      </c>
      <c r="AQ42" s="280" t="str">
        <f>IF(L75="","",IF(AM42=ACTUALS!AJ42,$AQ$2,0))</f>
        <v/>
      </c>
      <c r="AR42" s="281"/>
      <c r="AS42" s="51"/>
      <c r="AT42" s="51"/>
      <c r="AU42" s="94"/>
      <c r="AV42" s="94"/>
      <c r="AW42" s="51"/>
      <c r="AX42" s="51"/>
      <c r="AY42" s="51"/>
      <c r="AZ42" s="51"/>
      <c r="BA42" s="51"/>
      <c r="BB42" s="51"/>
      <c r="BC42" s="51"/>
      <c r="BD42" s="51" t="s">
        <v>18</v>
      </c>
      <c r="BE42" s="51" t="s">
        <v>41</v>
      </c>
      <c r="BF42" s="51">
        <f>COUNTIF(PREDICTIONS!$P$4:$P$75,BE42)</f>
        <v>0</v>
      </c>
      <c r="BG42" s="51">
        <f>COUNTIFS(PREDICTIONS!$O$4:$O$75,BE42,PREDICTIONS!$L$4:$L$75,"Draw")+COUNTIFS(PREDICTIONS!$N$4:$N$75,BE42,PREDICTIONS!$L$4:$L$75,"Draw")</f>
        <v>0</v>
      </c>
      <c r="BH42" s="51">
        <f>COUNTIF(PREDICTIONS!$Q$4:$Q$75,BE42)</f>
        <v>0</v>
      </c>
      <c r="BI42" s="51">
        <f>BG42+(3*BF42)</f>
        <v>0</v>
      </c>
      <c r="BJ42" s="51">
        <f>SUMIFS(PREDICTIONS!$R$4:$R$75,PREDICTIONS!$N$4:$N$75,BE42)+SUMIFS(PREDICTIONS!$S$4:$S$75,PREDICTIONS!$O$4:$O$75,BE42)</f>
        <v>0</v>
      </c>
      <c r="BK42" s="51">
        <f>SUMIFS(PREDICTIONS!$S$4:$S$75,PREDICTIONS!$N$4:$N$75,BE42)+SUMIFS(PREDICTIONS!$R$4:$R$75,PREDICTIONS!$O$4:$O$75,BE42)</f>
        <v>0</v>
      </c>
      <c r="BL42" s="51">
        <f>BJ42-BK42</f>
        <v>0</v>
      </c>
      <c r="BM42" s="51">
        <f ca="1">RANK(BV42,BV39:BV42,1)</f>
        <v>1</v>
      </c>
      <c r="BN42" s="51" t="str">
        <f>IFERROR(VLOOKUP(BE42,AU:AV,2,FALSE),"")</f>
        <v/>
      </c>
      <c r="BO42" s="51" t="str">
        <f ca="1">IF(BN42="",BM42&amp;BD42,BN42&amp;BD42)</f>
        <v>1H</v>
      </c>
      <c r="BP42" s="51">
        <f>RANK(BI42,BI39:BI42)+(RANK(BL42,BL39:BL42)/10)+(RANK(BJ42,BJ39:BJ42)/100)</f>
        <v>1.1100000000000001</v>
      </c>
      <c r="BQ42" s="51">
        <f>RANK(BP42,BP39:BP42,1)</f>
        <v>1</v>
      </c>
      <c r="BR42" s="51" cm="1">
        <f t="array" aca="1" ref="BR42" ca="1">SUMPRODUCT((OFFSET($BY$3:$DT$3,MATCH($BE42,$BX$4:$BX$51,0),0))*((IF($BQ40=$BQ42,$BY$3:$DT$3=$BE40,0))+(IF($BQ39=$BQ42,$BY$3:$DT$3=$BE39,0))+(IF($BQ41=$BQ42,$BY$3:$DT$3=$BE41,0))))</f>
        <v>0</v>
      </c>
      <c r="BS42" s="51" cm="1">
        <f t="array" aca="1" ref="BS42" ca="1">SUMPRODUCT((OFFSET($DW$3:$FR$3,MATCH($BE42,$DV$4:$DV$51,0),0))*((IF($BQ40=$BQ42,$DW$3:$FR$3=$BE40,0))+(IF($BQ39=$BQ42,$DW$3:$FR$3=$BE39,0))+(IF($BQ41=$BQ42,$DW$3:$FR$3=$BE41,0))))</f>
        <v>0</v>
      </c>
      <c r="BT42" s="51" cm="1">
        <f t="array" aca="1" ref="BT42" ca="1">SUMPRODUCT((OFFSET($FU$3:$HP$3,MATCH($BE42,$FT$4:$FT$51,0),0))*((IF($BQ40=$BQ42,$FU$3:$HP$3=$BE40,0))+(IF($BQ39=$BQ42,$FU$3:$HP$3=$BE39,0))+(IF($BQ41=$BQ42,$FU$3:$HP$3=$BE41,0))))</f>
        <v>0</v>
      </c>
      <c r="BU42" s="51">
        <f ca="1">(BR42/1000)+(BS42/10000)+(BT42/100000)+(ROW(BT45)/10000000)</f>
        <v>4.5000000000000001E-6</v>
      </c>
      <c r="BV42" s="51">
        <f ca="1">+BP42-BU42</f>
        <v>1.1099955000000001</v>
      </c>
      <c r="BW42" s="51"/>
      <c r="BX42" s="96" t="s">
        <v>47</v>
      </c>
      <c r="BY42" s="83">
        <f>SUMIFS(PREDICTIONS!$W$4:$W$75,PREDICTIONS!$O$4:$O$75,$BX42,PREDICTIONS!$N$4:$N$75,BY$3)+SUMIFS(PREDICTIONS!$V$4:$V$75,PREDICTIONS!$N$4:$N$75,$BX42,PREDICTIONS!$O$4:$O$75,BY$3)</f>
        <v>0</v>
      </c>
      <c r="BZ42" s="83">
        <f>SUMIFS(PREDICTIONS!$W$4:$W$75,PREDICTIONS!$O$4:$O$75,$BX42,PREDICTIONS!$N$4:$N$75,BZ$3)+SUMIFS(PREDICTIONS!$V$4:$V$75,PREDICTIONS!$N$4:$N$75,$BX42,PREDICTIONS!$O$4:$O$75,BZ$3)</f>
        <v>0</v>
      </c>
      <c r="CA42" s="83">
        <f>SUMIFS(PREDICTIONS!$W$4:$W$75,PREDICTIONS!$O$4:$O$75,$BX42,PREDICTIONS!$N$4:$N$75,CA$3)+SUMIFS(PREDICTIONS!$V$4:$V$75,PREDICTIONS!$N$4:$N$75,$BX42,PREDICTIONS!$O$4:$O$75,CA$3)</f>
        <v>0</v>
      </c>
      <c r="CB42" s="83">
        <f>SUMIFS(PREDICTIONS!$W$4:$W$75,PREDICTIONS!$O$4:$O$75,$BX42,PREDICTIONS!$N$4:$N$75,CB$3)+SUMIFS(PREDICTIONS!$V$4:$V$75,PREDICTIONS!$N$4:$N$75,$BX42,PREDICTIONS!$O$4:$O$75,CB$3)</f>
        <v>0</v>
      </c>
      <c r="CC42" s="83">
        <f>SUMIFS(PREDICTIONS!$W$4:$W$75,PREDICTIONS!$O$4:$O$75,$BX42,PREDICTIONS!$N$4:$N$75,CC$3)+SUMIFS(PREDICTIONS!$V$4:$V$75,PREDICTIONS!$N$4:$N$75,$BX42,PREDICTIONS!$O$4:$O$75,CC$3)</f>
        <v>0</v>
      </c>
      <c r="CD42" s="83">
        <f>SUMIFS(PREDICTIONS!$W$4:$W$75,PREDICTIONS!$O$4:$O$75,$BX42,PREDICTIONS!$N$4:$N$75,CD$3)+SUMIFS(PREDICTIONS!$V$4:$V$75,PREDICTIONS!$N$4:$N$75,$BX42,PREDICTIONS!$O$4:$O$75,CD$3)</f>
        <v>0</v>
      </c>
      <c r="CE42" s="83">
        <f>SUMIFS(PREDICTIONS!$W$4:$W$75,PREDICTIONS!$O$4:$O$75,$BX42,PREDICTIONS!$N$4:$N$75,CE$3)+SUMIFS(PREDICTIONS!$V$4:$V$75,PREDICTIONS!$N$4:$N$75,$BX42,PREDICTIONS!$O$4:$O$75,CE$3)</f>
        <v>0</v>
      </c>
      <c r="CF42" s="83">
        <f>SUMIFS(PREDICTIONS!$W$4:$W$75,PREDICTIONS!$O$4:$O$75,$BX42,PREDICTIONS!$N$4:$N$75,CF$3)+SUMIFS(PREDICTIONS!$V$4:$V$75,PREDICTIONS!$N$4:$N$75,$BX42,PREDICTIONS!$O$4:$O$75,CF$3)</f>
        <v>0</v>
      </c>
      <c r="CG42" s="83">
        <f>SUMIFS(PREDICTIONS!$W$4:$W$75,PREDICTIONS!$O$4:$O$75,$BX42,PREDICTIONS!$N$4:$N$75,CG$3)+SUMIFS(PREDICTIONS!$V$4:$V$75,PREDICTIONS!$N$4:$N$75,$BX42,PREDICTIONS!$O$4:$O$75,CG$3)</f>
        <v>0</v>
      </c>
      <c r="CH42" s="83">
        <f>SUMIFS(PREDICTIONS!$W$4:$W$75,PREDICTIONS!$O$4:$O$75,$BX42,PREDICTIONS!$N$4:$N$75,CH$3)+SUMIFS(PREDICTIONS!$V$4:$V$75,PREDICTIONS!$N$4:$N$75,$BX42,PREDICTIONS!$O$4:$O$75,CH$3)</f>
        <v>0</v>
      </c>
      <c r="CI42" s="83">
        <f>SUMIFS(PREDICTIONS!$W$4:$W$75,PREDICTIONS!$O$4:$O$75,$BX42,PREDICTIONS!$N$4:$N$75,CI$3)+SUMIFS(PREDICTIONS!$V$4:$V$75,PREDICTIONS!$N$4:$N$75,$BX42,PREDICTIONS!$O$4:$O$75,CI$3)</f>
        <v>0</v>
      </c>
      <c r="CJ42" s="83">
        <f>SUMIFS(PREDICTIONS!$W$4:$W$75,PREDICTIONS!$O$4:$O$75,$BX42,PREDICTIONS!$N$4:$N$75,CJ$3)+SUMIFS(PREDICTIONS!$V$4:$V$75,PREDICTIONS!$N$4:$N$75,$BX42,PREDICTIONS!$O$4:$O$75,CJ$3)</f>
        <v>0</v>
      </c>
      <c r="CK42" s="83">
        <f>SUMIFS(PREDICTIONS!$W$4:$W$75,PREDICTIONS!$O$4:$O$75,$BX42,PREDICTIONS!$N$4:$N$75,CK$3)+SUMIFS(PREDICTIONS!$V$4:$V$75,PREDICTIONS!$N$4:$N$75,$BX42,PREDICTIONS!$O$4:$O$75,CK$3)</f>
        <v>0</v>
      </c>
      <c r="CL42" s="83">
        <f>SUMIFS(PREDICTIONS!$W$4:$W$75,PREDICTIONS!$O$4:$O$75,$BX42,PREDICTIONS!$N$4:$N$75,CL$3)+SUMIFS(PREDICTIONS!$V$4:$V$75,PREDICTIONS!$N$4:$N$75,$BX42,PREDICTIONS!$O$4:$O$75,CL$3)</f>
        <v>0</v>
      </c>
      <c r="CM42" s="83">
        <f>SUMIFS(PREDICTIONS!$W$4:$W$75,PREDICTIONS!$O$4:$O$75,$BX42,PREDICTIONS!$N$4:$N$75,CM$3)+SUMIFS(PREDICTIONS!$V$4:$V$75,PREDICTIONS!$N$4:$N$75,$BX42,PREDICTIONS!$O$4:$O$75,CM$3)</f>
        <v>0</v>
      </c>
      <c r="CN42" s="83">
        <f>SUMIFS(PREDICTIONS!$W$4:$W$75,PREDICTIONS!$O$4:$O$75,$BX42,PREDICTIONS!$N$4:$N$75,CN$3)+SUMIFS(PREDICTIONS!$V$4:$V$75,PREDICTIONS!$N$4:$N$75,$BX42,PREDICTIONS!$O$4:$O$75,CN$3)</f>
        <v>0</v>
      </c>
      <c r="CO42" s="83">
        <f>SUMIFS(PREDICTIONS!$W$4:$W$75,PREDICTIONS!$O$4:$O$75,$BX42,PREDICTIONS!$N$4:$N$75,CO$3)+SUMIFS(PREDICTIONS!$V$4:$V$75,PREDICTIONS!$N$4:$N$75,$BX42,PREDICTIONS!$O$4:$O$75,CO$3)</f>
        <v>0</v>
      </c>
      <c r="CP42" s="83">
        <f>SUMIFS(PREDICTIONS!$W$4:$W$75,PREDICTIONS!$O$4:$O$75,$BX42,PREDICTIONS!$N$4:$N$75,CP$3)+SUMIFS(PREDICTIONS!$V$4:$V$75,PREDICTIONS!$N$4:$N$75,$BX42,PREDICTIONS!$O$4:$O$75,CP$3)</f>
        <v>0</v>
      </c>
      <c r="CQ42" s="83">
        <f>SUMIFS(PREDICTIONS!$W$4:$W$75,PREDICTIONS!$O$4:$O$75,$BX42,PREDICTIONS!$N$4:$N$75,CQ$3)+SUMIFS(PREDICTIONS!$V$4:$V$75,PREDICTIONS!$N$4:$N$75,$BX42,PREDICTIONS!$O$4:$O$75,CQ$3)</f>
        <v>0</v>
      </c>
      <c r="CR42" s="83">
        <f>SUMIFS(PREDICTIONS!$W$4:$W$75,PREDICTIONS!$O$4:$O$75,$BX42,PREDICTIONS!$N$4:$N$75,CR$3)+SUMIFS(PREDICTIONS!$V$4:$V$75,PREDICTIONS!$N$4:$N$75,$BX42,PREDICTIONS!$O$4:$O$75,CR$3)</f>
        <v>0</v>
      </c>
      <c r="CS42" s="83">
        <f>SUMIFS(PREDICTIONS!$W$4:$W$75,PREDICTIONS!$O$4:$O$75,$BX42,PREDICTIONS!$N$4:$N$75,CS$3)+SUMIFS(PREDICTIONS!$V$4:$V$75,PREDICTIONS!$N$4:$N$75,$BX42,PREDICTIONS!$O$4:$O$75,CS$3)</f>
        <v>0</v>
      </c>
      <c r="CT42" s="83">
        <f>SUMIFS(PREDICTIONS!$W$4:$W$75,PREDICTIONS!$O$4:$O$75,$BX42,PREDICTIONS!$N$4:$N$75,CT$3)+SUMIFS(PREDICTIONS!$V$4:$V$75,PREDICTIONS!$N$4:$N$75,$BX42,PREDICTIONS!$O$4:$O$75,CT$3)</f>
        <v>0</v>
      </c>
      <c r="CU42" s="83">
        <f>SUMIFS(PREDICTIONS!$B$4:$B$75,PREDICTIONS!$P$4:$P$75,$BX42,PREDICTIONS!$O$4:$O$75,CU$3)+SUMIFS(PREDICTIONS!$W$4:$W$75,PREDICTIONS!$O$4:$O$75,$BX42,PREDICTIONS!$P$4:$P$75,CU$3)</f>
        <v>0</v>
      </c>
      <c r="CV42" s="83">
        <f>SUMIFS(PREDICTIONS!$C$4:$C$75,PREDICTIONS!$Q$4:$Q$75,$BX42,PREDICTIONS!$P$4:$P$75,CV$3)+SUMIFS(PREDICTIONS!$B$4:$B$75,PREDICTIONS!$P$4:$P$75,$BX42,PREDICTIONS!$Q$4:$Q$75,CV$3)</f>
        <v>0</v>
      </c>
      <c r="CW42" s="83">
        <f>SUMIFS(PREDICTIONS!$D$4:$D$75,PREDICTIONS!$R$4:$R$75,$BX42,PREDICTIONS!$Q$4:$Q$75,CW$3)+SUMIFS(PREDICTIONS!$C$4:$C$75,PREDICTIONS!$Q$4:$Q$75,$BX42,PREDICTIONS!$R$4:$R$75,CW$3)</f>
        <v>0</v>
      </c>
      <c r="CX42" s="83">
        <f>SUMIFS(PREDICTIONS!$E$4:$E$75,PREDICTIONS!$S$4:$S$75,$BX42,PREDICTIONS!$R$4:$R$75,CX$3)+SUMIFS(PREDICTIONS!$D$4:$D$75,PREDICTIONS!$R$4:$R$75,$BX42,PREDICTIONS!$S$4:$S$75,CX$3)</f>
        <v>0</v>
      </c>
      <c r="CY42" s="83">
        <f>SUMIFS(PREDICTIONS!$F$4:$F$75,PREDICTIONS!$T$4:$T$75,$BX42,PREDICTIONS!$S$4:$S$75,CY$3)+SUMIFS(PREDICTIONS!$E$4:$E$75,PREDICTIONS!$S$4:$S$75,$BX42,PREDICTIONS!$T$4:$T$75,CY$3)</f>
        <v>0</v>
      </c>
      <c r="CZ42" s="83">
        <f>SUMIFS(PREDICTIONS!$G$4:$G$75,PREDICTIONS!$U$4:$U$75,$BX42,PREDICTIONS!$T$4:$T$75,CZ$3)+SUMIFS(PREDICTIONS!$F$4:$F$75,PREDICTIONS!$T$4:$T$75,$BX42,PREDICTIONS!$U$4:$U$75,CZ$3)</f>
        <v>0</v>
      </c>
      <c r="DA42" s="83">
        <f>SUMIFS(PREDICTIONS!$J$4:$J$75,PREDICTIONS!$V$4:$V$75,$BX42,PREDICTIONS!$U$4:$U$75,DA$3)+SUMIFS(PREDICTIONS!$G$4:$G$75,PREDICTIONS!$U$4:$U$75,$BX42,PREDICTIONS!$V$4:$V$75,DA$3)</f>
        <v>0</v>
      </c>
      <c r="DB42" s="83">
        <f>SUMIFS(PREDICTIONS!$K$4:$K$75,PREDICTIONS!$W$4:$W$75,$BX42,PREDICTIONS!$V$4:$V$75,DB$3)+SUMIFS(PREDICTIONS!$J$4:$J$75,PREDICTIONS!$V$4:$V$75,$BX42,PREDICTIONS!$W$4:$W$75,DB$3)</f>
        <v>0</v>
      </c>
      <c r="DC42" s="83">
        <f>SUMIFS(PREDICTIONS!$L$4:$L$75,PREDICTIONS!$B$4:$B$75,$BX42,PREDICTIONS!$W$4:$W$75,DC$3)+SUMIFS(PREDICTIONS!$K$4:$K$75,PREDICTIONS!$W$4:$W$75,$BX42,PREDICTIONS!$B$4:$B$75,DC$3)</f>
        <v>0</v>
      </c>
      <c r="DD42" s="83">
        <f>SUMIFS(PREDICTIONS!$N$4:$N$75,PREDICTIONS!$C$4:$C$75,$BX42,PREDICTIONS!$B$4:$B$75,DD$3)+SUMIFS(PREDICTIONS!$L$4:$L$75,PREDICTIONS!$B$4:$B$75,$BX42,PREDICTIONS!$C$4:$C$75,DD$3)</f>
        <v>0</v>
      </c>
      <c r="DE42" s="83">
        <f>SUMIFS(PREDICTIONS!$O$4:$O$75,PREDICTIONS!$D$4:$D$75,$BX42,PREDICTIONS!$C$4:$C$75,DE$3)+SUMIFS(PREDICTIONS!$N$4:$N$75,PREDICTIONS!$C$4:$C$75,$BX42,PREDICTIONS!$D$4:$D$75,DE$3)</f>
        <v>0</v>
      </c>
      <c r="DF42" s="83">
        <f>SUMIFS(PREDICTIONS!$P$4:$P$75,PREDICTIONS!$E$4:$E$75,$BX42,PREDICTIONS!$D$4:$D$75,DF$3)+SUMIFS(PREDICTIONS!$O$4:$O$75,PREDICTIONS!$D$4:$D$75,$BX42,PREDICTIONS!$E$4:$E$75,DF$3)</f>
        <v>0</v>
      </c>
      <c r="DG42" s="83">
        <f>SUMIFS(PREDICTIONS!$Q$4:$Q$75,PREDICTIONS!$F$4:$F$75,$BX42,PREDICTIONS!$E$4:$E$75,DG$3)+SUMIFS(PREDICTIONS!$P$4:$P$75,PREDICTIONS!$E$4:$E$75,$BX42,PREDICTIONS!$F$4:$F$75,DG$3)</f>
        <v>0</v>
      </c>
      <c r="DH42" s="83">
        <f>SUMIFS(PREDICTIONS!$R$4:$R$75,PREDICTIONS!$G$4:$G$75,$BX42,PREDICTIONS!$F$4:$F$75,DH$3)+SUMIFS(PREDICTIONS!$Q$4:$Q$75,PREDICTIONS!$F$4:$F$75,$BX42,PREDICTIONS!$G$4:$G$75,DH$3)</f>
        <v>0</v>
      </c>
      <c r="DI42" s="83">
        <f>SUMIFS(PREDICTIONS!$S$4:$S$75,PREDICTIONS!$J$4:$J$75,$BX42,PREDICTIONS!$G$4:$G$75,DI$3)+SUMIFS(PREDICTIONS!$R$4:$R$75,PREDICTIONS!$G$4:$G$75,$BX42,PREDICTIONS!$J$4:$J$75,DI$3)</f>
        <v>0</v>
      </c>
      <c r="DJ42" s="83">
        <f>SUMIFS(PREDICTIONS!$T$4:$T$75,PREDICTIONS!$K$4:$K$75,$BX42,PREDICTIONS!$J$4:$J$75,DJ$3)+SUMIFS(PREDICTIONS!$S$4:$S$75,PREDICTIONS!$J$4:$J$75,$BX42,PREDICTIONS!$K$4:$K$75,DJ$3)</f>
        <v>0</v>
      </c>
      <c r="DK42" s="83">
        <f>SUMIFS(PREDICTIONS!$U$4:$U$75,PREDICTIONS!$L$4:$L$75,$BX42,PREDICTIONS!$K$4:$K$75,DK$3)+SUMIFS(PREDICTIONS!$T$4:$T$75,PREDICTIONS!$K$4:$K$75,$BX42,PREDICTIONS!$L$4:$L$75,DK$3)</f>
        <v>0</v>
      </c>
      <c r="DL42" s="83">
        <f>SUMIFS(PREDICTIONS!$V$4:$V$75,PREDICTIONS!$N$4:$N$75,$BX42,PREDICTIONS!$L$4:$L$75,DL$3)+SUMIFS(PREDICTIONS!$U$4:$U$75,PREDICTIONS!$L$4:$L$75,$BX42,PREDICTIONS!$N$4:$N$75,DL$3)</f>
        <v>0</v>
      </c>
      <c r="DM42" s="83">
        <f>SUMIFS(PREDICTIONS!$W$4:$W$75,PREDICTIONS!$O$4:$O$75,$BX42,PREDICTIONS!$N$4:$N$75,DM$3)+SUMIFS(PREDICTIONS!$V$4:$V$75,PREDICTIONS!$N$4:$N$75,$BX42,PREDICTIONS!$O$4:$O$75,DM$3)</f>
        <v>0</v>
      </c>
      <c r="DN42" s="83">
        <f>SUMIFS(PREDICTIONS!$B$4:$B$75,PREDICTIONS!$P$4:$P$75,$BX42,PREDICTIONS!$O$4:$O$75,DN$3)+SUMIFS(PREDICTIONS!$W$4:$W$75,PREDICTIONS!$O$4:$O$75,$BX42,PREDICTIONS!$P$4:$P$75,DN$3)</f>
        <v>0</v>
      </c>
      <c r="DO42" s="83">
        <f>SUMIFS(PREDICTIONS!$C$4:$C$75,PREDICTIONS!$Q$4:$Q$75,$BX42,PREDICTIONS!$P$4:$P$75,DO$3)+SUMIFS(PREDICTIONS!$B$4:$B$75,PREDICTIONS!$P$4:$P$75,$BX42,PREDICTIONS!$Q$4:$Q$75,DO$3)</f>
        <v>0</v>
      </c>
      <c r="DP42" s="83">
        <f>SUMIFS(PREDICTIONS!$D$4:$D$75,PREDICTIONS!$R$4:$R$75,$BX42,PREDICTIONS!$Q$4:$Q$75,DP$3)+SUMIFS(PREDICTIONS!$C$4:$C$75,PREDICTIONS!$Q$4:$Q$75,$BX42,PREDICTIONS!$R$4:$R$75,DP$3)</f>
        <v>0</v>
      </c>
      <c r="DQ42" s="83">
        <f>SUMIFS(PREDICTIONS!$E$4:$E$75,PREDICTIONS!$S$4:$S$75,$BX42,PREDICTIONS!$R$4:$R$75,DQ$3)+SUMIFS(PREDICTIONS!$D$4:$D$75,PREDICTIONS!$R$4:$R$75,$BX42,PREDICTIONS!$S$4:$S$75,DQ$3)</f>
        <v>0</v>
      </c>
      <c r="DR42" s="83">
        <f>SUMIFS(PREDICTIONS!$W$4:$W$75,PREDICTIONS!$O$4:$O$75,$BX42,PREDICTIONS!$N$4:$N$75,DR$3)+SUMIFS(PREDICTIONS!$V$4:$V$75,PREDICTIONS!$N$4:$N$75,$BX42,PREDICTIONS!$O$4:$O$75,DR$3)</f>
        <v>0</v>
      </c>
      <c r="DS42" s="83">
        <f>SUMIFS(PREDICTIONS!$W$4:$W$75,PREDICTIONS!$O$4:$O$75,$BX42,PREDICTIONS!$N$4:$N$75,DS$3)+SUMIFS(PREDICTIONS!$V$4:$V$75,PREDICTIONS!$N$4:$N$75,$BX42,PREDICTIONS!$O$4:$O$75,DS$3)</f>
        <v>0</v>
      </c>
      <c r="DT42" s="83">
        <f>SUMIFS(PREDICTIONS!$W$4:$W$75,PREDICTIONS!$O$4:$O$75,$BX42,PREDICTIONS!$N$4:$N$75,DT$3)+SUMIFS(PREDICTIONS!$V$4:$V$75,PREDICTIONS!$N$4:$N$75,$BX42,PREDICTIONS!$O$4:$O$75,DT$3)</f>
        <v>0</v>
      </c>
      <c r="DU42" s="51"/>
      <c r="DV42" s="51" t="s">
        <v>47</v>
      </c>
      <c r="DW42" s="83">
        <f>SUMIFS(PREDICTIONS!$U$4:$U$75,PREDICTIONS!$O$4:$O$75,$BX42,PREDICTIONS!$N$4:$N$75,DW$3)+SUMIFS(PREDICTIONS!$T$4:$T$75,PREDICTIONS!$N$4:$N$75,$BX42,PREDICTIONS!$O$4:$O$75,DW$3)</f>
        <v>0</v>
      </c>
      <c r="DX42" s="83">
        <f>SUMIFS(PREDICTIONS!$U$4:$U$75,PREDICTIONS!$O$4:$O$75,$BX42,PREDICTIONS!$N$4:$N$75,DX$3)+SUMIFS(PREDICTIONS!$T$4:$T$75,PREDICTIONS!$N$4:$N$75,$BX42,PREDICTIONS!$O$4:$O$75,DX$3)</f>
        <v>0</v>
      </c>
      <c r="DY42" s="83">
        <f>SUMIFS(PREDICTIONS!$U$4:$U$75,PREDICTIONS!$O$4:$O$75,$BX42,PREDICTIONS!$N$4:$N$75,DY$3)+SUMIFS(PREDICTIONS!$T$4:$T$75,PREDICTIONS!$N$4:$N$75,$BX42,PREDICTIONS!$O$4:$O$75,DY$3)</f>
        <v>0</v>
      </c>
      <c r="DZ42" s="83">
        <f>SUMIFS(PREDICTIONS!$U$4:$U$75,PREDICTIONS!$O$4:$O$75,$BX42,PREDICTIONS!$N$4:$N$75,DZ$3)+SUMIFS(PREDICTIONS!$T$4:$T$75,PREDICTIONS!$N$4:$N$75,$BX42,PREDICTIONS!$O$4:$O$75,DZ$3)</f>
        <v>0</v>
      </c>
      <c r="EA42" s="83">
        <f>SUMIFS(PREDICTIONS!$U$4:$U$75,PREDICTIONS!$O$4:$O$75,$BX42,PREDICTIONS!$N$4:$N$75,EA$3)+SUMIFS(PREDICTIONS!$T$4:$T$75,PREDICTIONS!$N$4:$N$75,$BX42,PREDICTIONS!$O$4:$O$75,EA$3)</f>
        <v>0</v>
      </c>
      <c r="EB42" s="83">
        <f>SUMIFS(PREDICTIONS!$U$4:$U$75,PREDICTIONS!$O$4:$O$75,$BX42,PREDICTIONS!$N$4:$N$75,EB$3)+SUMIFS(PREDICTIONS!$T$4:$T$75,PREDICTIONS!$N$4:$N$75,$BX42,PREDICTIONS!$O$4:$O$75,EB$3)</f>
        <v>0</v>
      </c>
      <c r="EC42" s="83">
        <f>SUMIFS(PREDICTIONS!$U$4:$U$75,PREDICTIONS!$O$4:$O$75,$BX42,PREDICTIONS!$N$4:$N$75,EC$3)+SUMIFS(PREDICTIONS!$T$4:$T$75,PREDICTIONS!$N$4:$N$75,$BX42,PREDICTIONS!$O$4:$O$75,EC$3)</f>
        <v>0</v>
      </c>
      <c r="ED42" s="83">
        <f>SUMIFS(PREDICTIONS!$U$4:$U$75,PREDICTIONS!$O$4:$O$75,$BX42,PREDICTIONS!$N$4:$N$75,ED$3)+SUMIFS(PREDICTIONS!$T$4:$T$75,PREDICTIONS!$N$4:$N$75,$BX42,PREDICTIONS!$O$4:$O$75,ED$3)</f>
        <v>0</v>
      </c>
      <c r="EE42" s="83">
        <f>SUMIFS(PREDICTIONS!$U$4:$U$75,PREDICTIONS!$O$4:$O$75,$BX42,PREDICTIONS!$N$4:$N$75,EE$3)+SUMIFS(PREDICTIONS!$T$4:$T$75,PREDICTIONS!$N$4:$N$75,$BX42,PREDICTIONS!$O$4:$O$75,EE$3)</f>
        <v>0</v>
      </c>
      <c r="EF42" s="83">
        <f>SUMIFS(PREDICTIONS!$V$4:$V$75,PREDICTIONS!$P$4:$P$75,$BX42,PREDICTIONS!$O$4:$O$75,EF$3)+SUMIFS(PREDICTIONS!$U$4:$U$75,PREDICTIONS!$O$4:$O$75,$BX42,PREDICTIONS!$P$4:$P$75,EF$3)</f>
        <v>0</v>
      </c>
      <c r="EG42" s="83">
        <f>SUMIFS(PREDICTIONS!$W$4:$W$75,PREDICTIONS!$Q$4:$Q$75,$BX42,PREDICTIONS!$P$4:$P$75,EG$3)+SUMIFS(PREDICTIONS!$V$4:$V$75,PREDICTIONS!$P$4:$P$75,$BX42,PREDICTIONS!$Q$4:$Q$75,EG$3)</f>
        <v>0</v>
      </c>
      <c r="EH42" s="83">
        <f>SUMIFS(PREDICTIONS!$B$4:$B$75,PREDICTIONS!$R$4:$R$75,$BX42,PREDICTIONS!$Q$4:$Q$75,EH$3)+SUMIFS(PREDICTIONS!$W$4:$W$75,PREDICTIONS!$Q$4:$Q$75,$BX42,PREDICTIONS!$R$4:$R$75,EH$3)</f>
        <v>0</v>
      </c>
      <c r="EI42" s="83">
        <f>SUMIFS(PREDICTIONS!$C$4:$C$75,PREDICTIONS!$S$4:$S$75,$BX42,PREDICTIONS!$R$4:$R$75,EI$3)+SUMIFS(PREDICTIONS!$B$4:$B$75,PREDICTIONS!$R$4:$R$75,$BX42,PREDICTIONS!$S$4:$S$75,EI$3)</f>
        <v>0</v>
      </c>
      <c r="EJ42" s="83">
        <f>SUMIFS(PREDICTIONS!$D$4:$D$75,PREDICTIONS!$T$4:$T$75,$BX42,PREDICTIONS!$S$4:$S$75,EJ$3)+SUMIFS(PREDICTIONS!$C$4:$C$75,PREDICTIONS!$S$4:$S$75,$BX42,PREDICTIONS!$T$4:$T$75,EJ$3)</f>
        <v>0</v>
      </c>
      <c r="EK42" s="83">
        <f>SUMIFS(PREDICTIONS!$E$4:$E$75,PREDICTIONS!$U$4:$U$75,$BX42,PREDICTIONS!$T$4:$T$75,EK$3)+SUMIFS(PREDICTIONS!$D$4:$D$75,PREDICTIONS!$T$4:$T$75,$BX42,PREDICTIONS!$U$4:$U$75,EK$3)</f>
        <v>0</v>
      </c>
      <c r="EL42" s="83">
        <f>SUMIFS(PREDICTIONS!$F$4:$F$75,PREDICTIONS!$V$4:$V$75,$BX42,PREDICTIONS!$U$4:$U$75,EL$3)+SUMIFS(PREDICTIONS!$E$4:$E$75,PREDICTIONS!$U$4:$U$75,$BX42,PREDICTIONS!$V$4:$V$75,EL$3)</f>
        <v>0</v>
      </c>
      <c r="EM42" s="83">
        <f>SUMIFS(PREDICTIONS!$G$4:$G$75,PREDICTIONS!$W$4:$W$75,$BX42,PREDICTIONS!$V$4:$V$75,EM$3)+SUMIFS(PREDICTIONS!$F$4:$F$75,PREDICTIONS!$V$4:$V$75,$BX42,PREDICTIONS!$W$4:$W$75,EM$3)</f>
        <v>0</v>
      </c>
      <c r="EN42" s="83">
        <f>SUMIFS(PREDICTIONS!$J$4:$J$75,PREDICTIONS!$B$4:$B$75,$BX42,PREDICTIONS!$W$4:$W$75,EN$3)+SUMIFS(PREDICTIONS!$G$4:$G$75,PREDICTIONS!$W$4:$W$75,$BX42,PREDICTIONS!$B$4:$B$75,EN$3)</f>
        <v>0</v>
      </c>
      <c r="EO42" s="83">
        <f>SUMIFS(PREDICTIONS!$K$4:$K$75,PREDICTIONS!$C$4:$C$75,$BX42,PREDICTIONS!$B$4:$B$75,EO$3)+SUMIFS(PREDICTIONS!$J$4:$J$75,PREDICTIONS!$B$4:$B$75,$BX42,PREDICTIONS!$C$4:$C$75,EO$3)</f>
        <v>0</v>
      </c>
      <c r="EP42" s="83">
        <f>SUMIFS(PREDICTIONS!$L$4:$L$75,PREDICTIONS!$D$4:$D$75,$BX42,PREDICTIONS!$C$4:$C$75,EP$3)+SUMIFS(PREDICTIONS!$K$4:$K$75,PREDICTIONS!$C$4:$C$75,$BX42,PREDICTIONS!$D$4:$D$75,EP$3)</f>
        <v>0</v>
      </c>
      <c r="EQ42" s="83">
        <f>SUMIFS(PREDICTIONS!$N$4:$N$75,PREDICTIONS!$E$4:$E$75,$BX42,PREDICTIONS!$D$4:$D$75,EQ$3)+SUMIFS(PREDICTIONS!$L$4:$L$75,PREDICTIONS!$D$4:$D$75,$BX42,PREDICTIONS!$E$4:$E$75,EQ$3)</f>
        <v>0</v>
      </c>
      <c r="ER42" s="83">
        <f>SUMIFS(PREDICTIONS!$O$4:$O$75,PREDICTIONS!$F$4:$F$75,$BX42,PREDICTIONS!$E$4:$E$75,ER$3)+SUMIFS(PREDICTIONS!$N$4:$N$75,PREDICTIONS!$E$4:$E$75,$BX42,PREDICTIONS!$F$4:$F$75,ER$3)</f>
        <v>0</v>
      </c>
      <c r="ES42" s="83">
        <f>SUMIFS(PREDICTIONS!$P$4:$P$75,PREDICTIONS!$G$4:$G$75,$BX42,PREDICTIONS!$F$4:$F$75,ES$3)+SUMIFS(PREDICTIONS!$O$4:$O$75,PREDICTIONS!$F$4:$F$75,$BX42,PREDICTIONS!$G$4:$G$75,ES$3)</f>
        <v>0</v>
      </c>
      <c r="ET42" s="83">
        <f>SUMIFS(PREDICTIONS!$Q$4:$Q$75,PREDICTIONS!$J$4:$J$75,$BX42,PREDICTIONS!$G$4:$G$75,ET$3)+SUMIFS(PREDICTIONS!$P$4:$P$75,PREDICTIONS!$G$4:$G$75,$BX42,PREDICTIONS!$J$4:$J$75,ET$3)</f>
        <v>0</v>
      </c>
      <c r="EU42" s="83">
        <f>SUMIFS(PREDICTIONS!$R$4:$R$75,PREDICTIONS!$K$4:$K$75,$BX42,PREDICTIONS!$J$4:$J$75,EU$3)+SUMIFS(PREDICTIONS!$Q$4:$Q$75,PREDICTIONS!$J$4:$J$75,$BX42,PREDICTIONS!$K$4:$K$75,EU$3)</f>
        <v>0</v>
      </c>
      <c r="EV42" s="83">
        <f>SUMIFS(PREDICTIONS!$S$4:$S$75,PREDICTIONS!$L$4:$L$75,$BX42,PREDICTIONS!$K$4:$K$75,EV$3)+SUMIFS(PREDICTIONS!$R$4:$R$75,PREDICTIONS!$K$4:$K$75,$BX42,PREDICTIONS!$L$4:$L$75,EV$3)</f>
        <v>0</v>
      </c>
      <c r="EW42" s="83">
        <f>SUMIFS(PREDICTIONS!$T$4:$T$75,PREDICTIONS!$N$4:$N$75,$BX42,PREDICTIONS!$L$4:$L$75,EW$3)+SUMIFS(PREDICTIONS!$S$4:$S$75,PREDICTIONS!$L$4:$L$75,$BX42,PREDICTIONS!$N$4:$N$75,EW$3)</f>
        <v>0</v>
      </c>
      <c r="EX42" s="83">
        <f>SUMIFS(PREDICTIONS!$U$4:$U$75,PREDICTIONS!$O$4:$O$75,$BX42,PREDICTIONS!$N$4:$N$75,EX$3)+SUMIFS(PREDICTIONS!$T$4:$T$75,PREDICTIONS!$N$4:$N$75,$BX42,PREDICTIONS!$O$4:$O$75,EX$3)</f>
        <v>0</v>
      </c>
      <c r="EY42" s="83">
        <f>SUMIFS(PREDICTIONS!$V$4:$V$75,PREDICTIONS!$P$4:$P$75,$BX42,PREDICTIONS!$O$4:$O$75,EY$3)+SUMIFS(PREDICTIONS!$U$4:$U$75,PREDICTIONS!$O$4:$O$75,$BX42,PREDICTIONS!$P$4:$P$75,EY$3)</f>
        <v>0</v>
      </c>
      <c r="EZ42" s="83">
        <f>SUMIFS(PREDICTIONS!$W$4:$W$75,PREDICTIONS!$Q$4:$Q$75,$BX42,PREDICTIONS!$P$4:$P$75,EZ$3)+SUMIFS(PREDICTIONS!$V$4:$V$75,PREDICTIONS!$P$4:$P$75,$BX42,PREDICTIONS!$Q$4:$Q$75,EZ$3)</f>
        <v>0</v>
      </c>
      <c r="FA42" s="83">
        <f>SUMIFS(PREDICTIONS!$B$4:$B$75,PREDICTIONS!$R$4:$R$75,$BX42,PREDICTIONS!$Q$4:$Q$75,FA$3)+SUMIFS(PREDICTIONS!$W$4:$W$75,PREDICTIONS!$Q$4:$Q$75,$BX42,PREDICTIONS!$R$4:$R$75,FA$3)</f>
        <v>0</v>
      </c>
      <c r="FB42" s="83">
        <f>SUMIFS(PREDICTIONS!$C$4:$C$75,PREDICTIONS!$S$4:$S$75,$BX42,PREDICTIONS!$R$4:$R$75,FB$3)+SUMIFS(PREDICTIONS!$B$4:$B$75,PREDICTIONS!$R$4:$R$75,$BX42,PREDICTIONS!$S$4:$S$75,FB$3)</f>
        <v>0</v>
      </c>
      <c r="FC42" s="83">
        <f>SUMIFS(PREDICTIONS!$D$4:$D$75,PREDICTIONS!$T$4:$T$75,$BX42,PREDICTIONS!$S$4:$S$75,FC$3)+SUMIFS(PREDICTIONS!$C$4:$C$75,PREDICTIONS!$S$4:$S$75,$BX42,PREDICTIONS!$T$4:$T$75,FC$3)</f>
        <v>0</v>
      </c>
      <c r="FD42" s="83">
        <f>SUMIFS(PREDICTIONS!$E$4:$E$75,PREDICTIONS!$U$4:$U$75,$BX42,PREDICTIONS!$T$4:$T$75,FD$3)+SUMIFS(PREDICTIONS!$D$4:$D$75,PREDICTIONS!$T$4:$T$75,$BX42,PREDICTIONS!$U$4:$U$75,FD$3)</f>
        <v>0</v>
      </c>
      <c r="FE42" s="83">
        <f>SUMIFS(PREDICTIONS!$F$4:$F$75,PREDICTIONS!$V$4:$V$75,$BX42,PREDICTIONS!$U$4:$U$75,FE$3)+SUMIFS(PREDICTIONS!$E$4:$E$75,PREDICTIONS!$U$4:$U$75,$BX42,PREDICTIONS!$V$4:$V$75,FE$3)</f>
        <v>0</v>
      </c>
      <c r="FF42" s="83">
        <f>SUMIFS(PREDICTIONS!$G$4:$G$75,PREDICTIONS!$W$4:$W$75,$BX42,PREDICTIONS!$V$4:$V$75,FF$3)+SUMIFS(PREDICTIONS!$F$4:$F$75,PREDICTIONS!$V$4:$V$75,$BX42,PREDICTIONS!$W$4:$W$75,FF$3)</f>
        <v>0</v>
      </c>
      <c r="FG42" s="83">
        <f>SUMIFS(PREDICTIONS!$U$4:$U$75,PREDICTIONS!$O$4:$O$75,$BX42,PREDICTIONS!$N$4:$N$75,FG$3)+SUMIFS(PREDICTIONS!$T$4:$T$75,PREDICTIONS!$N$4:$N$75,$BX42,PREDICTIONS!$O$4:$O$75,FG$3)</f>
        <v>0</v>
      </c>
      <c r="FH42" s="83">
        <f>SUMIFS(PREDICTIONS!$U$4:$U$75,PREDICTIONS!$O$4:$O$75,$BX42,PREDICTIONS!$N$4:$N$75,FH$3)+SUMIFS(PREDICTIONS!$T$4:$T$75,PREDICTIONS!$N$4:$N$75,$BX42,PREDICTIONS!$O$4:$O$75,FH$3)</f>
        <v>0</v>
      </c>
      <c r="FI42" s="83">
        <f>SUMIFS(PREDICTIONS!$U$4:$U$75,PREDICTIONS!$O$4:$O$75,$BX42,PREDICTIONS!$N$4:$N$75,FI$3)+SUMIFS(PREDICTIONS!$T$4:$T$75,PREDICTIONS!$N$4:$N$75,$BX42,PREDICTIONS!$O$4:$O$75,FI$3)</f>
        <v>0</v>
      </c>
      <c r="FJ42" s="83">
        <f>SUMIFS(PREDICTIONS!$U$4:$U$75,PREDICTIONS!$O$4:$O$75,$BX42,PREDICTIONS!$N$4:$N$75,FJ$3)+SUMIFS(PREDICTIONS!$T$4:$T$75,PREDICTIONS!$N$4:$N$75,$BX42,PREDICTIONS!$O$4:$O$75,FJ$3)</f>
        <v>0</v>
      </c>
      <c r="FK42" s="83">
        <f>SUMIFS(PREDICTIONS!$U$4:$U$75,PREDICTIONS!$O$4:$O$75,$BX42,PREDICTIONS!$N$4:$N$75,FK$3)+SUMIFS(PREDICTIONS!$T$4:$T$75,PREDICTIONS!$N$4:$N$75,$BX42,PREDICTIONS!$O$4:$O$75,FK$3)</f>
        <v>0</v>
      </c>
      <c r="FL42" s="83">
        <f>SUMIFS(PREDICTIONS!$U$4:$U$75,PREDICTIONS!$O$4:$O$75,$BX42,PREDICTIONS!$N$4:$N$75,FL$3)+SUMIFS(PREDICTIONS!$T$4:$T$75,PREDICTIONS!$N$4:$N$75,$BX42,PREDICTIONS!$O$4:$O$75,FL$3)</f>
        <v>0</v>
      </c>
      <c r="FM42" s="83">
        <f>SUMIFS(PREDICTIONS!$U$4:$U$75,PREDICTIONS!$O$4:$O$75,$BX42,PREDICTIONS!$N$4:$N$75,FM$3)+SUMIFS(PREDICTIONS!$T$4:$T$75,PREDICTIONS!$N$4:$N$75,$BX42,PREDICTIONS!$O$4:$O$75,FM$3)</f>
        <v>0</v>
      </c>
      <c r="FN42" s="83">
        <f>SUMIFS(PREDICTIONS!$U$4:$U$75,PREDICTIONS!$O$4:$O$75,$BX42,PREDICTIONS!$N$4:$N$75,FN$3)+SUMIFS(PREDICTIONS!$T$4:$T$75,PREDICTIONS!$N$4:$N$75,$BX42,PREDICTIONS!$O$4:$O$75,FN$3)</f>
        <v>0</v>
      </c>
      <c r="FO42" s="83">
        <f>SUMIFS(PREDICTIONS!$U$4:$U$75,PREDICTIONS!$O$4:$O$75,$BX42,PREDICTIONS!$N$4:$N$75,FO$3)+SUMIFS(PREDICTIONS!$T$4:$T$75,PREDICTIONS!$N$4:$N$75,$BX42,PREDICTIONS!$O$4:$O$75,FO$3)</f>
        <v>0</v>
      </c>
      <c r="FP42" s="83">
        <f>SUMIFS(PREDICTIONS!$U$4:$U$75,PREDICTIONS!$O$4:$O$75,$BX42,PREDICTIONS!$N$4:$N$75,FP$3)+SUMIFS(PREDICTIONS!$T$4:$T$75,PREDICTIONS!$N$4:$N$75,$BX42,PREDICTIONS!$O$4:$O$75,FP$3)</f>
        <v>0</v>
      </c>
      <c r="FQ42" s="83">
        <f>SUMIFS(PREDICTIONS!$U$4:$U$75,PREDICTIONS!$O$4:$O$75,$BX42,PREDICTIONS!$N$4:$N$75,FQ$3)+SUMIFS(PREDICTIONS!$T$4:$T$75,PREDICTIONS!$N$4:$N$75,$BX42,PREDICTIONS!$O$4:$O$75,FQ$3)</f>
        <v>0</v>
      </c>
      <c r="FR42" s="83">
        <f>SUMIFS(PREDICTIONS!$U$4:$U$75,PREDICTIONS!$O$4:$O$75,$BX42,PREDICTIONS!$N$4:$N$75,FR$3)+SUMIFS(PREDICTIONS!$T$4:$T$75,PREDICTIONS!$N$4:$N$75,$BX42,PREDICTIONS!$O$4:$O$75,FR$3)</f>
        <v>0</v>
      </c>
      <c r="FS42" s="51"/>
      <c r="FT42" s="51" t="s">
        <v>47</v>
      </c>
      <c r="FU42" s="83">
        <f>SUMIFS(PREDICTIONS!$S$4:$S$75,PREDICTIONS!$O$4:$O$75,$BX42,PREDICTIONS!$N$4:$N$75,FU$3)+SUMIFS(PREDICTIONS!$R$4:$R$75,PREDICTIONS!$N$4:$N$75,$BX42,PREDICTIONS!$O$4:$O$75,FU$3)</f>
        <v>0</v>
      </c>
      <c r="FV42" s="83">
        <f>SUMIFS(PREDICTIONS!$S$4:$S$75,PREDICTIONS!$O$4:$O$75,$BX42,PREDICTIONS!$N$4:$N$75,FV$3)+SUMIFS(PREDICTIONS!$R$4:$R$75,PREDICTIONS!$N$4:$N$75,$BX42,PREDICTIONS!$O$4:$O$75,FV$3)</f>
        <v>0</v>
      </c>
      <c r="FW42" s="83">
        <f>SUMIFS(PREDICTIONS!$S$4:$S$75,PREDICTIONS!$O$4:$O$75,$BX42,PREDICTIONS!$N$4:$N$75,FW$3)+SUMIFS(PREDICTIONS!$R$4:$R$75,PREDICTIONS!$N$4:$N$75,$BX42,PREDICTIONS!$O$4:$O$75,FW$3)</f>
        <v>0</v>
      </c>
      <c r="FX42" s="83">
        <f>SUMIFS(PREDICTIONS!$S$4:$S$75,PREDICTIONS!$O$4:$O$75,$BX42,PREDICTIONS!$N$4:$N$75,FX$3)+SUMIFS(PREDICTIONS!$R$4:$R$75,PREDICTIONS!$N$4:$N$75,$BX42,PREDICTIONS!$O$4:$O$75,FX$3)</f>
        <v>0</v>
      </c>
      <c r="FY42" s="83">
        <f>SUMIFS(PREDICTIONS!$S$4:$S$75,PREDICTIONS!$O$4:$O$75,$BX42,PREDICTIONS!$N$4:$N$75,FY$3)+SUMIFS(PREDICTIONS!$R$4:$R$75,PREDICTIONS!$N$4:$N$75,$BX42,PREDICTIONS!$O$4:$O$75,FY$3)</f>
        <v>0</v>
      </c>
      <c r="FZ42" s="83">
        <f>SUMIFS(PREDICTIONS!$S$4:$S$75,PREDICTIONS!$O$4:$O$75,$BX42,PREDICTIONS!$N$4:$N$75,FZ$3)+SUMIFS(PREDICTIONS!$R$4:$R$75,PREDICTIONS!$N$4:$N$75,$BX42,PREDICTIONS!$O$4:$O$75,FZ$3)</f>
        <v>0</v>
      </c>
      <c r="GA42" s="83">
        <f>SUMIFS(PREDICTIONS!$T$4:$T$75,PREDICTIONS!$P$4:$P$75,$BX42,PREDICTIONS!$O$4:$O$75,GA$3)+SUMIFS(PREDICTIONS!$S$4:$S$75,PREDICTIONS!$O$4:$O$75,$BX42,PREDICTIONS!$P$4:$P$75,GA$3)</f>
        <v>0</v>
      </c>
      <c r="GB42" s="83">
        <f>SUMIFS(PREDICTIONS!$U$4:$U$75,PREDICTIONS!$Q$4:$Q$75,$BX42,PREDICTIONS!$P$4:$P$75,GB$3)+SUMIFS(PREDICTIONS!$T$4:$T$75,PREDICTIONS!$P$4:$P$75,$BX42,PREDICTIONS!$Q$4:$Q$75,GB$3)</f>
        <v>0</v>
      </c>
      <c r="GC42" s="83">
        <f>SUMIFS(PREDICTIONS!$V$4:$V$75,PREDICTIONS!$R$4:$R$75,$BX42,PREDICTIONS!$Q$4:$Q$75,GC$3)+SUMIFS(PREDICTIONS!$U$4:$U$75,PREDICTIONS!$Q$4:$Q$75,$BX42,PREDICTIONS!$R$4:$R$75,GC$3)</f>
        <v>0</v>
      </c>
      <c r="GD42" s="83">
        <f>SUMIFS(PREDICTIONS!$W$4:$W$75,PREDICTIONS!$S$4:$S$75,$BX42,PREDICTIONS!$R$4:$R$75,GD$3)+SUMIFS(PREDICTIONS!$V$4:$V$75,PREDICTIONS!$R$4:$R$75,$BX42,PREDICTIONS!$S$4:$S$75,GD$3)</f>
        <v>0</v>
      </c>
      <c r="GE42" s="83">
        <f>SUMIFS(PREDICTIONS!$B$4:$B$75,PREDICTIONS!$T$4:$T$75,$BX42,PREDICTIONS!$S$4:$S$75,GE$3)+SUMIFS(PREDICTIONS!$W$4:$W$75,PREDICTIONS!$S$4:$S$75,$BX42,PREDICTIONS!$T$4:$T$75,GE$3)</f>
        <v>0</v>
      </c>
      <c r="GF42" s="83">
        <f>SUMIFS(PREDICTIONS!$C$4:$C$75,PREDICTIONS!$U$4:$U$75,$BX42,PREDICTIONS!$T$4:$T$75,GF$3)+SUMIFS(PREDICTIONS!$B$4:$B$75,PREDICTIONS!$T$4:$T$75,$BX42,PREDICTIONS!$U$4:$U$75,GF$3)</f>
        <v>0</v>
      </c>
      <c r="GG42" s="83">
        <f>SUMIFS(PREDICTIONS!$D$4:$D$75,PREDICTIONS!$V$4:$V$75,$BX42,PREDICTIONS!$U$4:$U$75,GG$3)+SUMIFS(PREDICTIONS!$C$4:$C$75,PREDICTIONS!$U$4:$U$75,$BX42,PREDICTIONS!$V$4:$V$75,GG$3)</f>
        <v>0</v>
      </c>
      <c r="GH42" s="83">
        <f>SUMIFS(PREDICTIONS!$E$4:$E$75,PREDICTIONS!$W$4:$W$75,$BX42,PREDICTIONS!$V$4:$V$75,GH$3)+SUMIFS(PREDICTIONS!$D$4:$D$75,PREDICTIONS!$V$4:$V$75,$BX42,PREDICTIONS!$W$4:$W$75,GH$3)</f>
        <v>0</v>
      </c>
      <c r="GI42" s="83">
        <f>SUMIFS(PREDICTIONS!$F$4:$F$75,PREDICTIONS!$B$4:$B$75,$BX42,PREDICTIONS!$W$4:$W$75,GI$3)+SUMIFS(PREDICTIONS!$E$4:$E$75,PREDICTIONS!$W$4:$W$75,$BX42,PREDICTIONS!$B$4:$B$75,GI$3)</f>
        <v>0</v>
      </c>
      <c r="GJ42" s="83">
        <f>SUMIFS(PREDICTIONS!$G$4:$G$75,PREDICTIONS!$C$4:$C$75,$BX42,PREDICTIONS!$B$4:$B$75,GJ$3)+SUMIFS(PREDICTIONS!$F$4:$F$75,PREDICTIONS!$B$4:$B$75,$BX42,PREDICTIONS!$C$4:$C$75,GJ$3)</f>
        <v>0</v>
      </c>
      <c r="GK42" s="83">
        <f>SUMIFS(PREDICTIONS!$J$4:$J$75,PREDICTIONS!$D$4:$D$75,$BX42,PREDICTIONS!$C$4:$C$75,GK$3)+SUMIFS(PREDICTIONS!$G$4:$G$75,PREDICTIONS!$C$4:$C$75,$BX42,PREDICTIONS!$D$4:$D$75,GK$3)</f>
        <v>0</v>
      </c>
      <c r="GL42" s="83">
        <f>SUMIFS(PREDICTIONS!$K$4:$K$75,PREDICTIONS!$E$4:$E$75,$BX42,PREDICTIONS!$D$4:$D$75,GL$3)+SUMIFS(PREDICTIONS!$J$4:$J$75,PREDICTIONS!$D$4:$D$75,$BX42,PREDICTIONS!$E$4:$E$75,GL$3)</f>
        <v>0</v>
      </c>
      <c r="GM42" s="83">
        <f>SUMIFS(PREDICTIONS!$L$4:$L$75,PREDICTIONS!$F$4:$F$75,$BX42,PREDICTIONS!$E$4:$E$75,GM$3)+SUMIFS(PREDICTIONS!$K$4:$K$75,PREDICTIONS!$E$4:$E$75,$BX42,PREDICTIONS!$F$4:$F$75,GM$3)</f>
        <v>0</v>
      </c>
      <c r="GN42" s="83">
        <f>SUMIFS(PREDICTIONS!$N$4:$N$75,PREDICTIONS!$G$4:$G$75,$BX42,PREDICTIONS!$F$4:$F$75,GN$3)+SUMIFS(PREDICTIONS!$L$4:$L$75,PREDICTIONS!$F$4:$F$75,$BX42,PREDICTIONS!$G$4:$G$75,GN$3)</f>
        <v>0</v>
      </c>
      <c r="GO42" s="83">
        <f>SUMIFS(PREDICTIONS!$O$4:$O$75,PREDICTIONS!$J$4:$J$75,$BX42,PREDICTIONS!$G$4:$G$75,GO$3)+SUMIFS(PREDICTIONS!$N$4:$N$75,PREDICTIONS!$G$4:$G$75,$BX42,PREDICTIONS!$J$4:$J$75,GO$3)</f>
        <v>0</v>
      </c>
      <c r="GP42" s="83">
        <f>SUMIFS(PREDICTIONS!$P$4:$P$75,PREDICTIONS!$K$4:$K$75,$BX42,PREDICTIONS!$J$4:$J$75,GP$3)+SUMIFS(PREDICTIONS!$O$4:$O$75,PREDICTIONS!$J$4:$J$75,$BX42,PREDICTIONS!$K$4:$K$75,GP$3)</f>
        <v>0</v>
      </c>
      <c r="GQ42" s="83">
        <f>SUMIFS(PREDICTIONS!$Q$4:$Q$75,PREDICTIONS!$L$4:$L$75,$BX42,PREDICTIONS!$K$4:$K$75,GQ$3)+SUMIFS(PREDICTIONS!$P$4:$P$75,PREDICTIONS!$K$4:$K$75,$BX42,PREDICTIONS!$L$4:$L$75,GQ$3)</f>
        <v>0</v>
      </c>
      <c r="GR42" s="83">
        <f>SUMIFS(PREDICTIONS!$R$4:$R$75,PREDICTIONS!$N$4:$N$75,$BX42,PREDICTIONS!$L$4:$L$75,GR$3)+SUMIFS(PREDICTIONS!$Q$4:$Q$75,PREDICTIONS!$L$4:$L$75,$BX42,PREDICTIONS!$N$4:$N$75,GR$3)</f>
        <v>0</v>
      </c>
      <c r="GS42" s="83">
        <f>SUMIFS(PREDICTIONS!$S$4:$S$75,PREDICTIONS!$O$4:$O$75,$BX42,PREDICTIONS!$N$4:$N$75,GS$3)+SUMIFS(PREDICTIONS!$R$4:$R$75,PREDICTIONS!$N$4:$N$75,$BX42,PREDICTIONS!$O$4:$O$75,GS$3)</f>
        <v>0</v>
      </c>
      <c r="GT42" s="83">
        <f>SUMIFS(PREDICTIONS!$T$4:$T$75,PREDICTIONS!$P$4:$P$75,$BX42,PREDICTIONS!$O$4:$O$75,GT$3)+SUMIFS(PREDICTIONS!$S$4:$S$75,PREDICTIONS!$O$4:$O$75,$BX42,PREDICTIONS!$P$4:$P$75,GT$3)</f>
        <v>0</v>
      </c>
      <c r="GU42" s="83">
        <f>SUMIFS(PREDICTIONS!$U$4:$U$75,PREDICTIONS!$Q$4:$Q$75,$BX42,PREDICTIONS!$P$4:$P$75,GU$3)+SUMIFS(PREDICTIONS!$T$4:$T$75,PREDICTIONS!$P$4:$P$75,$BX42,PREDICTIONS!$Q$4:$Q$75,GU$3)</f>
        <v>0</v>
      </c>
      <c r="GV42" s="83">
        <f>SUMIFS(PREDICTIONS!$V$4:$V$75,PREDICTIONS!$R$4:$R$75,$BX42,PREDICTIONS!$Q$4:$Q$75,GV$3)+SUMIFS(PREDICTIONS!$U$4:$U$75,PREDICTIONS!$Q$4:$Q$75,$BX42,PREDICTIONS!$R$4:$R$75,GV$3)</f>
        <v>0</v>
      </c>
      <c r="GW42" s="83">
        <f>SUMIFS(PREDICTIONS!$W$4:$W$75,PREDICTIONS!$S$4:$S$75,$BX42,PREDICTIONS!$R$4:$R$75,GW$3)+SUMIFS(PREDICTIONS!$V$4:$V$75,PREDICTIONS!$R$4:$R$75,$BX42,PREDICTIONS!$S$4:$S$75,GW$3)</f>
        <v>0</v>
      </c>
      <c r="GX42" s="83">
        <f>SUMIFS(PREDICTIONS!$B$4:$B$75,PREDICTIONS!$T$4:$T$75,$BX42,PREDICTIONS!$S$4:$S$75,GX$3)+SUMIFS(PREDICTIONS!$W$4:$W$75,PREDICTIONS!$S$4:$S$75,$BX42,PREDICTIONS!$T$4:$T$75,GX$3)</f>
        <v>0</v>
      </c>
      <c r="GY42" s="83">
        <f>SUMIFS(PREDICTIONS!$C$4:$C$75,PREDICTIONS!$U$4:$U$75,$BX42,PREDICTIONS!$T$4:$T$75,GY$3)+SUMIFS(PREDICTIONS!$B$4:$B$75,PREDICTIONS!$T$4:$T$75,$BX42,PREDICTIONS!$U$4:$U$75,GY$3)</f>
        <v>0</v>
      </c>
      <c r="GZ42" s="83">
        <f>SUMIFS(PREDICTIONS!$S$4:$S$75,PREDICTIONS!$O$4:$O$75,$BX42,PREDICTIONS!$N$4:$N$75,GZ$3)+SUMIFS(PREDICTIONS!$R$4:$R$75,PREDICTIONS!$N$4:$N$75,$BX42,PREDICTIONS!$O$4:$O$75,GZ$3)</f>
        <v>0</v>
      </c>
      <c r="HA42" s="83">
        <f>SUMIFS(PREDICTIONS!$S$4:$S$75,PREDICTIONS!$O$4:$O$75,$BX42,PREDICTIONS!$N$4:$N$75,HA$3)+SUMIFS(PREDICTIONS!$R$4:$R$75,PREDICTIONS!$N$4:$N$75,$BX42,PREDICTIONS!$O$4:$O$75,HA$3)</f>
        <v>0</v>
      </c>
      <c r="HB42" s="83">
        <f>SUMIFS(PREDICTIONS!$S$4:$S$75,PREDICTIONS!$O$4:$O$75,$BX42,PREDICTIONS!$N$4:$N$75,HB$3)+SUMIFS(PREDICTIONS!$R$4:$R$75,PREDICTIONS!$N$4:$N$75,$BX42,PREDICTIONS!$O$4:$O$75,HB$3)</f>
        <v>0</v>
      </c>
      <c r="HC42" s="83">
        <f>SUMIFS(PREDICTIONS!$S$4:$S$75,PREDICTIONS!$O$4:$O$75,$BX42,PREDICTIONS!$N$4:$N$75,HC$3)+SUMIFS(PREDICTIONS!$R$4:$R$75,PREDICTIONS!$N$4:$N$75,$BX42,PREDICTIONS!$O$4:$O$75,HC$3)</f>
        <v>0</v>
      </c>
      <c r="HD42" s="83">
        <f>SUMIFS(PREDICTIONS!$S$4:$S$75,PREDICTIONS!$O$4:$O$75,$BX42,PREDICTIONS!$N$4:$N$75,HD$3)+SUMIFS(PREDICTIONS!$R$4:$R$75,PREDICTIONS!$N$4:$N$75,$BX42,PREDICTIONS!$O$4:$O$75,HD$3)</f>
        <v>0</v>
      </c>
      <c r="HE42" s="83">
        <f>SUMIFS(PREDICTIONS!$S$4:$S$75,PREDICTIONS!$O$4:$O$75,$BX42,PREDICTIONS!$N$4:$N$75,HE$3)+SUMIFS(PREDICTIONS!$R$4:$R$75,PREDICTIONS!$N$4:$N$75,$BX42,PREDICTIONS!$O$4:$O$75,HE$3)</f>
        <v>0</v>
      </c>
      <c r="HF42" s="83">
        <f>SUMIFS(PREDICTIONS!$S$4:$S$75,PREDICTIONS!$O$4:$O$75,$BX42,PREDICTIONS!$N$4:$N$75,HF$3)+SUMIFS(PREDICTIONS!$R$4:$R$75,PREDICTIONS!$N$4:$N$75,$BX42,PREDICTIONS!$O$4:$O$75,HF$3)</f>
        <v>0</v>
      </c>
      <c r="HG42" s="83">
        <f>SUMIFS(PREDICTIONS!$S$4:$S$75,PREDICTIONS!$O$4:$O$75,$BX42,PREDICTIONS!$N$4:$N$75,HG$3)+SUMIFS(PREDICTIONS!$R$4:$R$75,PREDICTIONS!$N$4:$N$75,$BX42,PREDICTIONS!$O$4:$O$75,HG$3)</f>
        <v>0</v>
      </c>
      <c r="HH42" s="83">
        <f>SUMIFS(PREDICTIONS!$S$4:$S$75,PREDICTIONS!$O$4:$O$75,$BX42,PREDICTIONS!$N$4:$N$75,HH$3)+SUMIFS(PREDICTIONS!$R$4:$R$75,PREDICTIONS!$N$4:$N$75,$BX42,PREDICTIONS!$O$4:$O$75,HH$3)</f>
        <v>0</v>
      </c>
      <c r="HI42" s="83">
        <f>SUMIFS(PREDICTIONS!$S$4:$S$75,PREDICTIONS!$O$4:$O$75,$BX42,PREDICTIONS!$N$4:$N$75,HI$3)+SUMIFS(PREDICTIONS!$R$4:$R$75,PREDICTIONS!$N$4:$N$75,$BX42,PREDICTIONS!$O$4:$O$75,HI$3)</f>
        <v>0</v>
      </c>
      <c r="HJ42" s="83">
        <f>SUMIFS(PREDICTIONS!$S$4:$S$75,PREDICTIONS!$O$4:$O$75,$BX42,PREDICTIONS!$N$4:$N$75,HJ$3)+SUMIFS(PREDICTIONS!$R$4:$R$75,PREDICTIONS!$N$4:$N$75,$BX42,PREDICTIONS!$O$4:$O$75,HJ$3)</f>
        <v>0</v>
      </c>
      <c r="HK42" s="83">
        <f>SUMIFS(PREDICTIONS!$S$4:$S$75,PREDICTIONS!$O$4:$O$75,$BX42,PREDICTIONS!$N$4:$N$75,HK$3)+SUMIFS(PREDICTIONS!$R$4:$R$75,PREDICTIONS!$N$4:$N$75,$BX42,PREDICTIONS!$O$4:$O$75,HK$3)</f>
        <v>0</v>
      </c>
      <c r="HL42" s="83">
        <f>SUMIFS(PREDICTIONS!$S$4:$S$75,PREDICTIONS!$O$4:$O$75,$BX42,PREDICTIONS!$N$4:$N$75,HL$3)+SUMIFS(PREDICTIONS!$R$4:$R$75,PREDICTIONS!$N$4:$N$75,$BX42,PREDICTIONS!$O$4:$O$75,HL$3)</f>
        <v>0</v>
      </c>
      <c r="HM42" s="83">
        <f>SUMIFS(PREDICTIONS!$S$4:$S$75,PREDICTIONS!$O$4:$O$75,$BX42,PREDICTIONS!$N$4:$N$75,HM$3)+SUMIFS(PREDICTIONS!$R$4:$R$75,PREDICTIONS!$N$4:$N$75,$BX42,PREDICTIONS!$O$4:$O$75,HM$3)</f>
        <v>0</v>
      </c>
      <c r="HN42" s="83">
        <f>SUMIFS(PREDICTIONS!$S$4:$S$75,PREDICTIONS!$O$4:$O$75,$BX42,PREDICTIONS!$N$4:$N$75,HN$3)+SUMIFS(PREDICTIONS!$R$4:$R$75,PREDICTIONS!$N$4:$N$75,$BX42,PREDICTIONS!$O$4:$O$75,HN$3)</f>
        <v>0</v>
      </c>
      <c r="HO42" s="83">
        <f>SUMIFS(PREDICTIONS!$S$4:$S$75,PREDICTIONS!$O$4:$O$75,$BX42,PREDICTIONS!$N$4:$N$75,HO$3)+SUMIFS(PREDICTIONS!$R$4:$R$75,PREDICTIONS!$N$4:$N$75,$BX42,PREDICTIONS!$O$4:$O$75,HO$3)</f>
        <v>0</v>
      </c>
      <c r="HP42" s="83">
        <f>SUMIFS(PREDICTIONS!$S$4:$S$75,PREDICTIONS!$O$4:$O$75,$BX42,PREDICTIONS!$N$4:$N$75,HP$3)+SUMIFS(PREDICTIONS!$R$4:$R$75,PREDICTIONS!$N$4:$N$75,$BX42,PREDICTIONS!$O$4:$O$75,HP$3)</f>
        <v>0</v>
      </c>
      <c r="HQ42" s="51"/>
      <c r="HR42" s="71"/>
      <c r="HS42" s="71"/>
      <c r="HT42" s="71"/>
      <c r="HU42" s="71"/>
      <c r="HV42" s="71"/>
      <c r="HW42" s="71"/>
      <c r="HX42" s="71"/>
      <c r="HY42" s="71"/>
      <c r="HZ42" s="71"/>
      <c r="IA42" s="71"/>
      <c r="IB42" s="71"/>
      <c r="IC42" s="71"/>
      <c r="ID42" s="71"/>
      <c r="IE42" s="71"/>
      <c r="IF42" s="71"/>
      <c r="IG42" s="71"/>
      <c r="IH42" s="71"/>
      <c r="II42" s="71"/>
      <c r="IJ42" s="71"/>
      <c r="IK42" s="71"/>
      <c r="IL42" s="71"/>
      <c r="IM42" s="71"/>
      <c r="IN42" s="71"/>
      <c r="IP42" s="71"/>
      <c r="IQ42" s="71"/>
      <c r="IR42" s="71"/>
      <c r="IS42" s="71"/>
      <c r="IT42" s="71"/>
      <c r="IU42" s="71"/>
      <c r="IV42" s="71"/>
      <c r="IW42" s="71"/>
      <c r="IX42" s="71"/>
      <c r="IY42" s="71"/>
      <c r="IZ42" s="71"/>
      <c r="JA42" s="71"/>
      <c r="JB42" s="71"/>
      <c r="JC42" s="71"/>
      <c r="JD42" s="71"/>
      <c r="JE42" s="71"/>
      <c r="JF42" s="71"/>
      <c r="JG42" s="71"/>
      <c r="JH42" s="71"/>
      <c r="JI42" s="71"/>
      <c r="JJ42" s="71"/>
      <c r="JK42" s="71"/>
      <c r="JL42" s="71"/>
      <c r="JM42" s="71"/>
      <c r="JN42" s="71"/>
      <c r="JO42" s="71"/>
      <c r="JP42" s="71"/>
      <c r="JQ42" s="71"/>
      <c r="JR42" s="71"/>
      <c r="JS42" s="71"/>
      <c r="JT42" s="71"/>
      <c r="JU42" s="71"/>
      <c r="JV42" s="71"/>
      <c r="JW42" s="71"/>
      <c r="JX42" s="71"/>
      <c r="JY42" s="71"/>
      <c r="JZ42" s="71"/>
      <c r="KA42" s="71"/>
      <c r="KB42" s="71"/>
      <c r="KC42" s="71"/>
      <c r="KD42" s="71"/>
      <c r="KE42" s="71"/>
      <c r="KF42" s="71"/>
      <c r="KG42" s="71"/>
      <c r="KH42" s="71"/>
      <c r="KI42" s="71"/>
      <c r="KJ42" s="71"/>
      <c r="KK42" s="71"/>
      <c r="KL42" s="71"/>
      <c r="KM42" s="71"/>
      <c r="KN42" s="71"/>
      <c r="KO42" s="71"/>
    </row>
    <row r="43" spans="1:301" s="78" customFormat="1" ht="30" customHeight="1" x14ac:dyDescent="0.25">
      <c r="A43" s="71"/>
      <c r="B43" s="72">
        <f>ACTUALS!B43</f>
        <v>40</v>
      </c>
      <c r="C43" s="73" t="str">
        <f>ACTUALS!C43</f>
        <v>G</v>
      </c>
      <c r="D43" s="74">
        <f>ACTUALS!D43</f>
        <v>46194</v>
      </c>
      <c r="E43" s="73" t="str">
        <f>ACTUALS!E43</f>
        <v>BC Place (Vancouver)</v>
      </c>
      <c r="F43" s="180">
        <f>ACTUALS!F43</f>
        <v>0.875</v>
      </c>
      <c r="G43" s="75">
        <f t="shared" si="2"/>
        <v>46194.875</v>
      </c>
      <c r="H43" s="254" t="str">
        <f>ACTUALS!H43</f>
        <v>New Zealand - Egypt</v>
      </c>
      <c r="I43" s="149"/>
      <c r="J43" s="150"/>
      <c r="K43" s="151"/>
      <c r="L43" s="73" t="str">
        <f t="shared" si="3"/>
        <v/>
      </c>
      <c r="M43" s="76" t="s">
        <v>732</v>
      </c>
      <c r="N43" s="77" t="str">
        <f t="shared" si="7"/>
        <v>New Zealand</v>
      </c>
      <c r="O43" s="78" t="str">
        <f t="shared" si="8"/>
        <v>Egypt</v>
      </c>
      <c r="P43" s="78" t="str">
        <f>IF(L43="","",IF(PREDICTIONS!$R43&gt;PREDICTIONS!$S43,PREDICTIONS!$N43,IF(PREDICTIONS!$S43&gt;PREDICTIONS!$R43,PREDICTIONS!$O43,"")))</f>
        <v/>
      </c>
      <c r="Q43" s="78" t="str">
        <f>IF(PREDICTIONS!$P43=PREDICTIONS!$N43,PREDICTIONS!$O43,IF(PREDICTIONS!$P43=PREDICTIONS!$O43,PREDICTIONS!$N43,""))</f>
        <v/>
      </c>
      <c r="R43" s="79">
        <f t="shared" si="4"/>
        <v>0</v>
      </c>
      <c r="S43" s="78">
        <f t="shared" si="5"/>
        <v>0</v>
      </c>
      <c r="T43" s="78">
        <f>IF(OR(PREDICTIONS!$R43="",PREDICTIONS!$S43=""),"",PREDICTIONS!$R43-PREDICTIONS!$S43)</f>
        <v>0</v>
      </c>
      <c r="U43" s="78">
        <f>IF(OR(PREDICTIONS!$R43="",PREDICTIONS!$S43=""),"",PREDICTIONS!$S43-PREDICTIONS!$R43)</f>
        <v>0</v>
      </c>
      <c r="V43" s="78" t="str">
        <f>IF(PREDICTIONS!$K43="","",IF(PREDICTIONS!$L43="Draw",1,IF(PREDICTIONS!$L43=PREDICTIONS!$N43,3,0)))</f>
        <v/>
      </c>
      <c r="W43" s="78" t="str">
        <f>IF(PREDICTIONS!$K43="","",IF(PREDICTIONS!$L43="Draw",1,IF(PREDICTIONS!$L43=PREDICTIONS!$O43,3,0)))</f>
        <v/>
      </c>
      <c r="AB43" s="209" t="str">
        <f>IF(OR(ACTUALS!L43="",L43=""),"",IF((R43+S43)=(ACTUALS!R43+ACTUALS!S43),pointtotalgoals,0))</f>
        <v/>
      </c>
      <c r="AC43" s="78" t="str">
        <f>IF(L43="","",IF(L43=ACTUALS!L43,pointcorrectresult,0))</f>
        <v/>
      </c>
      <c r="AD43" s="78" t="str">
        <f>IF(L43="","",IF(I43=ACTUALS!I43,pointcorrectscore,0))</f>
        <v/>
      </c>
      <c r="AE43" s="210">
        <f t="shared" si="6"/>
        <v>0</v>
      </c>
      <c r="AK43" s="78" t="s">
        <v>62</v>
      </c>
      <c r="AL43" s="93">
        <v>2</v>
      </c>
      <c r="AM43" s="93" t="str">
        <f ca="1">IFERROR(INDEX(BE:BE,MATCH("2"&amp;AK43,BO:BO,0),1),"")</f>
        <v>Iran</v>
      </c>
      <c r="AN43" s="93" t="str">
        <f ca="1">IF(AM43="","",VLOOKUP(AM43,BE:BJ,2,FALSE)&amp;"-"&amp;VLOOKUP(AM43,BE:BJ,3,FALSE)&amp;"-"&amp;VLOOKUP(AM43,BE:BJ,4,FALSE))</f>
        <v>0-0-0</v>
      </c>
      <c r="AO43" s="93">
        <f ca="1">IF(AM43="","",VLOOKUP(AM43,BE:BL,8,FALSE))</f>
        <v>0</v>
      </c>
      <c r="AP43" s="93">
        <f ca="1">IF(AM43="","",VLOOKUP(AM43,BE:BO,5,FALSE))</f>
        <v>0</v>
      </c>
      <c r="AQ43" s="282" t="str">
        <f>IF(L75="","",IF(AM43=ACTUALS!AJ43,$AQ$2,0))</f>
        <v/>
      </c>
      <c r="AR43" s="283"/>
      <c r="AS43" s="51"/>
      <c r="AT43" s="51"/>
      <c r="AU43" s="94"/>
      <c r="AV43" s="94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96" t="s">
        <v>97</v>
      </c>
      <c r="BY43" s="83">
        <f>SUMIFS(PREDICTIONS!$W$4:$W$75,PREDICTIONS!$O$4:$O$75,$BX43,PREDICTIONS!$N$4:$N$75,BY$3)+SUMIFS(PREDICTIONS!$V$4:$V$75,PREDICTIONS!$N$4:$N$75,$BX43,PREDICTIONS!$O$4:$O$75,BY$3)</f>
        <v>0</v>
      </c>
      <c r="BZ43" s="83">
        <f>SUMIFS(PREDICTIONS!$W$4:$W$75,PREDICTIONS!$O$4:$O$75,$BX43,PREDICTIONS!$N$4:$N$75,BZ$3)+SUMIFS(PREDICTIONS!$V$4:$V$75,PREDICTIONS!$N$4:$N$75,$BX43,PREDICTIONS!$O$4:$O$75,BZ$3)</f>
        <v>0</v>
      </c>
      <c r="CA43" s="83">
        <f>SUMIFS(PREDICTIONS!$W$4:$W$75,PREDICTIONS!$O$4:$O$75,$BX43,PREDICTIONS!$N$4:$N$75,CA$3)+SUMIFS(PREDICTIONS!$V$4:$V$75,PREDICTIONS!$N$4:$N$75,$BX43,PREDICTIONS!$O$4:$O$75,CA$3)</f>
        <v>0</v>
      </c>
      <c r="CB43" s="83">
        <f>SUMIFS(PREDICTIONS!$W$4:$W$75,PREDICTIONS!$O$4:$O$75,$BX43,PREDICTIONS!$N$4:$N$75,CB$3)+SUMIFS(PREDICTIONS!$V$4:$V$75,PREDICTIONS!$N$4:$N$75,$BX43,PREDICTIONS!$O$4:$O$75,CB$3)</f>
        <v>0</v>
      </c>
      <c r="CC43" s="83">
        <f>SUMIFS(PREDICTIONS!$W$4:$W$75,PREDICTIONS!$O$4:$O$75,$BX43,PREDICTIONS!$N$4:$N$75,CC$3)+SUMIFS(PREDICTIONS!$V$4:$V$75,PREDICTIONS!$N$4:$N$75,$BX43,PREDICTIONS!$O$4:$O$75,CC$3)</f>
        <v>0</v>
      </c>
      <c r="CD43" s="83">
        <f>SUMIFS(PREDICTIONS!$W$4:$W$75,PREDICTIONS!$O$4:$O$75,$BX43,PREDICTIONS!$N$4:$N$75,CD$3)+SUMIFS(PREDICTIONS!$V$4:$V$75,PREDICTIONS!$N$4:$N$75,$BX43,PREDICTIONS!$O$4:$O$75,CD$3)</f>
        <v>0</v>
      </c>
      <c r="CE43" s="83">
        <f>SUMIFS(PREDICTIONS!$W$4:$W$75,PREDICTIONS!$O$4:$O$75,$BX43,PREDICTIONS!$N$4:$N$75,CE$3)+SUMIFS(PREDICTIONS!$V$4:$V$75,PREDICTIONS!$N$4:$N$75,$BX43,PREDICTIONS!$O$4:$O$75,CE$3)</f>
        <v>0</v>
      </c>
      <c r="CF43" s="83">
        <f>SUMIFS(PREDICTIONS!$W$4:$W$75,PREDICTIONS!$O$4:$O$75,$BX43,PREDICTIONS!$N$4:$N$75,CF$3)+SUMIFS(PREDICTIONS!$V$4:$V$75,PREDICTIONS!$N$4:$N$75,$BX43,PREDICTIONS!$O$4:$O$75,CF$3)</f>
        <v>0</v>
      </c>
      <c r="CG43" s="83">
        <f>SUMIFS(PREDICTIONS!$W$4:$W$75,PREDICTIONS!$O$4:$O$75,$BX43,PREDICTIONS!$N$4:$N$75,CG$3)+SUMIFS(PREDICTIONS!$V$4:$V$75,PREDICTIONS!$N$4:$N$75,$BX43,PREDICTIONS!$O$4:$O$75,CG$3)</f>
        <v>0</v>
      </c>
      <c r="CH43" s="83">
        <f>SUMIFS(PREDICTIONS!$W$4:$W$75,PREDICTIONS!$O$4:$O$75,$BX43,PREDICTIONS!$N$4:$N$75,CH$3)+SUMIFS(PREDICTIONS!$V$4:$V$75,PREDICTIONS!$N$4:$N$75,$BX43,PREDICTIONS!$O$4:$O$75,CH$3)</f>
        <v>0</v>
      </c>
      <c r="CI43" s="83">
        <f>SUMIFS(PREDICTIONS!$W$4:$W$75,PREDICTIONS!$O$4:$O$75,$BX43,PREDICTIONS!$N$4:$N$75,CI$3)+SUMIFS(PREDICTIONS!$V$4:$V$75,PREDICTIONS!$N$4:$N$75,$BX43,PREDICTIONS!$O$4:$O$75,CI$3)</f>
        <v>0</v>
      </c>
      <c r="CJ43" s="83">
        <f>SUMIFS(PREDICTIONS!$W$4:$W$75,PREDICTIONS!$O$4:$O$75,$BX43,PREDICTIONS!$N$4:$N$75,CJ$3)+SUMIFS(PREDICTIONS!$V$4:$V$75,PREDICTIONS!$N$4:$N$75,$BX43,PREDICTIONS!$O$4:$O$75,CJ$3)</f>
        <v>0</v>
      </c>
      <c r="CK43" s="83">
        <f>SUMIFS(PREDICTIONS!$W$4:$W$75,PREDICTIONS!$O$4:$O$75,$BX43,PREDICTIONS!$N$4:$N$75,CK$3)+SUMIFS(PREDICTIONS!$V$4:$V$75,PREDICTIONS!$N$4:$N$75,$BX43,PREDICTIONS!$O$4:$O$75,CK$3)</f>
        <v>0</v>
      </c>
      <c r="CL43" s="83">
        <f>SUMIFS(PREDICTIONS!$W$4:$W$75,PREDICTIONS!$O$4:$O$75,$BX43,PREDICTIONS!$N$4:$N$75,CL$3)+SUMIFS(PREDICTIONS!$V$4:$V$75,PREDICTIONS!$N$4:$N$75,$BX43,PREDICTIONS!$O$4:$O$75,CL$3)</f>
        <v>0</v>
      </c>
      <c r="CM43" s="83">
        <f>SUMIFS(PREDICTIONS!$W$4:$W$75,PREDICTIONS!$O$4:$O$75,$BX43,PREDICTIONS!$N$4:$N$75,CM$3)+SUMIFS(PREDICTIONS!$V$4:$V$75,PREDICTIONS!$N$4:$N$75,$BX43,PREDICTIONS!$O$4:$O$75,CM$3)</f>
        <v>0</v>
      </c>
      <c r="CN43" s="83">
        <f>SUMIFS(PREDICTIONS!$W$4:$W$75,PREDICTIONS!$O$4:$O$75,$BX43,PREDICTIONS!$N$4:$N$75,CN$3)+SUMIFS(PREDICTIONS!$V$4:$V$75,PREDICTIONS!$N$4:$N$75,$BX43,PREDICTIONS!$O$4:$O$75,CN$3)</f>
        <v>0</v>
      </c>
      <c r="CO43" s="83">
        <f>SUMIFS(PREDICTIONS!$W$4:$W$75,PREDICTIONS!$O$4:$O$75,$BX43,PREDICTIONS!$N$4:$N$75,CO$3)+SUMIFS(PREDICTIONS!$V$4:$V$75,PREDICTIONS!$N$4:$N$75,$BX43,PREDICTIONS!$O$4:$O$75,CO$3)</f>
        <v>0</v>
      </c>
      <c r="CP43" s="83">
        <f>SUMIFS(PREDICTIONS!$W$4:$W$75,PREDICTIONS!$O$4:$O$75,$BX43,PREDICTIONS!$N$4:$N$75,CP$3)+SUMIFS(PREDICTIONS!$V$4:$V$75,PREDICTIONS!$N$4:$N$75,$BX43,PREDICTIONS!$O$4:$O$75,CP$3)</f>
        <v>0</v>
      </c>
      <c r="CQ43" s="83">
        <f>SUMIFS(PREDICTIONS!$W$4:$W$75,PREDICTIONS!$O$4:$O$75,$BX43,PREDICTIONS!$N$4:$N$75,CQ$3)+SUMIFS(PREDICTIONS!$V$4:$V$75,PREDICTIONS!$N$4:$N$75,$BX43,PREDICTIONS!$O$4:$O$75,CQ$3)</f>
        <v>0</v>
      </c>
      <c r="CR43" s="83">
        <f>SUMIFS(PREDICTIONS!$W$4:$W$75,PREDICTIONS!$O$4:$O$75,$BX43,PREDICTIONS!$N$4:$N$75,CR$3)+SUMIFS(PREDICTIONS!$V$4:$V$75,PREDICTIONS!$N$4:$N$75,$BX43,PREDICTIONS!$O$4:$O$75,CR$3)</f>
        <v>0</v>
      </c>
      <c r="CS43" s="83">
        <f>SUMIFS(PREDICTIONS!$W$4:$W$75,PREDICTIONS!$O$4:$O$75,$BX43,PREDICTIONS!$N$4:$N$75,CS$3)+SUMIFS(PREDICTIONS!$V$4:$V$75,PREDICTIONS!$N$4:$N$75,$BX43,PREDICTIONS!$O$4:$O$75,CS$3)</f>
        <v>0</v>
      </c>
      <c r="CT43" s="83">
        <f>SUMIFS(PREDICTIONS!$W$4:$W$75,PREDICTIONS!$O$4:$O$75,$BX43,PREDICTIONS!$N$4:$N$75,CT$3)+SUMIFS(PREDICTIONS!$V$4:$V$75,PREDICTIONS!$N$4:$N$75,$BX43,PREDICTIONS!$O$4:$O$75,CT$3)</f>
        <v>0</v>
      </c>
      <c r="CU43" s="83">
        <f>SUMIFS(PREDICTIONS!$B$4:$B$75,PREDICTIONS!$P$4:$P$75,$BX43,PREDICTIONS!$O$4:$O$75,CU$3)+SUMIFS(PREDICTIONS!$W$4:$W$75,PREDICTIONS!$O$4:$O$75,$BX43,PREDICTIONS!$P$4:$P$75,CU$3)</f>
        <v>0</v>
      </c>
      <c r="CV43" s="83">
        <f>SUMIFS(PREDICTIONS!$C$4:$C$75,PREDICTIONS!$Q$4:$Q$75,$BX43,PREDICTIONS!$P$4:$P$75,CV$3)+SUMIFS(PREDICTIONS!$B$4:$B$75,PREDICTIONS!$P$4:$P$75,$BX43,PREDICTIONS!$Q$4:$Q$75,CV$3)</f>
        <v>0</v>
      </c>
      <c r="CW43" s="83">
        <f>SUMIFS(PREDICTIONS!$D$4:$D$75,PREDICTIONS!$R$4:$R$75,$BX43,PREDICTIONS!$Q$4:$Q$75,CW$3)+SUMIFS(PREDICTIONS!$C$4:$C$75,PREDICTIONS!$Q$4:$Q$75,$BX43,PREDICTIONS!$R$4:$R$75,CW$3)</f>
        <v>0</v>
      </c>
      <c r="CX43" s="83">
        <f>SUMIFS(PREDICTIONS!$E$4:$E$75,PREDICTIONS!$S$4:$S$75,$BX43,PREDICTIONS!$R$4:$R$75,CX$3)+SUMIFS(PREDICTIONS!$D$4:$D$75,PREDICTIONS!$R$4:$R$75,$BX43,PREDICTIONS!$S$4:$S$75,CX$3)</f>
        <v>0</v>
      </c>
      <c r="CY43" s="83">
        <f>SUMIFS(PREDICTIONS!$F$4:$F$75,PREDICTIONS!$T$4:$T$75,$BX43,PREDICTIONS!$S$4:$S$75,CY$3)+SUMIFS(PREDICTIONS!$E$4:$E$75,PREDICTIONS!$S$4:$S$75,$BX43,PREDICTIONS!$T$4:$T$75,CY$3)</f>
        <v>0</v>
      </c>
      <c r="CZ43" s="83">
        <f>SUMIFS(PREDICTIONS!$G$4:$G$75,PREDICTIONS!$U$4:$U$75,$BX43,PREDICTIONS!$T$4:$T$75,CZ$3)+SUMIFS(PREDICTIONS!$F$4:$F$75,PREDICTIONS!$T$4:$T$75,$BX43,PREDICTIONS!$U$4:$U$75,CZ$3)</f>
        <v>0</v>
      </c>
      <c r="DA43" s="83">
        <f>SUMIFS(PREDICTIONS!$J$4:$J$75,PREDICTIONS!$V$4:$V$75,$BX43,PREDICTIONS!$U$4:$U$75,DA$3)+SUMIFS(PREDICTIONS!$G$4:$G$75,PREDICTIONS!$U$4:$U$75,$BX43,PREDICTIONS!$V$4:$V$75,DA$3)</f>
        <v>0</v>
      </c>
      <c r="DB43" s="83">
        <f>SUMIFS(PREDICTIONS!$K$4:$K$75,PREDICTIONS!$W$4:$W$75,$BX43,PREDICTIONS!$V$4:$V$75,DB$3)+SUMIFS(PREDICTIONS!$J$4:$J$75,PREDICTIONS!$V$4:$V$75,$BX43,PREDICTIONS!$W$4:$W$75,DB$3)</f>
        <v>0</v>
      </c>
      <c r="DC43" s="83">
        <f>SUMIFS(PREDICTIONS!$L$4:$L$75,PREDICTIONS!$B$4:$B$75,$BX43,PREDICTIONS!$W$4:$W$75,DC$3)+SUMIFS(PREDICTIONS!$K$4:$K$75,PREDICTIONS!$W$4:$W$75,$BX43,PREDICTIONS!$B$4:$B$75,DC$3)</f>
        <v>0</v>
      </c>
      <c r="DD43" s="83">
        <f>SUMIFS(PREDICTIONS!$N$4:$N$75,PREDICTIONS!$C$4:$C$75,$BX43,PREDICTIONS!$B$4:$B$75,DD$3)+SUMIFS(PREDICTIONS!$L$4:$L$75,PREDICTIONS!$B$4:$B$75,$BX43,PREDICTIONS!$C$4:$C$75,DD$3)</f>
        <v>0</v>
      </c>
      <c r="DE43" s="83">
        <f>SUMIFS(PREDICTIONS!$O$4:$O$75,PREDICTIONS!$D$4:$D$75,$BX43,PREDICTIONS!$C$4:$C$75,DE$3)+SUMIFS(PREDICTIONS!$N$4:$N$75,PREDICTIONS!$C$4:$C$75,$BX43,PREDICTIONS!$D$4:$D$75,DE$3)</f>
        <v>0</v>
      </c>
      <c r="DF43" s="83">
        <f>SUMIFS(PREDICTIONS!$P$4:$P$75,PREDICTIONS!$E$4:$E$75,$BX43,PREDICTIONS!$D$4:$D$75,DF$3)+SUMIFS(PREDICTIONS!$O$4:$O$75,PREDICTIONS!$D$4:$D$75,$BX43,PREDICTIONS!$E$4:$E$75,DF$3)</f>
        <v>0</v>
      </c>
      <c r="DG43" s="83">
        <f>SUMIFS(PREDICTIONS!$Q$4:$Q$75,PREDICTIONS!$F$4:$F$75,$BX43,PREDICTIONS!$E$4:$E$75,DG$3)+SUMIFS(PREDICTIONS!$P$4:$P$75,PREDICTIONS!$E$4:$E$75,$BX43,PREDICTIONS!$F$4:$F$75,DG$3)</f>
        <v>0</v>
      </c>
      <c r="DH43" s="83">
        <f>SUMIFS(PREDICTIONS!$R$4:$R$75,PREDICTIONS!$G$4:$G$75,$BX43,PREDICTIONS!$F$4:$F$75,DH$3)+SUMIFS(PREDICTIONS!$Q$4:$Q$75,PREDICTIONS!$F$4:$F$75,$BX43,PREDICTIONS!$G$4:$G$75,DH$3)</f>
        <v>0</v>
      </c>
      <c r="DI43" s="83">
        <f>SUMIFS(PREDICTIONS!$S$4:$S$75,PREDICTIONS!$J$4:$J$75,$BX43,PREDICTIONS!$G$4:$G$75,DI$3)+SUMIFS(PREDICTIONS!$R$4:$R$75,PREDICTIONS!$G$4:$G$75,$BX43,PREDICTIONS!$J$4:$J$75,DI$3)</f>
        <v>0</v>
      </c>
      <c r="DJ43" s="83">
        <f>SUMIFS(PREDICTIONS!$T$4:$T$75,PREDICTIONS!$K$4:$K$75,$BX43,PREDICTIONS!$J$4:$J$75,DJ$3)+SUMIFS(PREDICTIONS!$S$4:$S$75,PREDICTIONS!$J$4:$J$75,$BX43,PREDICTIONS!$K$4:$K$75,DJ$3)</f>
        <v>0</v>
      </c>
      <c r="DK43" s="83">
        <f>SUMIFS(PREDICTIONS!$U$4:$U$75,PREDICTIONS!$L$4:$L$75,$BX43,PREDICTIONS!$K$4:$K$75,DK$3)+SUMIFS(PREDICTIONS!$T$4:$T$75,PREDICTIONS!$K$4:$K$75,$BX43,PREDICTIONS!$L$4:$L$75,DK$3)</f>
        <v>0</v>
      </c>
      <c r="DL43" s="83">
        <f>SUMIFS(PREDICTIONS!$V$4:$V$75,PREDICTIONS!$N$4:$N$75,$BX43,PREDICTIONS!$L$4:$L$75,DL$3)+SUMIFS(PREDICTIONS!$U$4:$U$75,PREDICTIONS!$L$4:$L$75,$BX43,PREDICTIONS!$N$4:$N$75,DL$3)</f>
        <v>0</v>
      </c>
      <c r="DM43" s="83">
        <f>SUMIFS(PREDICTIONS!$W$4:$W$75,PREDICTIONS!$O$4:$O$75,$BX43,PREDICTIONS!$N$4:$N$75,DM$3)+SUMIFS(PREDICTIONS!$V$4:$V$75,PREDICTIONS!$N$4:$N$75,$BX43,PREDICTIONS!$O$4:$O$75,DM$3)</f>
        <v>0</v>
      </c>
      <c r="DN43" s="83">
        <f>SUMIFS(PREDICTIONS!$B$4:$B$75,PREDICTIONS!$P$4:$P$75,$BX43,PREDICTIONS!$O$4:$O$75,DN$3)+SUMIFS(PREDICTIONS!$W$4:$W$75,PREDICTIONS!$O$4:$O$75,$BX43,PREDICTIONS!$P$4:$P$75,DN$3)</f>
        <v>0</v>
      </c>
      <c r="DO43" s="83">
        <f>SUMIFS(PREDICTIONS!$C$4:$C$75,PREDICTIONS!$Q$4:$Q$75,$BX43,PREDICTIONS!$P$4:$P$75,DO$3)+SUMIFS(PREDICTIONS!$B$4:$B$75,PREDICTIONS!$P$4:$P$75,$BX43,PREDICTIONS!$Q$4:$Q$75,DO$3)</f>
        <v>0</v>
      </c>
      <c r="DP43" s="83">
        <f>SUMIFS(PREDICTIONS!$D$4:$D$75,PREDICTIONS!$R$4:$R$75,$BX43,PREDICTIONS!$Q$4:$Q$75,DP$3)+SUMIFS(PREDICTIONS!$C$4:$C$75,PREDICTIONS!$Q$4:$Q$75,$BX43,PREDICTIONS!$R$4:$R$75,DP$3)</f>
        <v>0</v>
      </c>
      <c r="DQ43" s="83">
        <f>SUMIFS(PREDICTIONS!$E$4:$E$75,PREDICTIONS!$S$4:$S$75,$BX43,PREDICTIONS!$R$4:$R$75,DQ$3)+SUMIFS(PREDICTIONS!$D$4:$D$75,PREDICTIONS!$R$4:$R$75,$BX43,PREDICTIONS!$S$4:$S$75,DQ$3)</f>
        <v>0</v>
      </c>
      <c r="DR43" s="83">
        <f>SUMIFS(PREDICTIONS!$W$4:$W$75,PREDICTIONS!$O$4:$O$75,$BX43,PREDICTIONS!$N$4:$N$75,DR$3)+SUMIFS(PREDICTIONS!$V$4:$V$75,PREDICTIONS!$N$4:$N$75,$BX43,PREDICTIONS!$O$4:$O$75,DR$3)</f>
        <v>0</v>
      </c>
      <c r="DS43" s="83">
        <f>SUMIFS(PREDICTIONS!$W$4:$W$75,PREDICTIONS!$O$4:$O$75,$BX43,PREDICTIONS!$N$4:$N$75,DS$3)+SUMIFS(PREDICTIONS!$V$4:$V$75,PREDICTIONS!$N$4:$N$75,$BX43,PREDICTIONS!$O$4:$O$75,DS$3)</f>
        <v>0</v>
      </c>
      <c r="DT43" s="83">
        <f>SUMIFS(PREDICTIONS!$W$4:$W$75,PREDICTIONS!$O$4:$O$75,$BX43,PREDICTIONS!$N$4:$N$75,DT$3)+SUMIFS(PREDICTIONS!$V$4:$V$75,PREDICTIONS!$N$4:$N$75,$BX43,PREDICTIONS!$O$4:$O$75,DT$3)</f>
        <v>0</v>
      </c>
      <c r="DU43" s="51"/>
      <c r="DV43" s="51" t="s">
        <v>97</v>
      </c>
      <c r="DW43" s="83">
        <f>SUMIFS(PREDICTIONS!$U$4:$U$75,PREDICTIONS!$O$4:$O$75,$BX43,PREDICTIONS!$N$4:$N$75,DW$3)+SUMIFS(PREDICTIONS!$T$4:$T$75,PREDICTIONS!$N$4:$N$75,$BX43,PREDICTIONS!$O$4:$O$75,DW$3)</f>
        <v>0</v>
      </c>
      <c r="DX43" s="83">
        <f>SUMIFS(PREDICTIONS!$U$4:$U$75,PREDICTIONS!$O$4:$O$75,$BX43,PREDICTIONS!$N$4:$N$75,DX$3)+SUMIFS(PREDICTIONS!$T$4:$T$75,PREDICTIONS!$N$4:$N$75,$BX43,PREDICTIONS!$O$4:$O$75,DX$3)</f>
        <v>0</v>
      </c>
      <c r="DY43" s="83">
        <f>SUMIFS(PREDICTIONS!$U$4:$U$75,PREDICTIONS!$O$4:$O$75,$BX43,PREDICTIONS!$N$4:$N$75,DY$3)+SUMIFS(PREDICTIONS!$T$4:$T$75,PREDICTIONS!$N$4:$N$75,$BX43,PREDICTIONS!$O$4:$O$75,DY$3)</f>
        <v>0</v>
      </c>
      <c r="DZ43" s="83">
        <f>SUMIFS(PREDICTIONS!$U$4:$U$75,PREDICTIONS!$O$4:$O$75,$BX43,PREDICTIONS!$N$4:$N$75,DZ$3)+SUMIFS(PREDICTIONS!$T$4:$T$75,PREDICTIONS!$N$4:$N$75,$BX43,PREDICTIONS!$O$4:$O$75,DZ$3)</f>
        <v>0</v>
      </c>
      <c r="EA43" s="83">
        <f>SUMIFS(PREDICTIONS!$U$4:$U$75,PREDICTIONS!$O$4:$O$75,$BX43,PREDICTIONS!$N$4:$N$75,EA$3)+SUMIFS(PREDICTIONS!$T$4:$T$75,PREDICTIONS!$N$4:$N$75,$BX43,PREDICTIONS!$O$4:$O$75,EA$3)</f>
        <v>0</v>
      </c>
      <c r="EB43" s="83">
        <f>SUMIFS(PREDICTIONS!$U$4:$U$75,PREDICTIONS!$O$4:$O$75,$BX43,PREDICTIONS!$N$4:$N$75,EB$3)+SUMIFS(PREDICTIONS!$T$4:$T$75,PREDICTIONS!$N$4:$N$75,$BX43,PREDICTIONS!$O$4:$O$75,EB$3)</f>
        <v>0</v>
      </c>
      <c r="EC43" s="83">
        <f>SUMIFS(PREDICTIONS!$U$4:$U$75,PREDICTIONS!$O$4:$O$75,$BX43,PREDICTIONS!$N$4:$N$75,EC$3)+SUMIFS(PREDICTIONS!$T$4:$T$75,PREDICTIONS!$N$4:$N$75,$BX43,PREDICTIONS!$O$4:$O$75,EC$3)</f>
        <v>0</v>
      </c>
      <c r="ED43" s="83">
        <f>SUMIFS(PREDICTIONS!$U$4:$U$75,PREDICTIONS!$O$4:$O$75,$BX43,PREDICTIONS!$N$4:$N$75,ED$3)+SUMIFS(PREDICTIONS!$T$4:$T$75,PREDICTIONS!$N$4:$N$75,$BX43,PREDICTIONS!$O$4:$O$75,ED$3)</f>
        <v>0</v>
      </c>
      <c r="EE43" s="83">
        <f>SUMIFS(PREDICTIONS!$U$4:$U$75,PREDICTIONS!$O$4:$O$75,$BX43,PREDICTIONS!$N$4:$N$75,EE$3)+SUMIFS(PREDICTIONS!$T$4:$T$75,PREDICTIONS!$N$4:$N$75,$BX43,PREDICTIONS!$O$4:$O$75,EE$3)</f>
        <v>0</v>
      </c>
      <c r="EF43" s="83">
        <f>SUMIFS(PREDICTIONS!$V$4:$V$75,PREDICTIONS!$P$4:$P$75,$BX43,PREDICTIONS!$O$4:$O$75,EF$3)+SUMIFS(PREDICTIONS!$U$4:$U$75,PREDICTIONS!$O$4:$O$75,$BX43,PREDICTIONS!$P$4:$P$75,EF$3)</f>
        <v>0</v>
      </c>
      <c r="EG43" s="83">
        <f>SUMIFS(PREDICTIONS!$W$4:$W$75,PREDICTIONS!$Q$4:$Q$75,$BX43,PREDICTIONS!$P$4:$P$75,EG$3)+SUMIFS(PREDICTIONS!$V$4:$V$75,PREDICTIONS!$P$4:$P$75,$BX43,PREDICTIONS!$Q$4:$Q$75,EG$3)</f>
        <v>0</v>
      </c>
      <c r="EH43" s="83">
        <f>SUMIFS(PREDICTIONS!$B$4:$B$75,PREDICTIONS!$R$4:$R$75,$BX43,PREDICTIONS!$Q$4:$Q$75,EH$3)+SUMIFS(PREDICTIONS!$W$4:$W$75,PREDICTIONS!$Q$4:$Q$75,$BX43,PREDICTIONS!$R$4:$R$75,EH$3)</f>
        <v>0</v>
      </c>
      <c r="EI43" s="83">
        <f>SUMIFS(PREDICTIONS!$C$4:$C$75,PREDICTIONS!$S$4:$S$75,$BX43,PREDICTIONS!$R$4:$R$75,EI$3)+SUMIFS(PREDICTIONS!$B$4:$B$75,PREDICTIONS!$R$4:$R$75,$BX43,PREDICTIONS!$S$4:$S$75,EI$3)</f>
        <v>0</v>
      </c>
      <c r="EJ43" s="83">
        <f>SUMIFS(PREDICTIONS!$D$4:$D$75,PREDICTIONS!$T$4:$T$75,$BX43,PREDICTIONS!$S$4:$S$75,EJ$3)+SUMIFS(PREDICTIONS!$C$4:$C$75,PREDICTIONS!$S$4:$S$75,$BX43,PREDICTIONS!$T$4:$T$75,EJ$3)</f>
        <v>0</v>
      </c>
      <c r="EK43" s="83">
        <f>SUMIFS(PREDICTIONS!$E$4:$E$75,PREDICTIONS!$U$4:$U$75,$BX43,PREDICTIONS!$T$4:$T$75,EK$3)+SUMIFS(PREDICTIONS!$D$4:$D$75,PREDICTIONS!$T$4:$T$75,$BX43,PREDICTIONS!$U$4:$U$75,EK$3)</f>
        <v>0</v>
      </c>
      <c r="EL43" s="83">
        <f>SUMIFS(PREDICTIONS!$F$4:$F$75,PREDICTIONS!$V$4:$V$75,$BX43,PREDICTIONS!$U$4:$U$75,EL$3)+SUMIFS(PREDICTIONS!$E$4:$E$75,PREDICTIONS!$U$4:$U$75,$BX43,PREDICTIONS!$V$4:$V$75,EL$3)</f>
        <v>0</v>
      </c>
      <c r="EM43" s="83">
        <f>SUMIFS(PREDICTIONS!$G$4:$G$75,PREDICTIONS!$W$4:$W$75,$BX43,PREDICTIONS!$V$4:$V$75,EM$3)+SUMIFS(PREDICTIONS!$F$4:$F$75,PREDICTIONS!$V$4:$V$75,$BX43,PREDICTIONS!$W$4:$W$75,EM$3)</f>
        <v>0</v>
      </c>
      <c r="EN43" s="83">
        <f>SUMIFS(PREDICTIONS!$J$4:$J$75,PREDICTIONS!$B$4:$B$75,$BX43,PREDICTIONS!$W$4:$W$75,EN$3)+SUMIFS(PREDICTIONS!$G$4:$G$75,PREDICTIONS!$W$4:$W$75,$BX43,PREDICTIONS!$B$4:$B$75,EN$3)</f>
        <v>0</v>
      </c>
      <c r="EO43" s="83">
        <f>SUMIFS(PREDICTIONS!$K$4:$K$75,PREDICTIONS!$C$4:$C$75,$BX43,PREDICTIONS!$B$4:$B$75,EO$3)+SUMIFS(PREDICTIONS!$J$4:$J$75,PREDICTIONS!$B$4:$B$75,$BX43,PREDICTIONS!$C$4:$C$75,EO$3)</f>
        <v>0</v>
      </c>
      <c r="EP43" s="83">
        <f>SUMIFS(PREDICTIONS!$L$4:$L$75,PREDICTIONS!$D$4:$D$75,$BX43,PREDICTIONS!$C$4:$C$75,EP$3)+SUMIFS(PREDICTIONS!$K$4:$K$75,PREDICTIONS!$C$4:$C$75,$BX43,PREDICTIONS!$D$4:$D$75,EP$3)</f>
        <v>0</v>
      </c>
      <c r="EQ43" s="83">
        <f>SUMIFS(PREDICTIONS!$N$4:$N$75,PREDICTIONS!$E$4:$E$75,$BX43,PREDICTIONS!$D$4:$D$75,EQ$3)+SUMIFS(PREDICTIONS!$L$4:$L$75,PREDICTIONS!$D$4:$D$75,$BX43,PREDICTIONS!$E$4:$E$75,EQ$3)</f>
        <v>0</v>
      </c>
      <c r="ER43" s="83">
        <f>SUMIFS(PREDICTIONS!$O$4:$O$75,PREDICTIONS!$F$4:$F$75,$BX43,PREDICTIONS!$E$4:$E$75,ER$3)+SUMIFS(PREDICTIONS!$N$4:$N$75,PREDICTIONS!$E$4:$E$75,$BX43,PREDICTIONS!$F$4:$F$75,ER$3)</f>
        <v>0</v>
      </c>
      <c r="ES43" s="83">
        <f>SUMIFS(PREDICTIONS!$P$4:$P$75,PREDICTIONS!$G$4:$G$75,$BX43,PREDICTIONS!$F$4:$F$75,ES$3)+SUMIFS(PREDICTIONS!$O$4:$O$75,PREDICTIONS!$F$4:$F$75,$BX43,PREDICTIONS!$G$4:$G$75,ES$3)</f>
        <v>0</v>
      </c>
      <c r="ET43" s="83">
        <f>SUMIFS(PREDICTIONS!$Q$4:$Q$75,PREDICTIONS!$J$4:$J$75,$BX43,PREDICTIONS!$G$4:$G$75,ET$3)+SUMIFS(PREDICTIONS!$P$4:$P$75,PREDICTIONS!$G$4:$G$75,$BX43,PREDICTIONS!$J$4:$J$75,ET$3)</f>
        <v>0</v>
      </c>
      <c r="EU43" s="83">
        <f>SUMIFS(PREDICTIONS!$R$4:$R$75,PREDICTIONS!$K$4:$K$75,$BX43,PREDICTIONS!$J$4:$J$75,EU$3)+SUMIFS(PREDICTIONS!$Q$4:$Q$75,PREDICTIONS!$J$4:$J$75,$BX43,PREDICTIONS!$K$4:$K$75,EU$3)</f>
        <v>0</v>
      </c>
      <c r="EV43" s="83">
        <f>SUMIFS(PREDICTIONS!$S$4:$S$75,PREDICTIONS!$L$4:$L$75,$BX43,PREDICTIONS!$K$4:$K$75,EV$3)+SUMIFS(PREDICTIONS!$R$4:$R$75,PREDICTIONS!$K$4:$K$75,$BX43,PREDICTIONS!$L$4:$L$75,EV$3)</f>
        <v>0</v>
      </c>
      <c r="EW43" s="83">
        <f>SUMIFS(PREDICTIONS!$T$4:$T$75,PREDICTIONS!$N$4:$N$75,$BX43,PREDICTIONS!$L$4:$L$75,EW$3)+SUMIFS(PREDICTIONS!$S$4:$S$75,PREDICTIONS!$L$4:$L$75,$BX43,PREDICTIONS!$N$4:$N$75,EW$3)</f>
        <v>0</v>
      </c>
      <c r="EX43" s="83">
        <f>SUMIFS(PREDICTIONS!$U$4:$U$75,PREDICTIONS!$O$4:$O$75,$BX43,PREDICTIONS!$N$4:$N$75,EX$3)+SUMIFS(PREDICTIONS!$T$4:$T$75,PREDICTIONS!$N$4:$N$75,$BX43,PREDICTIONS!$O$4:$O$75,EX$3)</f>
        <v>0</v>
      </c>
      <c r="EY43" s="83">
        <f>SUMIFS(PREDICTIONS!$V$4:$V$75,PREDICTIONS!$P$4:$P$75,$BX43,PREDICTIONS!$O$4:$O$75,EY$3)+SUMIFS(PREDICTIONS!$U$4:$U$75,PREDICTIONS!$O$4:$O$75,$BX43,PREDICTIONS!$P$4:$P$75,EY$3)</f>
        <v>0</v>
      </c>
      <c r="EZ43" s="83">
        <f>SUMIFS(PREDICTIONS!$W$4:$W$75,PREDICTIONS!$Q$4:$Q$75,$BX43,PREDICTIONS!$P$4:$P$75,EZ$3)+SUMIFS(PREDICTIONS!$V$4:$V$75,PREDICTIONS!$P$4:$P$75,$BX43,PREDICTIONS!$Q$4:$Q$75,EZ$3)</f>
        <v>0</v>
      </c>
      <c r="FA43" s="83">
        <f>SUMIFS(PREDICTIONS!$B$4:$B$75,PREDICTIONS!$R$4:$R$75,$BX43,PREDICTIONS!$Q$4:$Q$75,FA$3)+SUMIFS(PREDICTIONS!$W$4:$W$75,PREDICTIONS!$Q$4:$Q$75,$BX43,PREDICTIONS!$R$4:$R$75,FA$3)</f>
        <v>0</v>
      </c>
      <c r="FB43" s="83">
        <f>SUMIFS(PREDICTIONS!$C$4:$C$75,PREDICTIONS!$S$4:$S$75,$BX43,PREDICTIONS!$R$4:$R$75,FB$3)+SUMIFS(PREDICTIONS!$B$4:$B$75,PREDICTIONS!$R$4:$R$75,$BX43,PREDICTIONS!$S$4:$S$75,FB$3)</f>
        <v>0</v>
      </c>
      <c r="FC43" s="83">
        <f>SUMIFS(PREDICTIONS!$D$4:$D$75,PREDICTIONS!$T$4:$T$75,$BX43,PREDICTIONS!$S$4:$S$75,FC$3)+SUMIFS(PREDICTIONS!$C$4:$C$75,PREDICTIONS!$S$4:$S$75,$BX43,PREDICTIONS!$T$4:$T$75,FC$3)</f>
        <v>0</v>
      </c>
      <c r="FD43" s="83">
        <f>SUMIFS(PREDICTIONS!$E$4:$E$75,PREDICTIONS!$U$4:$U$75,$BX43,PREDICTIONS!$T$4:$T$75,FD$3)+SUMIFS(PREDICTIONS!$D$4:$D$75,PREDICTIONS!$T$4:$T$75,$BX43,PREDICTIONS!$U$4:$U$75,FD$3)</f>
        <v>0</v>
      </c>
      <c r="FE43" s="83">
        <f>SUMIFS(PREDICTIONS!$F$4:$F$75,PREDICTIONS!$V$4:$V$75,$BX43,PREDICTIONS!$U$4:$U$75,FE$3)+SUMIFS(PREDICTIONS!$E$4:$E$75,PREDICTIONS!$U$4:$U$75,$BX43,PREDICTIONS!$V$4:$V$75,FE$3)</f>
        <v>0</v>
      </c>
      <c r="FF43" s="83">
        <f>SUMIFS(PREDICTIONS!$G$4:$G$75,PREDICTIONS!$W$4:$W$75,$BX43,PREDICTIONS!$V$4:$V$75,FF$3)+SUMIFS(PREDICTIONS!$F$4:$F$75,PREDICTIONS!$V$4:$V$75,$BX43,PREDICTIONS!$W$4:$W$75,FF$3)</f>
        <v>0</v>
      </c>
      <c r="FG43" s="83">
        <f>SUMIFS(PREDICTIONS!$U$4:$U$75,PREDICTIONS!$O$4:$O$75,$BX43,PREDICTIONS!$N$4:$N$75,FG$3)+SUMIFS(PREDICTIONS!$T$4:$T$75,PREDICTIONS!$N$4:$N$75,$BX43,PREDICTIONS!$O$4:$O$75,FG$3)</f>
        <v>0</v>
      </c>
      <c r="FH43" s="83">
        <f>SUMIFS(PREDICTIONS!$U$4:$U$75,PREDICTIONS!$O$4:$O$75,$BX43,PREDICTIONS!$N$4:$N$75,FH$3)+SUMIFS(PREDICTIONS!$T$4:$T$75,PREDICTIONS!$N$4:$N$75,$BX43,PREDICTIONS!$O$4:$O$75,FH$3)</f>
        <v>0</v>
      </c>
      <c r="FI43" s="83">
        <f>SUMIFS(PREDICTIONS!$U$4:$U$75,PREDICTIONS!$O$4:$O$75,$BX43,PREDICTIONS!$N$4:$N$75,FI$3)+SUMIFS(PREDICTIONS!$T$4:$T$75,PREDICTIONS!$N$4:$N$75,$BX43,PREDICTIONS!$O$4:$O$75,FI$3)</f>
        <v>0</v>
      </c>
      <c r="FJ43" s="83">
        <f>SUMIFS(PREDICTIONS!$U$4:$U$75,PREDICTIONS!$O$4:$O$75,$BX43,PREDICTIONS!$N$4:$N$75,FJ$3)+SUMIFS(PREDICTIONS!$T$4:$T$75,PREDICTIONS!$N$4:$N$75,$BX43,PREDICTIONS!$O$4:$O$75,FJ$3)</f>
        <v>0</v>
      </c>
      <c r="FK43" s="83">
        <f>SUMIFS(PREDICTIONS!$U$4:$U$75,PREDICTIONS!$O$4:$O$75,$BX43,PREDICTIONS!$N$4:$N$75,FK$3)+SUMIFS(PREDICTIONS!$T$4:$T$75,PREDICTIONS!$N$4:$N$75,$BX43,PREDICTIONS!$O$4:$O$75,FK$3)</f>
        <v>0</v>
      </c>
      <c r="FL43" s="83">
        <f>SUMIFS(PREDICTIONS!$U$4:$U$75,PREDICTIONS!$O$4:$O$75,$BX43,PREDICTIONS!$N$4:$N$75,FL$3)+SUMIFS(PREDICTIONS!$T$4:$T$75,PREDICTIONS!$N$4:$N$75,$BX43,PREDICTIONS!$O$4:$O$75,FL$3)</f>
        <v>0</v>
      </c>
      <c r="FM43" s="83">
        <f>SUMIFS(PREDICTIONS!$U$4:$U$75,PREDICTIONS!$O$4:$O$75,$BX43,PREDICTIONS!$N$4:$N$75,FM$3)+SUMIFS(PREDICTIONS!$T$4:$T$75,PREDICTIONS!$N$4:$N$75,$BX43,PREDICTIONS!$O$4:$O$75,FM$3)</f>
        <v>0</v>
      </c>
      <c r="FN43" s="83">
        <f>SUMIFS(PREDICTIONS!$U$4:$U$75,PREDICTIONS!$O$4:$O$75,$BX43,PREDICTIONS!$N$4:$N$75,FN$3)+SUMIFS(PREDICTIONS!$T$4:$T$75,PREDICTIONS!$N$4:$N$75,$BX43,PREDICTIONS!$O$4:$O$75,FN$3)</f>
        <v>0</v>
      </c>
      <c r="FO43" s="83">
        <f>SUMIFS(PREDICTIONS!$U$4:$U$75,PREDICTIONS!$O$4:$O$75,$BX43,PREDICTIONS!$N$4:$N$75,FO$3)+SUMIFS(PREDICTIONS!$T$4:$T$75,PREDICTIONS!$N$4:$N$75,$BX43,PREDICTIONS!$O$4:$O$75,FO$3)</f>
        <v>0</v>
      </c>
      <c r="FP43" s="83">
        <f>SUMIFS(PREDICTIONS!$U$4:$U$75,PREDICTIONS!$O$4:$O$75,$BX43,PREDICTIONS!$N$4:$N$75,FP$3)+SUMIFS(PREDICTIONS!$T$4:$T$75,PREDICTIONS!$N$4:$N$75,$BX43,PREDICTIONS!$O$4:$O$75,FP$3)</f>
        <v>0</v>
      </c>
      <c r="FQ43" s="83">
        <f>SUMIFS(PREDICTIONS!$U$4:$U$75,PREDICTIONS!$O$4:$O$75,$BX43,PREDICTIONS!$N$4:$N$75,FQ$3)+SUMIFS(PREDICTIONS!$T$4:$T$75,PREDICTIONS!$N$4:$N$75,$BX43,PREDICTIONS!$O$4:$O$75,FQ$3)</f>
        <v>0</v>
      </c>
      <c r="FR43" s="83">
        <f>SUMIFS(PREDICTIONS!$U$4:$U$75,PREDICTIONS!$O$4:$O$75,$BX43,PREDICTIONS!$N$4:$N$75,FR$3)+SUMIFS(PREDICTIONS!$T$4:$T$75,PREDICTIONS!$N$4:$N$75,$BX43,PREDICTIONS!$O$4:$O$75,FR$3)</f>
        <v>0</v>
      </c>
      <c r="FS43" s="51"/>
      <c r="FT43" s="51" t="s">
        <v>97</v>
      </c>
      <c r="FU43" s="83">
        <f>SUMIFS(PREDICTIONS!$S$4:$S$75,PREDICTIONS!$O$4:$O$75,$BX43,PREDICTIONS!$N$4:$N$75,FU$3)+SUMIFS(PREDICTIONS!$R$4:$R$75,PREDICTIONS!$N$4:$N$75,$BX43,PREDICTIONS!$O$4:$O$75,FU$3)</f>
        <v>0</v>
      </c>
      <c r="FV43" s="83">
        <f>SUMIFS(PREDICTIONS!$S$4:$S$75,PREDICTIONS!$O$4:$O$75,$BX43,PREDICTIONS!$N$4:$N$75,FV$3)+SUMIFS(PREDICTIONS!$R$4:$R$75,PREDICTIONS!$N$4:$N$75,$BX43,PREDICTIONS!$O$4:$O$75,FV$3)</f>
        <v>0</v>
      </c>
      <c r="FW43" s="83">
        <f>SUMIFS(PREDICTIONS!$S$4:$S$75,PREDICTIONS!$O$4:$O$75,$BX43,PREDICTIONS!$N$4:$N$75,FW$3)+SUMIFS(PREDICTIONS!$R$4:$R$75,PREDICTIONS!$N$4:$N$75,$BX43,PREDICTIONS!$O$4:$O$75,FW$3)</f>
        <v>0</v>
      </c>
      <c r="FX43" s="83">
        <f>SUMIFS(PREDICTIONS!$S$4:$S$75,PREDICTIONS!$O$4:$O$75,$BX43,PREDICTIONS!$N$4:$N$75,FX$3)+SUMIFS(PREDICTIONS!$R$4:$R$75,PREDICTIONS!$N$4:$N$75,$BX43,PREDICTIONS!$O$4:$O$75,FX$3)</f>
        <v>0</v>
      </c>
      <c r="FY43" s="83">
        <f>SUMIFS(PREDICTIONS!$S$4:$S$75,PREDICTIONS!$O$4:$O$75,$BX43,PREDICTIONS!$N$4:$N$75,FY$3)+SUMIFS(PREDICTIONS!$R$4:$R$75,PREDICTIONS!$N$4:$N$75,$BX43,PREDICTIONS!$O$4:$O$75,FY$3)</f>
        <v>0</v>
      </c>
      <c r="FZ43" s="83">
        <f>SUMIFS(PREDICTIONS!$S$4:$S$75,PREDICTIONS!$O$4:$O$75,$BX43,PREDICTIONS!$N$4:$N$75,FZ$3)+SUMIFS(PREDICTIONS!$R$4:$R$75,PREDICTIONS!$N$4:$N$75,$BX43,PREDICTIONS!$O$4:$O$75,FZ$3)</f>
        <v>0</v>
      </c>
      <c r="GA43" s="83">
        <f>SUMIFS(PREDICTIONS!$T$4:$T$75,PREDICTIONS!$P$4:$P$75,$BX43,PREDICTIONS!$O$4:$O$75,GA$3)+SUMIFS(PREDICTIONS!$S$4:$S$75,PREDICTIONS!$O$4:$O$75,$BX43,PREDICTIONS!$P$4:$P$75,GA$3)</f>
        <v>0</v>
      </c>
      <c r="GB43" s="83">
        <f>SUMIFS(PREDICTIONS!$U$4:$U$75,PREDICTIONS!$Q$4:$Q$75,$BX43,PREDICTIONS!$P$4:$P$75,GB$3)+SUMIFS(PREDICTIONS!$T$4:$T$75,PREDICTIONS!$P$4:$P$75,$BX43,PREDICTIONS!$Q$4:$Q$75,GB$3)</f>
        <v>0</v>
      </c>
      <c r="GC43" s="83">
        <f>SUMIFS(PREDICTIONS!$V$4:$V$75,PREDICTIONS!$R$4:$R$75,$BX43,PREDICTIONS!$Q$4:$Q$75,GC$3)+SUMIFS(PREDICTIONS!$U$4:$U$75,PREDICTIONS!$Q$4:$Q$75,$BX43,PREDICTIONS!$R$4:$R$75,GC$3)</f>
        <v>0</v>
      </c>
      <c r="GD43" s="83">
        <f>SUMIFS(PREDICTIONS!$W$4:$W$75,PREDICTIONS!$S$4:$S$75,$BX43,PREDICTIONS!$R$4:$R$75,GD$3)+SUMIFS(PREDICTIONS!$V$4:$V$75,PREDICTIONS!$R$4:$R$75,$BX43,PREDICTIONS!$S$4:$S$75,GD$3)</f>
        <v>0</v>
      </c>
      <c r="GE43" s="83">
        <f>SUMIFS(PREDICTIONS!$B$4:$B$75,PREDICTIONS!$T$4:$T$75,$BX43,PREDICTIONS!$S$4:$S$75,GE$3)+SUMIFS(PREDICTIONS!$W$4:$W$75,PREDICTIONS!$S$4:$S$75,$BX43,PREDICTIONS!$T$4:$T$75,GE$3)</f>
        <v>0</v>
      </c>
      <c r="GF43" s="83">
        <f>SUMIFS(PREDICTIONS!$C$4:$C$75,PREDICTIONS!$U$4:$U$75,$BX43,PREDICTIONS!$T$4:$T$75,GF$3)+SUMIFS(PREDICTIONS!$B$4:$B$75,PREDICTIONS!$T$4:$T$75,$BX43,PREDICTIONS!$U$4:$U$75,GF$3)</f>
        <v>0</v>
      </c>
      <c r="GG43" s="83">
        <f>SUMIFS(PREDICTIONS!$D$4:$D$75,PREDICTIONS!$V$4:$V$75,$BX43,PREDICTIONS!$U$4:$U$75,GG$3)+SUMIFS(PREDICTIONS!$C$4:$C$75,PREDICTIONS!$U$4:$U$75,$BX43,PREDICTIONS!$V$4:$V$75,GG$3)</f>
        <v>0</v>
      </c>
      <c r="GH43" s="83">
        <f>SUMIFS(PREDICTIONS!$E$4:$E$75,PREDICTIONS!$W$4:$W$75,$BX43,PREDICTIONS!$V$4:$V$75,GH$3)+SUMIFS(PREDICTIONS!$D$4:$D$75,PREDICTIONS!$V$4:$V$75,$BX43,PREDICTIONS!$W$4:$W$75,GH$3)</f>
        <v>0</v>
      </c>
      <c r="GI43" s="83">
        <f>SUMIFS(PREDICTIONS!$F$4:$F$75,PREDICTIONS!$B$4:$B$75,$BX43,PREDICTIONS!$W$4:$W$75,GI$3)+SUMIFS(PREDICTIONS!$E$4:$E$75,PREDICTIONS!$W$4:$W$75,$BX43,PREDICTIONS!$B$4:$B$75,GI$3)</f>
        <v>0</v>
      </c>
      <c r="GJ43" s="83">
        <f>SUMIFS(PREDICTIONS!$G$4:$G$75,PREDICTIONS!$C$4:$C$75,$BX43,PREDICTIONS!$B$4:$B$75,GJ$3)+SUMIFS(PREDICTIONS!$F$4:$F$75,PREDICTIONS!$B$4:$B$75,$BX43,PREDICTIONS!$C$4:$C$75,GJ$3)</f>
        <v>0</v>
      </c>
      <c r="GK43" s="83">
        <f>SUMIFS(PREDICTIONS!$J$4:$J$75,PREDICTIONS!$D$4:$D$75,$BX43,PREDICTIONS!$C$4:$C$75,GK$3)+SUMIFS(PREDICTIONS!$G$4:$G$75,PREDICTIONS!$C$4:$C$75,$BX43,PREDICTIONS!$D$4:$D$75,GK$3)</f>
        <v>0</v>
      </c>
      <c r="GL43" s="83">
        <f>SUMIFS(PREDICTIONS!$K$4:$K$75,PREDICTIONS!$E$4:$E$75,$BX43,PREDICTIONS!$D$4:$D$75,GL$3)+SUMIFS(PREDICTIONS!$J$4:$J$75,PREDICTIONS!$D$4:$D$75,$BX43,PREDICTIONS!$E$4:$E$75,GL$3)</f>
        <v>0</v>
      </c>
      <c r="GM43" s="83">
        <f>SUMIFS(PREDICTIONS!$L$4:$L$75,PREDICTIONS!$F$4:$F$75,$BX43,PREDICTIONS!$E$4:$E$75,GM$3)+SUMIFS(PREDICTIONS!$K$4:$K$75,PREDICTIONS!$E$4:$E$75,$BX43,PREDICTIONS!$F$4:$F$75,GM$3)</f>
        <v>0</v>
      </c>
      <c r="GN43" s="83">
        <f>SUMIFS(PREDICTIONS!$N$4:$N$75,PREDICTIONS!$G$4:$G$75,$BX43,PREDICTIONS!$F$4:$F$75,GN$3)+SUMIFS(PREDICTIONS!$L$4:$L$75,PREDICTIONS!$F$4:$F$75,$BX43,PREDICTIONS!$G$4:$G$75,GN$3)</f>
        <v>0</v>
      </c>
      <c r="GO43" s="83">
        <f>SUMIFS(PREDICTIONS!$O$4:$O$75,PREDICTIONS!$J$4:$J$75,$BX43,PREDICTIONS!$G$4:$G$75,GO$3)+SUMIFS(PREDICTIONS!$N$4:$N$75,PREDICTIONS!$G$4:$G$75,$BX43,PREDICTIONS!$J$4:$J$75,GO$3)</f>
        <v>0</v>
      </c>
      <c r="GP43" s="83">
        <f>SUMIFS(PREDICTIONS!$P$4:$P$75,PREDICTIONS!$K$4:$K$75,$BX43,PREDICTIONS!$J$4:$J$75,GP$3)+SUMIFS(PREDICTIONS!$O$4:$O$75,PREDICTIONS!$J$4:$J$75,$BX43,PREDICTIONS!$K$4:$K$75,GP$3)</f>
        <v>0</v>
      </c>
      <c r="GQ43" s="83">
        <f>SUMIFS(PREDICTIONS!$Q$4:$Q$75,PREDICTIONS!$L$4:$L$75,$BX43,PREDICTIONS!$K$4:$K$75,GQ$3)+SUMIFS(PREDICTIONS!$P$4:$P$75,PREDICTIONS!$K$4:$K$75,$BX43,PREDICTIONS!$L$4:$L$75,GQ$3)</f>
        <v>0</v>
      </c>
      <c r="GR43" s="83">
        <f>SUMIFS(PREDICTIONS!$R$4:$R$75,PREDICTIONS!$N$4:$N$75,$BX43,PREDICTIONS!$L$4:$L$75,GR$3)+SUMIFS(PREDICTIONS!$Q$4:$Q$75,PREDICTIONS!$L$4:$L$75,$BX43,PREDICTIONS!$N$4:$N$75,GR$3)</f>
        <v>0</v>
      </c>
      <c r="GS43" s="83">
        <f>SUMIFS(PREDICTIONS!$S$4:$S$75,PREDICTIONS!$O$4:$O$75,$BX43,PREDICTIONS!$N$4:$N$75,GS$3)+SUMIFS(PREDICTIONS!$R$4:$R$75,PREDICTIONS!$N$4:$N$75,$BX43,PREDICTIONS!$O$4:$O$75,GS$3)</f>
        <v>0</v>
      </c>
      <c r="GT43" s="83">
        <f>SUMIFS(PREDICTIONS!$T$4:$T$75,PREDICTIONS!$P$4:$P$75,$BX43,PREDICTIONS!$O$4:$O$75,GT$3)+SUMIFS(PREDICTIONS!$S$4:$S$75,PREDICTIONS!$O$4:$O$75,$BX43,PREDICTIONS!$P$4:$P$75,GT$3)</f>
        <v>0</v>
      </c>
      <c r="GU43" s="83">
        <f>SUMIFS(PREDICTIONS!$U$4:$U$75,PREDICTIONS!$Q$4:$Q$75,$BX43,PREDICTIONS!$P$4:$P$75,GU$3)+SUMIFS(PREDICTIONS!$T$4:$T$75,PREDICTIONS!$P$4:$P$75,$BX43,PREDICTIONS!$Q$4:$Q$75,GU$3)</f>
        <v>0</v>
      </c>
      <c r="GV43" s="83">
        <f>SUMIFS(PREDICTIONS!$V$4:$V$75,PREDICTIONS!$R$4:$R$75,$BX43,PREDICTIONS!$Q$4:$Q$75,GV$3)+SUMIFS(PREDICTIONS!$U$4:$U$75,PREDICTIONS!$Q$4:$Q$75,$BX43,PREDICTIONS!$R$4:$R$75,GV$3)</f>
        <v>0</v>
      </c>
      <c r="GW43" s="83">
        <f>SUMIFS(PREDICTIONS!$W$4:$W$75,PREDICTIONS!$S$4:$S$75,$BX43,PREDICTIONS!$R$4:$R$75,GW$3)+SUMIFS(PREDICTIONS!$V$4:$V$75,PREDICTIONS!$R$4:$R$75,$BX43,PREDICTIONS!$S$4:$S$75,GW$3)</f>
        <v>0</v>
      </c>
      <c r="GX43" s="83">
        <f>SUMIFS(PREDICTIONS!$B$4:$B$75,PREDICTIONS!$T$4:$T$75,$BX43,PREDICTIONS!$S$4:$S$75,GX$3)+SUMIFS(PREDICTIONS!$W$4:$W$75,PREDICTIONS!$S$4:$S$75,$BX43,PREDICTIONS!$T$4:$T$75,GX$3)</f>
        <v>0</v>
      </c>
      <c r="GY43" s="83">
        <f>SUMIFS(PREDICTIONS!$C$4:$C$75,PREDICTIONS!$U$4:$U$75,$BX43,PREDICTIONS!$T$4:$T$75,GY$3)+SUMIFS(PREDICTIONS!$B$4:$B$75,PREDICTIONS!$T$4:$T$75,$BX43,PREDICTIONS!$U$4:$U$75,GY$3)</f>
        <v>0</v>
      </c>
      <c r="GZ43" s="83">
        <f>SUMIFS(PREDICTIONS!$S$4:$S$75,PREDICTIONS!$O$4:$O$75,$BX43,PREDICTIONS!$N$4:$N$75,GZ$3)+SUMIFS(PREDICTIONS!$R$4:$R$75,PREDICTIONS!$N$4:$N$75,$BX43,PREDICTIONS!$O$4:$O$75,GZ$3)</f>
        <v>0</v>
      </c>
      <c r="HA43" s="83">
        <f>SUMIFS(PREDICTIONS!$S$4:$S$75,PREDICTIONS!$O$4:$O$75,$BX43,PREDICTIONS!$N$4:$N$75,HA$3)+SUMIFS(PREDICTIONS!$R$4:$R$75,PREDICTIONS!$N$4:$N$75,$BX43,PREDICTIONS!$O$4:$O$75,HA$3)</f>
        <v>0</v>
      </c>
      <c r="HB43" s="83">
        <f>SUMIFS(PREDICTIONS!$S$4:$S$75,PREDICTIONS!$O$4:$O$75,$BX43,PREDICTIONS!$N$4:$N$75,HB$3)+SUMIFS(PREDICTIONS!$R$4:$R$75,PREDICTIONS!$N$4:$N$75,$BX43,PREDICTIONS!$O$4:$O$75,HB$3)</f>
        <v>0</v>
      </c>
      <c r="HC43" s="83">
        <f>SUMIFS(PREDICTIONS!$S$4:$S$75,PREDICTIONS!$O$4:$O$75,$BX43,PREDICTIONS!$N$4:$N$75,HC$3)+SUMIFS(PREDICTIONS!$R$4:$R$75,PREDICTIONS!$N$4:$N$75,$BX43,PREDICTIONS!$O$4:$O$75,HC$3)</f>
        <v>0</v>
      </c>
      <c r="HD43" s="83">
        <f>SUMIFS(PREDICTIONS!$S$4:$S$75,PREDICTIONS!$O$4:$O$75,$BX43,PREDICTIONS!$N$4:$N$75,HD$3)+SUMIFS(PREDICTIONS!$R$4:$R$75,PREDICTIONS!$N$4:$N$75,$BX43,PREDICTIONS!$O$4:$O$75,HD$3)</f>
        <v>0</v>
      </c>
      <c r="HE43" s="83">
        <f>SUMIFS(PREDICTIONS!$S$4:$S$75,PREDICTIONS!$O$4:$O$75,$BX43,PREDICTIONS!$N$4:$N$75,HE$3)+SUMIFS(PREDICTIONS!$R$4:$R$75,PREDICTIONS!$N$4:$N$75,$BX43,PREDICTIONS!$O$4:$O$75,HE$3)</f>
        <v>0</v>
      </c>
      <c r="HF43" s="83">
        <f>SUMIFS(PREDICTIONS!$S$4:$S$75,PREDICTIONS!$O$4:$O$75,$BX43,PREDICTIONS!$N$4:$N$75,HF$3)+SUMIFS(PREDICTIONS!$R$4:$R$75,PREDICTIONS!$N$4:$N$75,$BX43,PREDICTIONS!$O$4:$O$75,HF$3)</f>
        <v>0</v>
      </c>
      <c r="HG43" s="83">
        <f>SUMIFS(PREDICTIONS!$S$4:$S$75,PREDICTIONS!$O$4:$O$75,$BX43,PREDICTIONS!$N$4:$N$75,HG$3)+SUMIFS(PREDICTIONS!$R$4:$R$75,PREDICTIONS!$N$4:$N$75,$BX43,PREDICTIONS!$O$4:$O$75,HG$3)</f>
        <v>0</v>
      </c>
      <c r="HH43" s="83">
        <f>SUMIFS(PREDICTIONS!$S$4:$S$75,PREDICTIONS!$O$4:$O$75,$BX43,PREDICTIONS!$N$4:$N$75,HH$3)+SUMIFS(PREDICTIONS!$R$4:$R$75,PREDICTIONS!$N$4:$N$75,$BX43,PREDICTIONS!$O$4:$O$75,HH$3)</f>
        <v>0</v>
      </c>
      <c r="HI43" s="83">
        <f>SUMIFS(PREDICTIONS!$S$4:$S$75,PREDICTIONS!$O$4:$O$75,$BX43,PREDICTIONS!$N$4:$N$75,HI$3)+SUMIFS(PREDICTIONS!$R$4:$R$75,PREDICTIONS!$N$4:$N$75,$BX43,PREDICTIONS!$O$4:$O$75,HI$3)</f>
        <v>0</v>
      </c>
      <c r="HJ43" s="83">
        <f>SUMIFS(PREDICTIONS!$S$4:$S$75,PREDICTIONS!$O$4:$O$75,$BX43,PREDICTIONS!$N$4:$N$75,HJ$3)+SUMIFS(PREDICTIONS!$R$4:$R$75,PREDICTIONS!$N$4:$N$75,$BX43,PREDICTIONS!$O$4:$O$75,HJ$3)</f>
        <v>0</v>
      </c>
      <c r="HK43" s="83">
        <f>SUMIFS(PREDICTIONS!$S$4:$S$75,PREDICTIONS!$O$4:$O$75,$BX43,PREDICTIONS!$N$4:$N$75,HK$3)+SUMIFS(PREDICTIONS!$R$4:$R$75,PREDICTIONS!$N$4:$N$75,$BX43,PREDICTIONS!$O$4:$O$75,HK$3)</f>
        <v>0</v>
      </c>
      <c r="HL43" s="83">
        <f>SUMIFS(PREDICTIONS!$S$4:$S$75,PREDICTIONS!$O$4:$O$75,$BX43,PREDICTIONS!$N$4:$N$75,HL$3)+SUMIFS(PREDICTIONS!$R$4:$R$75,PREDICTIONS!$N$4:$N$75,$BX43,PREDICTIONS!$O$4:$O$75,HL$3)</f>
        <v>0</v>
      </c>
      <c r="HM43" s="83">
        <f>SUMIFS(PREDICTIONS!$S$4:$S$75,PREDICTIONS!$O$4:$O$75,$BX43,PREDICTIONS!$N$4:$N$75,HM$3)+SUMIFS(PREDICTIONS!$R$4:$R$75,PREDICTIONS!$N$4:$N$75,$BX43,PREDICTIONS!$O$4:$O$75,HM$3)</f>
        <v>0</v>
      </c>
      <c r="HN43" s="83">
        <f>SUMIFS(PREDICTIONS!$S$4:$S$75,PREDICTIONS!$O$4:$O$75,$BX43,PREDICTIONS!$N$4:$N$75,HN$3)+SUMIFS(PREDICTIONS!$R$4:$R$75,PREDICTIONS!$N$4:$N$75,$BX43,PREDICTIONS!$O$4:$O$75,HN$3)</f>
        <v>0</v>
      </c>
      <c r="HO43" s="83">
        <f>SUMIFS(PREDICTIONS!$S$4:$S$75,PREDICTIONS!$O$4:$O$75,$BX43,PREDICTIONS!$N$4:$N$75,HO$3)+SUMIFS(PREDICTIONS!$R$4:$R$75,PREDICTIONS!$N$4:$N$75,$BX43,PREDICTIONS!$O$4:$O$75,HO$3)</f>
        <v>0</v>
      </c>
      <c r="HP43" s="83">
        <f>SUMIFS(PREDICTIONS!$S$4:$S$75,PREDICTIONS!$O$4:$O$75,$BX43,PREDICTIONS!$N$4:$N$75,HP$3)+SUMIFS(PREDICTIONS!$R$4:$R$75,PREDICTIONS!$N$4:$N$75,$BX43,PREDICTIONS!$O$4:$O$75,HP$3)</f>
        <v>0</v>
      </c>
      <c r="HQ43" s="51"/>
      <c r="HR43" s="71"/>
      <c r="HS43" s="71"/>
      <c r="HT43" s="71"/>
      <c r="HU43" s="71"/>
      <c r="HV43" s="71"/>
      <c r="HW43" s="71"/>
      <c r="HX43" s="71"/>
      <c r="HY43" s="71"/>
      <c r="HZ43" s="71"/>
      <c r="IA43" s="71"/>
      <c r="IB43" s="71"/>
      <c r="IC43" s="71"/>
      <c r="ID43" s="71"/>
      <c r="IE43" s="71"/>
      <c r="IF43" s="71"/>
      <c r="IG43" s="71"/>
      <c r="IH43" s="71"/>
      <c r="II43" s="71"/>
      <c r="IJ43" s="71"/>
      <c r="IK43" s="71"/>
      <c r="IL43" s="71"/>
      <c r="IM43" s="71"/>
      <c r="IN43" s="71"/>
      <c r="IP43" s="71"/>
      <c r="IQ43" s="71"/>
      <c r="IR43" s="71"/>
      <c r="IS43" s="71"/>
      <c r="IT43" s="71"/>
      <c r="IU43" s="71"/>
      <c r="IV43" s="71"/>
      <c r="IW43" s="71"/>
      <c r="IX43" s="71"/>
      <c r="IY43" s="71"/>
      <c r="IZ43" s="71"/>
      <c r="JA43" s="71"/>
      <c r="JB43" s="71"/>
      <c r="JC43" s="71"/>
      <c r="JD43" s="71"/>
      <c r="JE43" s="71"/>
      <c r="JF43" s="71"/>
      <c r="JG43" s="71"/>
      <c r="JH43" s="71"/>
      <c r="JI43" s="71"/>
      <c r="JJ43" s="71"/>
      <c r="JK43" s="71"/>
      <c r="JL43" s="71"/>
      <c r="JM43" s="71"/>
      <c r="JN43" s="71"/>
      <c r="JO43" s="71"/>
      <c r="JP43" s="71"/>
      <c r="JQ43" s="71"/>
      <c r="JR43" s="71"/>
      <c r="JS43" s="71"/>
      <c r="JT43" s="71"/>
      <c r="JU43" s="71"/>
      <c r="JV43" s="71"/>
      <c r="JW43" s="71"/>
      <c r="JX43" s="71"/>
      <c r="JY43" s="71"/>
      <c r="JZ43" s="71"/>
      <c r="KA43" s="71"/>
      <c r="KB43" s="71"/>
      <c r="KC43" s="71"/>
      <c r="KD43" s="71"/>
      <c r="KE43" s="71"/>
      <c r="KF43" s="71"/>
      <c r="KG43" s="71"/>
      <c r="KH43" s="71"/>
      <c r="KI43" s="71"/>
      <c r="KJ43" s="71"/>
      <c r="KK43" s="71"/>
      <c r="KL43" s="71"/>
      <c r="KM43" s="71"/>
      <c r="KN43" s="71"/>
      <c r="KO43" s="71"/>
    </row>
    <row r="44" spans="1:301" s="78" customFormat="1" ht="30" customHeight="1" x14ac:dyDescent="0.25">
      <c r="A44" s="71"/>
      <c r="B44" s="72">
        <f>ACTUALS!B44</f>
        <v>41</v>
      </c>
      <c r="C44" s="73" t="str">
        <f>ACTUALS!C44</f>
        <v>J</v>
      </c>
      <c r="D44" s="74">
        <f>ACTUALS!D44</f>
        <v>46195</v>
      </c>
      <c r="E44" s="73" t="str">
        <f>ACTUALS!E44</f>
        <v>AT&amp;T Stadium (Arlington)</v>
      </c>
      <c r="F44" s="180">
        <f>ACTUALS!F44</f>
        <v>0.54166666666666663</v>
      </c>
      <c r="G44" s="75">
        <f t="shared" si="2"/>
        <v>46195.541666666664</v>
      </c>
      <c r="H44" s="254" t="str">
        <f>ACTUALS!H44</f>
        <v>Argentina - Austria</v>
      </c>
      <c r="I44" s="149"/>
      <c r="J44" s="150"/>
      <c r="K44" s="151"/>
      <c r="L44" s="73" t="str">
        <f t="shared" si="3"/>
        <v/>
      </c>
      <c r="M44" s="76" t="s">
        <v>717</v>
      </c>
      <c r="N44" s="77" t="str">
        <f t="shared" si="7"/>
        <v>Argentina</v>
      </c>
      <c r="O44" s="78" t="str">
        <f t="shared" si="8"/>
        <v>Austria</v>
      </c>
      <c r="P44" s="78" t="str">
        <f>IF(L44="","",IF(PREDICTIONS!$R44&gt;PREDICTIONS!$S44,PREDICTIONS!$N44,IF(PREDICTIONS!$S44&gt;PREDICTIONS!$R44,PREDICTIONS!$O44,"")))</f>
        <v/>
      </c>
      <c r="Q44" s="78" t="str">
        <f>IF(PREDICTIONS!$P44=PREDICTIONS!$N44,PREDICTIONS!$O44,IF(PREDICTIONS!$P44=PREDICTIONS!$O44,PREDICTIONS!$N44,""))</f>
        <v/>
      </c>
      <c r="R44" s="79">
        <f t="shared" si="4"/>
        <v>0</v>
      </c>
      <c r="S44" s="78">
        <f t="shared" si="5"/>
        <v>0</v>
      </c>
      <c r="T44" s="78">
        <f>IF(OR(PREDICTIONS!$R44="",PREDICTIONS!$S44=""),"",PREDICTIONS!$R44-PREDICTIONS!$S44)</f>
        <v>0</v>
      </c>
      <c r="U44" s="78">
        <f>IF(OR(PREDICTIONS!$R44="",PREDICTIONS!$S44=""),"",PREDICTIONS!$S44-PREDICTIONS!$R44)</f>
        <v>0</v>
      </c>
      <c r="V44" s="78" t="str">
        <f>IF(PREDICTIONS!$K44="","",IF(PREDICTIONS!$L44="Draw",1,IF(PREDICTIONS!$L44=PREDICTIONS!$N44,3,0)))</f>
        <v/>
      </c>
      <c r="W44" s="78" t="str">
        <f>IF(PREDICTIONS!$K44="","",IF(PREDICTIONS!$L44="Draw",1,IF(PREDICTIONS!$L44=PREDICTIONS!$O44,3,0)))</f>
        <v/>
      </c>
      <c r="AB44" s="209" t="str">
        <f>IF(OR(ACTUALS!L44="",L44=""),"",IF((R44+S44)=(ACTUALS!R44+ACTUALS!S44),pointtotalgoals,0))</f>
        <v/>
      </c>
      <c r="AC44" s="78" t="str">
        <f>IF(L44="","",IF(L44=ACTUALS!L44,pointcorrectresult,0))</f>
        <v/>
      </c>
      <c r="AD44" s="78" t="str">
        <f>IF(L44="","",IF(I44=ACTUALS!I44,pointcorrectscore,0))</f>
        <v/>
      </c>
      <c r="AE44" s="210">
        <f t="shared" si="6"/>
        <v>0</v>
      </c>
      <c r="AK44" s="78" t="s">
        <v>62</v>
      </c>
      <c r="AL44" s="90">
        <v>3</v>
      </c>
      <c r="AM44" s="90" t="str">
        <f ca="1">IFERROR(INDEX(BE:BE,MATCH("3"&amp;AK44,BO:BO,0),1),"")</f>
        <v>Egypt</v>
      </c>
      <c r="AN44" s="90" t="str">
        <f ca="1">IF(AM44="","",VLOOKUP(AM44,BE:BJ,2,FALSE)&amp;"-"&amp;VLOOKUP(AM44,BE:BJ,3,FALSE)&amp;"-"&amp;VLOOKUP(AM44,BE:BJ,4,FALSE))</f>
        <v>0-0-0</v>
      </c>
      <c r="AO44" s="90">
        <f ca="1">IF(AM44="","",VLOOKUP(AM44,BE:BL,8,FALSE))</f>
        <v>0</v>
      </c>
      <c r="AP44" s="90">
        <f ca="1">IF(AM44="","",VLOOKUP(AM44,BE:BO,5,FALSE))</f>
        <v>0</v>
      </c>
      <c r="AQ44" s="282" t="str">
        <f>IF(L75="","",IF(AM44=ACTUALS!AJ44,$AQ$2,0))</f>
        <v/>
      </c>
      <c r="AR44" s="283"/>
      <c r="AS44" s="51"/>
      <c r="AT44" s="51"/>
      <c r="AU44" s="94"/>
      <c r="AV44" s="94"/>
      <c r="AW44" s="51"/>
      <c r="AX44" s="51"/>
      <c r="AY44" s="51"/>
      <c r="AZ44" s="51"/>
      <c r="BA44" s="51"/>
      <c r="BB44" s="51"/>
      <c r="BC44" s="51"/>
      <c r="BD44" s="51" t="s">
        <v>103</v>
      </c>
      <c r="BE44" s="51" t="s">
        <v>747</v>
      </c>
      <c r="BF44" s="51">
        <f>COUNTIF(PREDICTIONS!$P$4:$P$75,BE44)</f>
        <v>0</v>
      </c>
      <c r="BG44" s="51">
        <f>COUNTIFS(PREDICTIONS!$O$4:$O$75,BE44,PREDICTIONS!$L$4:$L$75,"Draw")+COUNTIFS(PREDICTIONS!$N$4:$N$75,BE44,PREDICTIONS!$L$4:$L$75,"Draw")</f>
        <v>0</v>
      </c>
      <c r="BH44" s="51">
        <f>COUNTIF(PREDICTIONS!$Q$4:$Q$75,BE44)</f>
        <v>0</v>
      </c>
      <c r="BI44" s="51">
        <f>BG44+(3*BF44)</f>
        <v>0</v>
      </c>
      <c r="BJ44" s="51">
        <f>SUMIFS(PREDICTIONS!$R$4:$R$75,PREDICTIONS!$N$4:$N$75,BE44)+SUMIFS(PREDICTIONS!$S$4:$S$75,PREDICTIONS!$O$4:$O$75,BE44)</f>
        <v>0</v>
      </c>
      <c r="BK44" s="51">
        <f>SUMIFS(PREDICTIONS!$S$4:$S$75,PREDICTIONS!$N$4:$N$75,BE44)+SUMIFS(PREDICTIONS!$R$4:$R$75,PREDICTIONS!$O$4:$O$75,BE44)</f>
        <v>0</v>
      </c>
      <c r="BL44" s="51">
        <f>BJ44-BK44</f>
        <v>0</v>
      </c>
      <c r="BM44" s="51">
        <f ca="1">RANK(BV44,BV44:BV47,1)</f>
        <v>4</v>
      </c>
      <c r="BN44" s="51" t="str">
        <f>IFERROR(VLOOKUP(BE44,AU:AV,2,FALSE),"")</f>
        <v/>
      </c>
      <c r="BO44" s="51" t="str">
        <f ca="1">IF(BN44="",BM44&amp;BD44,BN44&amp;BD44)</f>
        <v>4I</v>
      </c>
      <c r="BP44" s="51">
        <f>RANK(BI44,BI44:BI47)+(RANK(BL44,BL44:BL47)/10)+(RANK(BJ44,BJ44:BJ47)/100)</f>
        <v>1.1100000000000001</v>
      </c>
      <c r="BQ44" s="51">
        <f>RANK(BP44,BP44:BP47,1)</f>
        <v>1</v>
      </c>
      <c r="BR44" s="51" cm="1">
        <f t="array" aca="1" ref="BR44" ca="1">SUMPRODUCT((OFFSET($BY$3:$DT$3,MATCH($BE44,$BX$4:$BX$51,0),0))*((IF($BQ46=$BQ44,$BY$3:$DT$3=$BE46,0))+(IF($BQ47=$BQ44,$BY$3:$DT$3=$BE47,0))+(IF($BQ45=$BQ44,$BY$3:$DT$3=$BE45,0))))</f>
        <v>0</v>
      </c>
      <c r="BS44" s="51" cm="1">
        <f t="array" aca="1" ref="BS44" ca="1">SUMPRODUCT((OFFSET($DW$3:$FR$3,MATCH($BE44,$DV$4:$DV$51,0),0))*((IF($BQ46=$BQ44,$DW$3:$FR$3=$BE46,0))+(IF($BQ47=$BQ44,$DW$3:$FR$3=$BE47,0))+(IF($BQ45=$BQ44,$DW$3:$FR$3=$BE45,0))))</f>
        <v>0</v>
      </c>
      <c r="BT44" s="51" cm="1">
        <f t="array" aca="1" ref="BT44" ca="1">SUMPRODUCT((OFFSET($FU$3:$HP$3,MATCH($BE44,$FT$4:$FT$51,0),0))*((IF($BQ46=$BQ44,$FU$3:$HP$3=$BE46,0))+(IF($BQ47=$BQ44,$FU$3:$HP$3=$BE47,0))+(IF($BQ45=$BQ44,$FU$3:$HP$3=$BE45,0))))</f>
        <v>0</v>
      </c>
      <c r="BU44" s="51">
        <f ca="1">(BR44/1000)+(BS44/10000)+(BT44/100000)+(ROW(BT47)/10000000)</f>
        <v>4.6999999999999999E-6</v>
      </c>
      <c r="BV44" s="51">
        <f ca="1">+BP44-BU44</f>
        <v>1.1099953</v>
      </c>
      <c r="BW44" s="51"/>
      <c r="BX44" s="96" t="s">
        <v>12</v>
      </c>
      <c r="BY44" s="83">
        <f>SUMIFS(PREDICTIONS!$W$4:$W$75,PREDICTIONS!$O$4:$O$75,$BX44,PREDICTIONS!$N$4:$N$75,BY$3)+SUMIFS(PREDICTIONS!$V$4:$V$75,PREDICTIONS!$N$4:$N$75,$BX44,PREDICTIONS!$O$4:$O$75,BY$3)</f>
        <v>0</v>
      </c>
      <c r="BZ44" s="83">
        <f>SUMIFS(PREDICTIONS!$W$4:$W$75,PREDICTIONS!$O$4:$O$75,$BX44,PREDICTIONS!$N$4:$N$75,BZ$3)+SUMIFS(PREDICTIONS!$V$4:$V$75,PREDICTIONS!$N$4:$N$75,$BX44,PREDICTIONS!$O$4:$O$75,BZ$3)</f>
        <v>0</v>
      </c>
      <c r="CA44" s="83">
        <f>SUMIFS(PREDICTIONS!$W$4:$W$75,PREDICTIONS!$O$4:$O$75,$BX44,PREDICTIONS!$N$4:$N$75,CA$3)+SUMIFS(PREDICTIONS!$V$4:$V$75,PREDICTIONS!$N$4:$N$75,$BX44,PREDICTIONS!$O$4:$O$75,CA$3)</f>
        <v>0</v>
      </c>
      <c r="CB44" s="83">
        <f>SUMIFS(PREDICTIONS!$W$4:$W$75,PREDICTIONS!$O$4:$O$75,$BX44,PREDICTIONS!$N$4:$N$75,CB$3)+SUMIFS(PREDICTIONS!$V$4:$V$75,PREDICTIONS!$N$4:$N$75,$BX44,PREDICTIONS!$O$4:$O$75,CB$3)</f>
        <v>0</v>
      </c>
      <c r="CC44" s="83">
        <f>SUMIFS(PREDICTIONS!$W$4:$W$75,PREDICTIONS!$O$4:$O$75,$BX44,PREDICTIONS!$N$4:$N$75,CC$3)+SUMIFS(PREDICTIONS!$V$4:$V$75,PREDICTIONS!$N$4:$N$75,$BX44,PREDICTIONS!$O$4:$O$75,CC$3)</f>
        <v>0</v>
      </c>
      <c r="CD44" s="83">
        <f>SUMIFS(PREDICTIONS!$W$4:$W$75,PREDICTIONS!$O$4:$O$75,$BX44,PREDICTIONS!$N$4:$N$75,CD$3)+SUMIFS(PREDICTIONS!$V$4:$V$75,PREDICTIONS!$N$4:$N$75,$BX44,PREDICTIONS!$O$4:$O$75,CD$3)</f>
        <v>0</v>
      </c>
      <c r="CE44" s="83">
        <f>SUMIFS(PREDICTIONS!$W$4:$W$75,PREDICTIONS!$O$4:$O$75,$BX44,PREDICTIONS!$N$4:$N$75,CE$3)+SUMIFS(PREDICTIONS!$V$4:$V$75,PREDICTIONS!$N$4:$N$75,$BX44,PREDICTIONS!$O$4:$O$75,CE$3)</f>
        <v>0</v>
      </c>
      <c r="CF44" s="83">
        <f>SUMIFS(PREDICTIONS!$W$4:$W$75,PREDICTIONS!$O$4:$O$75,$BX44,PREDICTIONS!$N$4:$N$75,CF$3)+SUMIFS(PREDICTIONS!$V$4:$V$75,PREDICTIONS!$N$4:$N$75,$BX44,PREDICTIONS!$O$4:$O$75,CF$3)</f>
        <v>0</v>
      </c>
      <c r="CG44" s="83">
        <f>SUMIFS(PREDICTIONS!$W$4:$W$75,PREDICTIONS!$O$4:$O$75,$BX44,PREDICTIONS!$N$4:$N$75,CG$3)+SUMIFS(PREDICTIONS!$V$4:$V$75,PREDICTIONS!$N$4:$N$75,$BX44,PREDICTIONS!$O$4:$O$75,CG$3)</f>
        <v>0</v>
      </c>
      <c r="CH44" s="83">
        <f>SUMIFS(PREDICTIONS!$W$4:$W$75,PREDICTIONS!$O$4:$O$75,$BX44,PREDICTIONS!$N$4:$N$75,CH$3)+SUMIFS(PREDICTIONS!$V$4:$V$75,PREDICTIONS!$N$4:$N$75,$BX44,PREDICTIONS!$O$4:$O$75,CH$3)</f>
        <v>0</v>
      </c>
      <c r="CI44" s="83">
        <f>SUMIFS(PREDICTIONS!$W$4:$W$75,PREDICTIONS!$O$4:$O$75,$BX44,PREDICTIONS!$N$4:$N$75,CI$3)+SUMIFS(PREDICTIONS!$V$4:$V$75,PREDICTIONS!$N$4:$N$75,$BX44,PREDICTIONS!$O$4:$O$75,CI$3)</f>
        <v>0</v>
      </c>
      <c r="CJ44" s="83">
        <f>SUMIFS(PREDICTIONS!$W$4:$W$75,PREDICTIONS!$O$4:$O$75,$BX44,PREDICTIONS!$N$4:$N$75,CJ$3)+SUMIFS(PREDICTIONS!$V$4:$V$75,PREDICTIONS!$N$4:$N$75,$BX44,PREDICTIONS!$O$4:$O$75,CJ$3)</f>
        <v>0</v>
      </c>
      <c r="CK44" s="83">
        <f>SUMIFS(PREDICTIONS!$W$4:$W$75,PREDICTIONS!$O$4:$O$75,$BX44,PREDICTIONS!$N$4:$N$75,CK$3)+SUMIFS(PREDICTIONS!$V$4:$V$75,PREDICTIONS!$N$4:$N$75,$BX44,PREDICTIONS!$O$4:$O$75,CK$3)</f>
        <v>0</v>
      </c>
      <c r="CL44" s="83">
        <f>SUMIFS(PREDICTIONS!$W$4:$W$75,PREDICTIONS!$O$4:$O$75,$BX44,PREDICTIONS!$N$4:$N$75,CL$3)+SUMIFS(PREDICTIONS!$V$4:$V$75,PREDICTIONS!$N$4:$N$75,$BX44,PREDICTIONS!$O$4:$O$75,CL$3)</f>
        <v>0</v>
      </c>
      <c r="CM44" s="83">
        <f>SUMIFS(PREDICTIONS!$W$4:$W$75,PREDICTIONS!$O$4:$O$75,$BX44,PREDICTIONS!$N$4:$N$75,CM$3)+SUMIFS(PREDICTIONS!$V$4:$V$75,PREDICTIONS!$N$4:$N$75,$BX44,PREDICTIONS!$O$4:$O$75,CM$3)</f>
        <v>0</v>
      </c>
      <c r="CN44" s="83">
        <f>SUMIFS(PREDICTIONS!$W$4:$W$75,PREDICTIONS!$O$4:$O$75,$BX44,PREDICTIONS!$N$4:$N$75,CN$3)+SUMIFS(PREDICTIONS!$V$4:$V$75,PREDICTIONS!$N$4:$N$75,$BX44,PREDICTIONS!$O$4:$O$75,CN$3)</f>
        <v>0</v>
      </c>
      <c r="CO44" s="83">
        <f>SUMIFS(PREDICTIONS!$W$4:$W$75,PREDICTIONS!$O$4:$O$75,$BX44,PREDICTIONS!$N$4:$N$75,CO$3)+SUMIFS(PREDICTIONS!$V$4:$V$75,PREDICTIONS!$N$4:$N$75,$BX44,PREDICTIONS!$O$4:$O$75,CO$3)</f>
        <v>0</v>
      </c>
      <c r="CP44" s="83">
        <f>SUMIFS(PREDICTIONS!$W$4:$W$75,PREDICTIONS!$O$4:$O$75,$BX44,PREDICTIONS!$N$4:$N$75,CP$3)+SUMIFS(PREDICTIONS!$V$4:$V$75,PREDICTIONS!$N$4:$N$75,$BX44,PREDICTIONS!$O$4:$O$75,CP$3)</f>
        <v>0</v>
      </c>
      <c r="CQ44" s="83">
        <f>SUMIFS(PREDICTIONS!$W$4:$W$75,PREDICTIONS!$O$4:$O$75,$BX44,PREDICTIONS!$N$4:$N$75,CQ$3)+SUMIFS(PREDICTIONS!$V$4:$V$75,PREDICTIONS!$N$4:$N$75,$BX44,PREDICTIONS!$O$4:$O$75,CQ$3)</f>
        <v>0</v>
      </c>
      <c r="CR44" s="83">
        <f>SUMIFS(PREDICTIONS!$W$4:$W$75,PREDICTIONS!$O$4:$O$75,$BX44,PREDICTIONS!$N$4:$N$75,CR$3)+SUMIFS(PREDICTIONS!$V$4:$V$75,PREDICTIONS!$N$4:$N$75,$BX44,PREDICTIONS!$O$4:$O$75,CR$3)</f>
        <v>0</v>
      </c>
      <c r="CS44" s="83">
        <f>SUMIFS(PREDICTIONS!$W$4:$W$75,PREDICTIONS!$O$4:$O$75,$BX44,PREDICTIONS!$N$4:$N$75,CS$3)+SUMIFS(PREDICTIONS!$V$4:$V$75,PREDICTIONS!$N$4:$N$75,$BX44,PREDICTIONS!$O$4:$O$75,CS$3)</f>
        <v>0</v>
      </c>
      <c r="CT44" s="83">
        <f>SUMIFS(PREDICTIONS!$W$4:$W$75,PREDICTIONS!$O$4:$O$75,$BX44,PREDICTIONS!$N$4:$N$75,CT$3)+SUMIFS(PREDICTIONS!$V$4:$V$75,PREDICTIONS!$N$4:$N$75,$BX44,PREDICTIONS!$O$4:$O$75,CT$3)</f>
        <v>0</v>
      </c>
      <c r="CU44" s="83">
        <f>SUMIFS(PREDICTIONS!$B$4:$B$75,PREDICTIONS!$P$4:$P$75,$BX44,PREDICTIONS!$O$4:$O$75,CU$3)+SUMIFS(PREDICTIONS!$W$4:$W$75,PREDICTIONS!$O$4:$O$75,$BX44,PREDICTIONS!$P$4:$P$75,CU$3)</f>
        <v>0</v>
      </c>
      <c r="CV44" s="83">
        <f>SUMIFS(PREDICTIONS!$C$4:$C$75,PREDICTIONS!$Q$4:$Q$75,$BX44,PREDICTIONS!$P$4:$P$75,CV$3)+SUMIFS(PREDICTIONS!$B$4:$B$75,PREDICTIONS!$P$4:$P$75,$BX44,PREDICTIONS!$Q$4:$Q$75,CV$3)</f>
        <v>0</v>
      </c>
      <c r="CW44" s="83">
        <f>SUMIFS(PREDICTIONS!$D$4:$D$75,PREDICTIONS!$R$4:$R$75,$BX44,PREDICTIONS!$Q$4:$Q$75,CW$3)+SUMIFS(PREDICTIONS!$C$4:$C$75,PREDICTIONS!$Q$4:$Q$75,$BX44,PREDICTIONS!$R$4:$R$75,CW$3)</f>
        <v>0</v>
      </c>
      <c r="CX44" s="83">
        <f>SUMIFS(PREDICTIONS!$E$4:$E$75,PREDICTIONS!$S$4:$S$75,$BX44,PREDICTIONS!$R$4:$R$75,CX$3)+SUMIFS(PREDICTIONS!$D$4:$D$75,PREDICTIONS!$R$4:$R$75,$BX44,PREDICTIONS!$S$4:$S$75,CX$3)</f>
        <v>0</v>
      </c>
      <c r="CY44" s="83">
        <f>SUMIFS(PREDICTIONS!$F$4:$F$75,PREDICTIONS!$T$4:$T$75,$BX44,PREDICTIONS!$S$4:$S$75,CY$3)+SUMIFS(PREDICTIONS!$E$4:$E$75,PREDICTIONS!$S$4:$S$75,$BX44,PREDICTIONS!$T$4:$T$75,CY$3)</f>
        <v>0</v>
      </c>
      <c r="CZ44" s="83">
        <f>SUMIFS(PREDICTIONS!$G$4:$G$75,PREDICTIONS!$U$4:$U$75,$BX44,PREDICTIONS!$T$4:$T$75,CZ$3)+SUMIFS(PREDICTIONS!$F$4:$F$75,PREDICTIONS!$T$4:$T$75,$BX44,PREDICTIONS!$U$4:$U$75,CZ$3)</f>
        <v>0</v>
      </c>
      <c r="DA44" s="83">
        <f>SUMIFS(PREDICTIONS!$J$4:$J$75,PREDICTIONS!$V$4:$V$75,$BX44,PREDICTIONS!$U$4:$U$75,DA$3)+SUMIFS(PREDICTIONS!$G$4:$G$75,PREDICTIONS!$U$4:$U$75,$BX44,PREDICTIONS!$V$4:$V$75,DA$3)</f>
        <v>0</v>
      </c>
      <c r="DB44" s="83">
        <f>SUMIFS(PREDICTIONS!$K$4:$K$75,PREDICTIONS!$W$4:$W$75,$BX44,PREDICTIONS!$V$4:$V$75,DB$3)+SUMIFS(PREDICTIONS!$J$4:$J$75,PREDICTIONS!$V$4:$V$75,$BX44,PREDICTIONS!$W$4:$W$75,DB$3)</f>
        <v>0</v>
      </c>
      <c r="DC44" s="83">
        <f>SUMIFS(PREDICTIONS!$L$4:$L$75,PREDICTIONS!$B$4:$B$75,$BX44,PREDICTIONS!$W$4:$W$75,DC$3)+SUMIFS(PREDICTIONS!$K$4:$K$75,PREDICTIONS!$W$4:$W$75,$BX44,PREDICTIONS!$B$4:$B$75,DC$3)</f>
        <v>0</v>
      </c>
      <c r="DD44" s="83">
        <f>SUMIFS(PREDICTIONS!$N$4:$N$75,PREDICTIONS!$C$4:$C$75,$BX44,PREDICTIONS!$B$4:$B$75,DD$3)+SUMIFS(PREDICTIONS!$L$4:$L$75,PREDICTIONS!$B$4:$B$75,$BX44,PREDICTIONS!$C$4:$C$75,DD$3)</f>
        <v>0</v>
      </c>
      <c r="DE44" s="83">
        <f>SUMIFS(PREDICTIONS!$O$4:$O$75,PREDICTIONS!$D$4:$D$75,$BX44,PREDICTIONS!$C$4:$C$75,DE$3)+SUMIFS(PREDICTIONS!$N$4:$N$75,PREDICTIONS!$C$4:$C$75,$BX44,PREDICTIONS!$D$4:$D$75,DE$3)</f>
        <v>0</v>
      </c>
      <c r="DF44" s="83">
        <f>SUMIFS(PREDICTIONS!$P$4:$P$75,PREDICTIONS!$E$4:$E$75,$BX44,PREDICTIONS!$D$4:$D$75,DF$3)+SUMIFS(PREDICTIONS!$O$4:$O$75,PREDICTIONS!$D$4:$D$75,$BX44,PREDICTIONS!$E$4:$E$75,DF$3)</f>
        <v>0</v>
      </c>
      <c r="DG44" s="83">
        <f>SUMIFS(PREDICTIONS!$Q$4:$Q$75,PREDICTIONS!$F$4:$F$75,$BX44,PREDICTIONS!$E$4:$E$75,DG$3)+SUMIFS(PREDICTIONS!$P$4:$P$75,PREDICTIONS!$E$4:$E$75,$BX44,PREDICTIONS!$F$4:$F$75,DG$3)</f>
        <v>0</v>
      </c>
      <c r="DH44" s="83">
        <f>SUMIFS(PREDICTIONS!$R$4:$R$75,PREDICTIONS!$G$4:$G$75,$BX44,PREDICTIONS!$F$4:$F$75,DH$3)+SUMIFS(PREDICTIONS!$Q$4:$Q$75,PREDICTIONS!$F$4:$F$75,$BX44,PREDICTIONS!$G$4:$G$75,DH$3)</f>
        <v>0</v>
      </c>
      <c r="DI44" s="83">
        <f>SUMIFS(PREDICTIONS!$S$4:$S$75,PREDICTIONS!$J$4:$J$75,$BX44,PREDICTIONS!$G$4:$G$75,DI$3)+SUMIFS(PREDICTIONS!$R$4:$R$75,PREDICTIONS!$G$4:$G$75,$BX44,PREDICTIONS!$J$4:$J$75,DI$3)</f>
        <v>0</v>
      </c>
      <c r="DJ44" s="83">
        <f>SUMIFS(PREDICTIONS!$T$4:$T$75,PREDICTIONS!$K$4:$K$75,$BX44,PREDICTIONS!$J$4:$J$75,DJ$3)+SUMIFS(PREDICTIONS!$S$4:$S$75,PREDICTIONS!$J$4:$J$75,$BX44,PREDICTIONS!$K$4:$K$75,DJ$3)</f>
        <v>0</v>
      </c>
      <c r="DK44" s="83">
        <f>SUMIFS(PREDICTIONS!$U$4:$U$75,PREDICTIONS!$L$4:$L$75,$BX44,PREDICTIONS!$K$4:$K$75,DK$3)+SUMIFS(PREDICTIONS!$T$4:$T$75,PREDICTIONS!$K$4:$K$75,$BX44,PREDICTIONS!$L$4:$L$75,DK$3)</f>
        <v>0</v>
      </c>
      <c r="DL44" s="83">
        <f>SUMIFS(PREDICTIONS!$V$4:$V$75,PREDICTIONS!$N$4:$N$75,$BX44,PREDICTIONS!$L$4:$L$75,DL$3)+SUMIFS(PREDICTIONS!$U$4:$U$75,PREDICTIONS!$L$4:$L$75,$BX44,PREDICTIONS!$N$4:$N$75,DL$3)</f>
        <v>0</v>
      </c>
      <c r="DM44" s="83">
        <f>SUMIFS(PREDICTIONS!$W$4:$W$75,PREDICTIONS!$O$4:$O$75,$BX44,PREDICTIONS!$N$4:$N$75,DM$3)+SUMIFS(PREDICTIONS!$V$4:$V$75,PREDICTIONS!$N$4:$N$75,$BX44,PREDICTIONS!$O$4:$O$75,DM$3)</f>
        <v>0</v>
      </c>
      <c r="DN44" s="83">
        <f>SUMIFS(PREDICTIONS!$B$4:$B$75,PREDICTIONS!$P$4:$P$75,$BX44,PREDICTIONS!$O$4:$O$75,DN$3)+SUMIFS(PREDICTIONS!$W$4:$W$75,PREDICTIONS!$O$4:$O$75,$BX44,PREDICTIONS!$P$4:$P$75,DN$3)</f>
        <v>0</v>
      </c>
      <c r="DO44" s="83">
        <f>SUMIFS(PREDICTIONS!$C$4:$C$75,PREDICTIONS!$Q$4:$Q$75,$BX44,PREDICTIONS!$P$4:$P$75,DO$3)+SUMIFS(PREDICTIONS!$B$4:$B$75,PREDICTIONS!$P$4:$P$75,$BX44,PREDICTIONS!$Q$4:$Q$75,DO$3)</f>
        <v>0</v>
      </c>
      <c r="DP44" s="83">
        <f>SUMIFS(PREDICTIONS!$D$4:$D$75,PREDICTIONS!$R$4:$R$75,$BX44,PREDICTIONS!$Q$4:$Q$75,DP$3)+SUMIFS(PREDICTIONS!$C$4:$C$75,PREDICTIONS!$Q$4:$Q$75,$BX44,PREDICTIONS!$R$4:$R$75,DP$3)</f>
        <v>0</v>
      </c>
      <c r="DQ44" s="83">
        <f>SUMIFS(PREDICTIONS!$E$4:$E$75,PREDICTIONS!$S$4:$S$75,$BX44,PREDICTIONS!$R$4:$R$75,DQ$3)+SUMIFS(PREDICTIONS!$D$4:$D$75,PREDICTIONS!$R$4:$R$75,$BX44,PREDICTIONS!$S$4:$S$75,DQ$3)</f>
        <v>0</v>
      </c>
      <c r="DR44" s="83">
        <f>SUMIFS(PREDICTIONS!$W$4:$W$75,PREDICTIONS!$O$4:$O$75,$BX44,PREDICTIONS!$N$4:$N$75,DR$3)+SUMIFS(PREDICTIONS!$V$4:$V$75,PREDICTIONS!$N$4:$N$75,$BX44,PREDICTIONS!$O$4:$O$75,DR$3)</f>
        <v>0</v>
      </c>
      <c r="DS44" s="83">
        <f>SUMIFS(PREDICTIONS!$W$4:$W$75,PREDICTIONS!$O$4:$O$75,$BX44,PREDICTIONS!$N$4:$N$75,DS$3)+SUMIFS(PREDICTIONS!$V$4:$V$75,PREDICTIONS!$N$4:$N$75,$BX44,PREDICTIONS!$O$4:$O$75,DS$3)</f>
        <v>0</v>
      </c>
      <c r="DT44" s="83">
        <f>SUMIFS(PREDICTIONS!$W$4:$W$75,PREDICTIONS!$O$4:$O$75,$BX44,PREDICTIONS!$N$4:$N$75,DT$3)+SUMIFS(PREDICTIONS!$V$4:$V$75,PREDICTIONS!$N$4:$N$75,$BX44,PREDICTIONS!$O$4:$O$75,DT$3)</f>
        <v>0</v>
      </c>
      <c r="DU44" s="51"/>
      <c r="DV44" s="51" t="s">
        <v>12</v>
      </c>
      <c r="DW44" s="83">
        <f>SUMIFS(PREDICTIONS!$U$4:$U$75,PREDICTIONS!$O$4:$O$75,$BX44,PREDICTIONS!$N$4:$N$75,DW$3)+SUMIFS(PREDICTIONS!$T$4:$T$75,PREDICTIONS!$N$4:$N$75,$BX44,PREDICTIONS!$O$4:$O$75,DW$3)</f>
        <v>0</v>
      </c>
      <c r="DX44" s="83">
        <f>SUMIFS(PREDICTIONS!$U$4:$U$75,PREDICTIONS!$O$4:$O$75,$BX44,PREDICTIONS!$N$4:$N$75,DX$3)+SUMIFS(PREDICTIONS!$T$4:$T$75,PREDICTIONS!$N$4:$N$75,$BX44,PREDICTIONS!$O$4:$O$75,DX$3)</f>
        <v>0</v>
      </c>
      <c r="DY44" s="83">
        <f>SUMIFS(PREDICTIONS!$U$4:$U$75,PREDICTIONS!$O$4:$O$75,$BX44,PREDICTIONS!$N$4:$N$75,DY$3)+SUMIFS(PREDICTIONS!$T$4:$T$75,PREDICTIONS!$N$4:$N$75,$BX44,PREDICTIONS!$O$4:$O$75,DY$3)</f>
        <v>0</v>
      </c>
      <c r="DZ44" s="83">
        <f>SUMIFS(PREDICTIONS!$U$4:$U$75,PREDICTIONS!$O$4:$O$75,$BX44,PREDICTIONS!$N$4:$N$75,DZ$3)+SUMIFS(PREDICTIONS!$T$4:$T$75,PREDICTIONS!$N$4:$N$75,$BX44,PREDICTIONS!$O$4:$O$75,DZ$3)</f>
        <v>0</v>
      </c>
      <c r="EA44" s="83">
        <f>SUMIFS(PREDICTIONS!$U$4:$U$75,PREDICTIONS!$O$4:$O$75,$BX44,PREDICTIONS!$N$4:$N$75,EA$3)+SUMIFS(PREDICTIONS!$T$4:$T$75,PREDICTIONS!$N$4:$N$75,$BX44,PREDICTIONS!$O$4:$O$75,EA$3)</f>
        <v>0</v>
      </c>
      <c r="EB44" s="83">
        <f>SUMIFS(PREDICTIONS!$U$4:$U$75,PREDICTIONS!$O$4:$O$75,$BX44,PREDICTIONS!$N$4:$N$75,EB$3)+SUMIFS(PREDICTIONS!$T$4:$T$75,PREDICTIONS!$N$4:$N$75,$BX44,PREDICTIONS!$O$4:$O$75,EB$3)</f>
        <v>0</v>
      </c>
      <c r="EC44" s="83">
        <f>SUMIFS(PREDICTIONS!$U$4:$U$75,PREDICTIONS!$O$4:$O$75,$BX44,PREDICTIONS!$N$4:$N$75,EC$3)+SUMIFS(PREDICTIONS!$T$4:$T$75,PREDICTIONS!$N$4:$N$75,$BX44,PREDICTIONS!$O$4:$O$75,EC$3)</f>
        <v>0</v>
      </c>
      <c r="ED44" s="83">
        <f>SUMIFS(PREDICTIONS!$U$4:$U$75,PREDICTIONS!$O$4:$O$75,$BX44,PREDICTIONS!$N$4:$N$75,ED$3)+SUMIFS(PREDICTIONS!$T$4:$T$75,PREDICTIONS!$N$4:$N$75,$BX44,PREDICTIONS!$O$4:$O$75,ED$3)</f>
        <v>0</v>
      </c>
      <c r="EE44" s="83">
        <f>SUMIFS(PREDICTIONS!$U$4:$U$75,PREDICTIONS!$O$4:$O$75,$BX44,PREDICTIONS!$N$4:$N$75,EE$3)+SUMIFS(PREDICTIONS!$T$4:$T$75,PREDICTIONS!$N$4:$N$75,$BX44,PREDICTIONS!$O$4:$O$75,EE$3)</f>
        <v>0</v>
      </c>
      <c r="EF44" s="83">
        <f>SUMIFS(PREDICTIONS!$V$4:$V$75,PREDICTIONS!$P$4:$P$75,$BX44,PREDICTIONS!$O$4:$O$75,EF$3)+SUMIFS(PREDICTIONS!$U$4:$U$75,PREDICTIONS!$O$4:$O$75,$BX44,PREDICTIONS!$P$4:$P$75,EF$3)</f>
        <v>0</v>
      </c>
      <c r="EG44" s="83">
        <f>SUMIFS(PREDICTIONS!$W$4:$W$75,PREDICTIONS!$Q$4:$Q$75,$BX44,PREDICTIONS!$P$4:$P$75,EG$3)+SUMIFS(PREDICTIONS!$V$4:$V$75,PREDICTIONS!$P$4:$P$75,$BX44,PREDICTIONS!$Q$4:$Q$75,EG$3)</f>
        <v>0</v>
      </c>
      <c r="EH44" s="83">
        <f>SUMIFS(PREDICTIONS!$B$4:$B$75,PREDICTIONS!$R$4:$R$75,$BX44,PREDICTIONS!$Q$4:$Q$75,EH$3)+SUMIFS(PREDICTIONS!$W$4:$W$75,PREDICTIONS!$Q$4:$Q$75,$BX44,PREDICTIONS!$R$4:$R$75,EH$3)</f>
        <v>0</v>
      </c>
      <c r="EI44" s="83">
        <f>SUMIFS(PREDICTIONS!$C$4:$C$75,PREDICTIONS!$S$4:$S$75,$BX44,PREDICTIONS!$R$4:$R$75,EI$3)+SUMIFS(PREDICTIONS!$B$4:$B$75,PREDICTIONS!$R$4:$R$75,$BX44,PREDICTIONS!$S$4:$S$75,EI$3)</f>
        <v>0</v>
      </c>
      <c r="EJ44" s="83">
        <f>SUMIFS(PREDICTIONS!$D$4:$D$75,PREDICTIONS!$T$4:$T$75,$BX44,PREDICTIONS!$S$4:$S$75,EJ$3)+SUMIFS(PREDICTIONS!$C$4:$C$75,PREDICTIONS!$S$4:$S$75,$BX44,PREDICTIONS!$T$4:$T$75,EJ$3)</f>
        <v>0</v>
      </c>
      <c r="EK44" s="83">
        <f>SUMIFS(PREDICTIONS!$E$4:$E$75,PREDICTIONS!$U$4:$U$75,$BX44,PREDICTIONS!$T$4:$T$75,EK$3)+SUMIFS(PREDICTIONS!$D$4:$D$75,PREDICTIONS!$T$4:$T$75,$BX44,PREDICTIONS!$U$4:$U$75,EK$3)</f>
        <v>0</v>
      </c>
      <c r="EL44" s="83">
        <f>SUMIFS(PREDICTIONS!$F$4:$F$75,PREDICTIONS!$V$4:$V$75,$BX44,PREDICTIONS!$U$4:$U$75,EL$3)+SUMIFS(PREDICTIONS!$E$4:$E$75,PREDICTIONS!$U$4:$U$75,$BX44,PREDICTIONS!$V$4:$V$75,EL$3)</f>
        <v>0</v>
      </c>
      <c r="EM44" s="83">
        <f>SUMIFS(PREDICTIONS!$G$4:$G$75,PREDICTIONS!$W$4:$W$75,$BX44,PREDICTIONS!$V$4:$V$75,EM$3)+SUMIFS(PREDICTIONS!$F$4:$F$75,PREDICTIONS!$V$4:$V$75,$BX44,PREDICTIONS!$W$4:$W$75,EM$3)</f>
        <v>0</v>
      </c>
      <c r="EN44" s="83">
        <f>SUMIFS(PREDICTIONS!$J$4:$J$75,PREDICTIONS!$B$4:$B$75,$BX44,PREDICTIONS!$W$4:$W$75,EN$3)+SUMIFS(PREDICTIONS!$G$4:$G$75,PREDICTIONS!$W$4:$W$75,$BX44,PREDICTIONS!$B$4:$B$75,EN$3)</f>
        <v>0</v>
      </c>
      <c r="EO44" s="83">
        <f>SUMIFS(PREDICTIONS!$K$4:$K$75,PREDICTIONS!$C$4:$C$75,$BX44,PREDICTIONS!$B$4:$B$75,EO$3)+SUMIFS(PREDICTIONS!$J$4:$J$75,PREDICTIONS!$B$4:$B$75,$BX44,PREDICTIONS!$C$4:$C$75,EO$3)</f>
        <v>0</v>
      </c>
      <c r="EP44" s="83">
        <f>SUMIFS(PREDICTIONS!$L$4:$L$75,PREDICTIONS!$D$4:$D$75,$BX44,PREDICTIONS!$C$4:$C$75,EP$3)+SUMIFS(PREDICTIONS!$K$4:$K$75,PREDICTIONS!$C$4:$C$75,$BX44,PREDICTIONS!$D$4:$D$75,EP$3)</f>
        <v>0</v>
      </c>
      <c r="EQ44" s="83">
        <f>SUMIFS(PREDICTIONS!$N$4:$N$75,PREDICTIONS!$E$4:$E$75,$BX44,PREDICTIONS!$D$4:$D$75,EQ$3)+SUMIFS(PREDICTIONS!$L$4:$L$75,PREDICTIONS!$D$4:$D$75,$BX44,PREDICTIONS!$E$4:$E$75,EQ$3)</f>
        <v>0</v>
      </c>
      <c r="ER44" s="83">
        <f>SUMIFS(PREDICTIONS!$O$4:$O$75,PREDICTIONS!$F$4:$F$75,$BX44,PREDICTIONS!$E$4:$E$75,ER$3)+SUMIFS(PREDICTIONS!$N$4:$N$75,PREDICTIONS!$E$4:$E$75,$BX44,PREDICTIONS!$F$4:$F$75,ER$3)</f>
        <v>0</v>
      </c>
      <c r="ES44" s="83">
        <f>SUMIFS(PREDICTIONS!$P$4:$P$75,PREDICTIONS!$G$4:$G$75,$BX44,PREDICTIONS!$F$4:$F$75,ES$3)+SUMIFS(PREDICTIONS!$O$4:$O$75,PREDICTIONS!$F$4:$F$75,$BX44,PREDICTIONS!$G$4:$G$75,ES$3)</f>
        <v>0</v>
      </c>
      <c r="ET44" s="83">
        <f>SUMIFS(PREDICTIONS!$Q$4:$Q$75,PREDICTIONS!$J$4:$J$75,$BX44,PREDICTIONS!$G$4:$G$75,ET$3)+SUMIFS(PREDICTIONS!$P$4:$P$75,PREDICTIONS!$G$4:$G$75,$BX44,PREDICTIONS!$J$4:$J$75,ET$3)</f>
        <v>0</v>
      </c>
      <c r="EU44" s="83">
        <f>SUMIFS(PREDICTIONS!$R$4:$R$75,PREDICTIONS!$K$4:$K$75,$BX44,PREDICTIONS!$J$4:$J$75,EU$3)+SUMIFS(PREDICTIONS!$Q$4:$Q$75,PREDICTIONS!$J$4:$J$75,$BX44,PREDICTIONS!$K$4:$K$75,EU$3)</f>
        <v>0</v>
      </c>
      <c r="EV44" s="83">
        <f>SUMIFS(PREDICTIONS!$S$4:$S$75,PREDICTIONS!$L$4:$L$75,$BX44,PREDICTIONS!$K$4:$K$75,EV$3)+SUMIFS(PREDICTIONS!$R$4:$R$75,PREDICTIONS!$K$4:$K$75,$BX44,PREDICTIONS!$L$4:$L$75,EV$3)</f>
        <v>0</v>
      </c>
      <c r="EW44" s="83">
        <f>SUMIFS(PREDICTIONS!$T$4:$T$75,PREDICTIONS!$N$4:$N$75,$BX44,PREDICTIONS!$L$4:$L$75,EW$3)+SUMIFS(PREDICTIONS!$S$4:$S$75,PREDICTIONS!$L$4:$L$75,$BX44,PREDICTIONS!$N$4:$N$75,EW$3)</f>
        <v>0</v>
      </c>
      <c r="EX44" s="83">
        <f>SUMIFS(PREDICTIONS!$U$4:$U$75,PREDICTIONS!$O$4:$O$75,$BX44,PREDICTIONS!$N$4:$N$75,EX$3)+SUMIFS(PREDICTIONS!$T$4:$T$75,PREDICTIONS!$N$4:$N$75,$BX44,PREDICTIONS!$O$4:$O$75,EX$3)</f>
        <v>0</v>
      </c>
      <c r="EY44" s="83">
        <f>SUMIFS(PREDICTIONS!$V$4:$V$75,PREDICTIONS!$P$4:$P$75,$BX44,PREDICTIONS!$O$4:$O$75,EY$3)+SUMIFS(PREDICTIONS!$U$4:$U$75,PREDICTIONS!$O$4:$O$75,$BX44,PREDICTIONS!$P$4:$P$75,EY$3)</f>
        <v>0</v>
      </c>
      <c r="EZ44" s="83">
        <f>SUMIFS(PREDICTIONS!$W$4:$W$75,PREDICTIONS!$Q$4:$Q$75,$BX44,PREDICTIONS!$P$4:$P$75,EZ$3)+SUMIFS(PREDICTIONS!$V$4:$V$75,PREDICTIONS!$P$4:$P$75,$BX44,PREDICTIONS!$Q$4:$Q$75,EZ$3)</f>
        <v>0</v>
      </c>
      <c r="FA44" s="83">
        <f>SUMIFS(PREDICTIONS!$B$4:$B$75,PREDICTIONS!$R$4:$R$75,$BX44,PREDICTIONS!$Q$4:$Q$75,FA$3)+SUMIFS(PREDICTIONS!$W$4:$W$75,PREDICTIONS!$Q$4:$Q$75,$BX44,PREDICTIONS!$R$4:$R$75,FA$3)</f>
        <v>0</v>
      </c>
      <c r="FB44" s="83">
        <f>SUMIFS(PREDICTIONS!$C$4:$C$75,PREDICTIONS!$S$4:$S$75,$BX44,PREDICTIONS!$R$4:$R$75,FB$3)+SUMIFS(PREDICTIONS!$B$4:$B$75,PREDICTIONS!$R$4:$R$75,$BX44,PREDICTIONS!$S$4:$S$75,FB$3)</f>
        <v>0</v>
      </c>
      <c r="FC44" s="83">
        <f>SUMIFS(PREDICTIONS!$D$4:$D$75,PREDICTIONS!$T$4:$T$75,$BX44,PREDICTIONS!$S$4:$S$75,FC$3)+SUMIFS(PREDICTIONS!$C$4:$C$75,PREDICTIONS!$S$4:$S$75,$BX44,PREDICTIONS!$T$4:$T$75,FC$3)</f>
        <v>0</v>
      </c>
      <c r="FD44" s="83">
        <f>SUMIFS(PREDICTIONS!$E$4:$E$75,PREDICTIONS!$U$4:$U$75,$BX44,PREDICTIONS!$T$4:$T$75,FD$3)+SUMIFS(PREDICTIONS!$D$4:$D$75,PREDICTIONS!$T$4:$T$75,$BX44,PREDICTIONS!$U$4:$U$75,FD$3)</f>
        <v>0</v>
      </c>
      <c r="FE44" s="83">
        <f>SUMIFS(PREDICTIONS!$F$4:$F$75,PREDICTIONS!$V$4:$V$75,$BX44,PREDICTIONS!$U$4:$U$75,FE$3)+SUMIFS(PREDICTIONS!$E$4:$E$75,PREDICTIONS!$U$4:$U$75,$BX44,PREDICTIONS!$V$4:$V$75,FE$3)</f>
        <v>0</v>
      </c>
      <c r="FF44" s="83">
        <f>SUMIFS(PREDICTIONS!$G$4:$G$75,PREDICTIONS!$W$4:$W$75,$BX44,PREDICTIONS!$V$4:$V$75,FF$3)+SUMIFS(PREDICTIONS!$F$4:$F$75,PREDICTIONS!$V$4:$V$75,$BX44,PREDICTIONS!$W$4:$W$75,FF$3)</f>
        <v>0</v>
      </c>
      <c r="FG44" s="83">
        <f>SUMIFS(PREDICTIONS!$U$4:$U$75,PREDICTIONS!$O$4:$O$75,$BX44,PREDICTIONS!$N$4:$N$75,FG$3)+SUMIFS(PREDICTIONS!$T$4:$T$75,PREDICTIONS!$N$4:$N$75,$BX44,PREDICTIONS!$O$4:$O$75,FG$3)</f>
        <v>0</v>
      </c>
      <c r="FH44" s="83">
        <f>SUMIFS(PREDICTIONS!$U$4:$U$75,PREDICTIONS!$O$4:$O$75,$BX44,PREDICTIONS!$N$4:$N$75,FH$3)+SUMIFS(PREDICTIONS!$T$4:$T$75,PREDICTIONS!$N$4:$N$75,$BX44,PREDICTIONS!$O$4:$O$75,FH$3)</f>
        <v>0</v>
      </c>
      <c r="FI44" s="83">
        <f>SUMIFS(PREDICTIONS!$U$4:$U$75,PREDICTIONS!$O$4:$O$75,$BX44,PREDICTIONS!$N$4:$N$75,FI$3)+SUMIFS(PREDICTIONS!$T$4:$T$75,PREDICTIONS!$N$4:$N$75,$BX44,PREDICTIONS!$O$4:$O$75,FI$3)</f>
        <v>0</v>
      </c>
      <c r="FJ44" s="83">
        <f>SUMIFS(PREDICTIONS!$U$4:$U$75,PREDICTIONS!$O$4:$O$75,$BX44,PREDICTIONS!$N$4:$N$75,FJ$3)+SUMIFS(PREDICTIONS!$T$4:$T$75,PREDICTIONS!$N$4:$N$75,$BX44,PREDICTIONS!$O$4:$O$75,FJ$3)</f>
        <v>0</v>
      </c>
      <c r="FK44" s="83">
        <f>SUMIFS(PREDICTIONS!$U$4:$U$75,PREDICTIONS!$O$4:$O$75,$BX44,PREDICTIONS!$N$4:$N$75,FK$3)+SUMIFS(PREDICTIONS!$T$4:$T$75,PREDICTIONS!$N$4:$N$75,$BX44,PREDICTIONS!$O$4:$O$75,FK$3)</f>
        <v>0</v>
      </c>
      <c r="FL44" s="83">
        <f>SUMIFS(PREDICTIONS!$U$4:$U$75,PREDICTIONS!$O$4:$O$75,$BX44,PREDICTIONS!$N$4:$N$75,FL$3)+SUMIFS(PREDICTIONS!$T$4:$T$75,PREDICTIONS!$N$4:$N$75,$BX44,PREDICTIONS!$O$4:$O$75,FL$3)</f>
        <v>0</v>
      </c>
      <c r="FM44" s="83">
        <f>SUMIFS(PREDICTIONS!$U$4:$U$75,PREDICTIONS!$O$4:$O$75,$BX44,PREDICTIONS!$N$4:$N$75,FM$3)+SUMIFS(PREDICTIONS!$T$4:$T$75,PREDICTIONS!$N$4:$N$75,$BX44,PREDICTIONS!$O$4:$O$75,FM$3)</f>
        <v>0</v>
      </c>
      <c r="FN44" s="83">
        <f>SUMIFS(PREDICTIONS!$U$4:$U$75,PREDICTIONS!$O$4:$O$75,$BX44,PREDICTIONS!$N$4:$N$75,FN$3)+SUMIFS(PREDICTIONS!$T$4:$T$75,PREDICTIONS!$N$4:$N$75,$BX44,PREDICTIONS!$O$4:$O$75,FN$3)</f>
        <v>0</v>
      </c>
      <c r="FO44" s="83">
        <f>SUMIFS(PREDICTIONS!$U$4:$U$75,PREDICTIONS!$O$4:$O$75,$BX44,PREDICTIONS!$N$4:$N$75,FO$3)+SUMIFS(PREDICTIONS!$T$4:$T$75,PREDICTIONS!$N$4:$N$75,$BX44,PREDICTIONS!$O$4:$O$75,FO$3)</f>
        <v>0</v>
      </c>
      <c r="FP44" s="83">
        <f>SUMIFS(PREDICTIONS!$U$4:$U$75,PREDICTIONS!$O$4:$O$75,$BX44,PREDICTIONS!$N$4:$N$75,FP$3)+SUMIFS(PREDICTIONS!$T$4:$T$75,PREDICTIONS!$N$4:$N$75,$BX44,PREDICTIONS!$O$4:$O$75,FP$3)</f>
        <v>0</v>
      </c>
      <c r="FQ44" s="83">
        <f>SUMIFS(PREDICTIONS!$U$4:$U$75,PREDICTIONS!$O$4:$O$75,$BX44,PREDICTIONS!$N$4:$N$75,FQ$3)+SUMIFS(PREDICTIONS!$T$4:$T$75,PREDICTIONS!$N$4:$N$75,$BX44,PREDICTIONS!$O$4:$O$75,FQ$3)</f>
        <v>0</v>
      </c>
      <c r="FR44" s="83">
        <f>SUMIFS(PREDICTIONS!$U$4:$U$75,PREDICTIONS!$O$4:$O$75,$BX44,PREDICTIONS!$N$4:$N$75,FR$3)+SUMIFS(PREDICTIONS!$T$4:$T$75,PREDICTIONS!$N$4:$N$75,$BX44,PREDICTIONS!$O$4:$O$75,FR$3)</f>
        <v>0</v>
      </c>
      <c r="FS44" s="51"/>
      <c r="FT44" s="51" t="s">
        <v>12</v>
      </c>
      <c r="FU44" s="83">
        <f>SUMIFS(PREDICTIONS!$S$4:$S$75,PREDICTIONS!$O$4:$O$75,$BX44,PREDICTIONS!$N$4:$N$75,FU$3)+SUMIFS(PREDICTIONS!$R$4:$R$75,PREDICTIONS!$N$4:$N$75,$BX44,PREDICTIONS!$O$4:$O$75,FU$3)</f>
        <v>0</v>
      </c>
      <c r="FV44" s="83">
        <f>SUMIFS(PREDICTIONS!$S$4:$S$75,PREDICTIONS!$O$4:$O$75,$BX44,PREDICTIONS!$N$4:$N$75,FV$3)+SUMIFS(PREDICTIONS!$R$4:$R$75,PREDICTIONS!$N$4:$N$75,$BX44,PREDICTIONS!$O$4:$O$75,FV$3)</f>
        <v>0</v>
      </c>
      <c r="FW44" s="83">
        <f>SUMIFS(PREDICTIONS!$S$4:$S$75,PREDICTIONS!$O$4:$O$75,$BX44,PREDICTIONS!$N$4:$N$75,FW$3)+SUMIFS(PREDICTIONS!$R$4:$R$75,PREDICTIONS!$N$4:$N$75,$BX44,PREDICTIONS!$O$4:$O$75,FW$3)</f>
        <v>0</v>
      </c>
      <c r="FX44" s="83">
        <f>SUMIFS(PREDICTIONS!$S$4:$S$75,PREDICTIONS!$O$4:$O$75,$BX44,PREDICTIONS!$N$4:$N$75,FX$3)+SUMIFS(PREDICTIONS!$R$4:$R$75,PREDICTIONS!$N$4:$N$75,$BX44,PREDICTIONS!$O$4:$O$75,FX$3)</f>
        <v>0</v>
      </c>
      <c r="FY44" s="83">
        <f>SUMIFS(PREDICTIONS!$S$4:$S$75,PREDICTIONS!$O$4:$O$75,$BX44,PREDICTIONS!$N$4:$N$75,FY$3)+SUMIFS(PREDICTIONS!$R$4:$R$75,PREDICTIONS!$N$4:$N$75,$BX44,PREDICTIONS!$O$4:$O$75,FY$3)</f>
        <v>0</v>
      </c>
      <c r="FZ44" s="83">
        <f>SUMIFS(PREDICTIONS!$S$4:$S$75,PREDICTIONS!$O$4:$O$75,$BX44,PREDICTIONS!$N$4:$N$75,FZ$3)+SUMIFS(PREDICTIONS!$R$4:$R$75,PREDICTIONS!$N$4:$N$75,$BX44,PREDICTIONS!$O$4:$O$75,FZ$3)</f>
        <v>0</v>
      </c>
      <c r="GA44" s="83">
        <f>SUMIFS(PREDICTIONS!$T$4:$T$75,PREDICTIONS!$P$4:$P$75,$BX44,PREDICTIONS!$O$4:$O$75,GA$3)+SUMIFS(PREDICTIONS!$S$4:$S$75,PREDICTIONS!$O$4:$O$75,$BX44,PREDICTIONS!$P$4:$P$75,GA$3)</f>
        <v>0</v>
      </c>
      <c r="GB44" s="83">
        <f>SUMIFS(PREDICTIONS!$U$4:$U$75,PREDICTIONS!$Q$4:$Q$75,$BX44,PREDICTIONS!$P$4:$P$75,GB$3)+SUMIFS(PREDICTIONS!$T$4:$T$75,PREDICTIONS!$P$4:$P$75,$BX44,PREDICTIONS!$Q$4:$Q$75,GB$3)</f>
        <v>0</v>
      </c>
      <c r="GC44" s="83">
        <f>SUMIFS(PREDICTIONS!$V$4:$V$75,PREDICTIONS!$R$4:$R$75,$BX44,PREDICTIONS!$Q$4:$Q$75,GC$3)+SUMIFS(PREDICTIONS!$U$4:$U$75,PREDICTIONS!$Q$4:$Q$75,$BX44,PREDICTIONS!$R$4:$R$75,GC$3)</f>
        <v>0</v>
      </c>
      <c r="GD44" s="83">
        <f>SUMIFS(PREDICTIONS!$W$4:$W$75,PREDICTIONS!$S$4:$S$75,$BX44,PREDICTIONS!$R$4:$R$75,GD$3)+SUMIFS(PREDICTIONS!$V$4:$V$75,PREDICTIONS!$R$4:$R$75,$BX44,PREDICTIONS!$S$4:$S$75,GD$3)</f>
        <v>0</v>
      </c>
      <c r="GE44" s="83">
        <f>SUMIFS(PREDICTIONS!$B$4:$B$75,PREDICTIONS!$T$4:$T$75,$BX44,PREDICTIONS!$S$4:$S$75,GE$3)+SUMIFS(PREDICTIONS!$W$4:$W$75,PREDICTIONS!$S$4:$S$75,$BX44,PREDICTIONS!$T$4:$T$75,GE$3)</f>
        <v>0</v>
      </c>
      <c r="GF44" s="83">
        <f>SUMIFS(PREDICTIONS!$C$4:$C$75,PREDICTIONS!$U$4:$U$75,$BX44,PREDICTIONS!$T$4:$T$75,GF$3)+SUMIFS(PREDICTIONS!$B$4:$B$75,PREDICTIONS!$T$4:$T$75,$BX44,PREDICTIONS!$U$4:$U$75,GF$3)</f>
        <v>0</v>
      </c>
      <c r="GG44" s="83">
        <f>SUMIFS(PREDICTIONS!$D$4:$D$75,PREDICTIONS!$V$4:$V$75,$BX44,PREDICTIONS!$U$4:$U$75,GG$3)+SUMIFS(PREDICTIONS!$C$4:$C$75,PREDICTIONS!$U$4:$U$75,$BX44,PREDICTIONS!$V$4:$V$75,GG$3)</f>
        <v>0</v>
      </c>
      <c r="GH44" s="83">
        <f>SUMIFS(PREDICTIONS!$E$4:$E$75,PREDICTIONS!$W$4:$W$75,$BX44,PREDICTIONS!$V$4:$V$75,GH$3)+SUMIFS(PREDICTIONS!$D$4:$D$75,PREDICTIONS!$V$4:$V$75,$BX44,PREDICTIONS!$W$4:$W$75,GH$3)</f>
        <v>0</v>
      </c>
      <c r="GI44" s="83">
        <f>SUMIFS(PREDICTIONS!$F$4:$F$75,PREDICTIONS!$B$4:$B$75,$BX44,PREDICTIONS!$W$4:$W$75,GI$3)+SUMIFS(PREDICTIONS!$E$4:$E$75,PREDICTIONS!$W$4:$W$75,$BX44,PREDICTIONS!$B$4:$B$75,GI$3)</f>
        <v>0</v>
      </c>
      <c r="GJ44" s="83">
        <f>SUMIFS(PREDICTIONS!$G$4:$G$75,PREDICTIONS!$C$4:$C$75,$BX44,PREDICTIONS!$B$4:$B$75,GJ$3)+SUMIFS(PREDICTIONS!$F$4:$F$75,PREDICTIONS!$B$4:$B$75,$BX44,PREDICTIONS!$C$4:$C$75,GJ$3)</f>
        <v>0</v>
      </c>
      <c r="GK44" s="83">
        <f>SUMIFS(PREDICTIONS!$J$4:$J$75,PREDICTIONS!$D$4:$D$75,$BX44,PREDICTIONS!$C$4:$C$75,GK$3)+SUMIFS(PREDICTIONS!$G$4:$G$75,PREDICTIONS!$C$4:$C$75,$BX44,PREDICTIONS!$D$4:$D$75,GK$3)</f>
        <v>0</v>
      </c>
      <c r="GL44" s="83">
        <f>SUMIFS(PREDICTIONS!$K$4:$K$75,PREDICTIONS!$E$4:$E$75,$BX44,PREDICTIONS!$D$4:$D$75,GL$3)+SUMIFS(PREDICTIONS!$J$4:$J$75,PREDICTIONS!$D$4:$D$75,$BX44,PREDICTIONS!$E$4:$E$75,GL$3)</f>
        <v>0</v>
      </c>
      <c r="GM44" s="83">
        <f>SUMIFS(PREDICTIONS!$L$4:$L$75,PREDICTIONS!$F$4:$F$75,$BX44,PREDICTIONS!$E$4:$E$75,GM$3)+SUMIFS(PREDICTIONS!$K$4:$K$75,PREDICTIONS!$E$4:$E$75,$BX44,PREDICTIONS!$F$4:$F$75,GM$3)</f>
        <v>0</v>
      </c>
      <c r="GN44" s="83">
        <f>SUMIFS(PREDICTIONS!$N$4:$N$75,PREDICTIONS!$G$4:$G$75,$BX44,PREDICTIONS!$F$4:$F$75,GN$3)+SUMIFS(PREDICTIONS!$L$4:$L$75,PREDICTIONS!$F$4:$F$75,$BX44,PREDICTIONS!$G$4:$G$75,GN$3)</f>
        <v>0</v>
      </c>
      <c r="GO44" s="83">
        <f>SUMIFS(PREDICTIONS!$O$4:$O$75,PREDICTIONS!$J$4:$J$75,$BX44,PREDICTIONS!$G$4:$G$75,GO$3)+SUMIFS(PREDICTIONS!$N$4:$N$75,PREDICTIONS!$G$4:$G$75,$BX44,PREDICTIONS!$J$4:$J$75,GO$3)</f>
        <v>0</v>
      </c>
      <c r="GP44" s="83">
        <f>SUMIFS(PREDICTIONS!$P$4:$P$75,PREDICTIONS!$K$4:$K$75,$BX44,PREDICTIONS!$J$4:$J$75,GP$3)+SUMIFS(PREDICTIONS!$O$4:$O$75,PREDICTIONS!$J$4:$J$75,$BX44,PREDICTIONS!$K$4:$K$75,GP$3)</f>
        <v>0</v>
      </c>
      <c r="GQ44" s="83">
        <f>SUMIFS(PREDICTIONS!$Q$4:$Q$75,PREDICTIONS!$L$4:$L$75,$BX44,PREDICTIONS!$K$4:$K$75,GQ$3)+SUMIFS(PREDICTIONS!$P$4:$P$75,PREDICTIONS!$K$4:$K$75,$BX44,PREDICTIONS!$L$4:$L$75,GQ$3)</f>
        <v>0</v>
      </c>
      <c r="GR44" s="83">
        <f>SUMIFS(PREDICTIONS!$R$4:$R$75,PREDICTIONS!$N$4:$N$75,$BX44,PREDICTIONS!$L$4:$L$75,GR$3)+SUMIFS(PREDICTIONS!$Q$4:$Q$75,PREDICTIONS!$L$4:$L$75,$BX44,PREDICTIONS!$N$4:$N$75,GR$3)</f>
        <v>0</v>
      </c>
      <c r="GS44" s="83">
        <f>SUMIFS(PREDICTIONS!$S$4:$S$75,PREDICTIONS!$O$4:$O$75,$BX44,PREDICTIONS!$N$4:$N$75,GS$3)+SUMIFS(PREDICTIONS!$R$4:$R$75,PREDICTIONS!$N$4:$N$75,$BX44,PREDICTIONS!$O$4:$O$75,GS$3)</f>
        <v>0</v>
      </c>
      <c r="GT44" s="83">
        <f>SUMIFS(PREDICTIONS!$T$4:$T$75,PREDICTIONS!$P$4:$P$75,$BX44,PREDICTIONS!$O$4:$O$75,GT$3)+SUMIFS(PREDICTIONS!$S$4:$S$75,PREDICTIONS!$O$4:$O$75,$BX44,PREDICTIONS!$P$4:$P$75,GT$3)</f>
        <v>0</v>
      </c>
      <c r="GU44" s="83">
        <f>SUMIFS(PREDICTIONS!$U$4:$U$75,PREDICTIONS!$Q$4:$Q$75,$BX44,PREDICTIONS!$P$4:$P$75,GU$3)+SUMIFS(PREDICTIONS!$T$4:$T$75,PREDICTIONS!$P$4:$P$75,$BX44,PREDICTIONS!$Q$4:$Q$75,GU$3)</f>
        <v>0</v>
      </c>
      <c r="GV44" s="83">
        <f>SUMIFS(PREDICTIONS!$V$4:$V$75,PREDICTIONS!$R$4:$R$75,$BX44,PREDICTIONS!$Q$4:$Q$75,GV$3)+SUMIFS(PREDICTIONS!$U$4:$U$75,PREDICTIONS!$Q$4:$Q$75,$BX44,PREDICTIONS!$R$4:$R$75,GV$3)</f>
        <v>0</v>
      </c>
      <c r="GW44" s="83">
        <f>SUMIFS(PREDICTIONS!$W$4:$W$75,PREDICTIONS!$S$4:$S$75,$BX44,PREDICTIONS!$R$4:$R$75,GW$3)+SUMIFS(PREDICTIONS!$V$4:$V$75,PREDICTIONS!$R$4:$R$75,$BX44,PREDICTIONS!$S$4:$S$75,GW$3)</f>
        <v>0</v>
      </c>
      <c r="GX44" s="83">
        <f>SUMIFS(PREDICTIONS!$B$4:$B$75,PREDICTIONS!$T$4:$T$75,$BX44,PREDICTIONS!$S$4:$S$75,GX$3)+SUMIFS(PREDICTIONS!$W$4:$W$75,PREDICTIONS!$S$4:$S$75,$BX44,PREDICTIONS!$T$4:$T$75,GX$3)</f>
        <v>0</v>
      </c>
      <c r="GY44" s="83">
        <f>SUMIFS(PREDICTIONS!$C$4:$C$75,PREDICTIONS!$U$4:$U$75,$BX44,PREDICTIONS!$T$4:$T$75,GY$3)+SUMIFS(PREDICTIONS!$B$4:$B$75,PREDICTIONS!$T$4:$T$75,$BX44,PREDICTIONS!$U$4:$U$75,GY$3)</f>
        <v>0</v>
      </c>
      <c r="GZ44" s="83">
        <f>SUMIFS(PREDICTIONS!$S$4:$S$75,PREDICTIONS!$O$4:$O$75,$BX44,PREDICTIONS!$N$4:$N$75,GZ$3)+SUMIFS(PREDICTIONS!$R$4:$R$75,PREDICTIONS!$N$4:$N$75,$BX44,PREDICTIONS!$O$4:$O$75,GZ$3)</f>
        <v>0</v>
      </c>
      <c r="HA44" s="83">
        <f>SUMIFS(PREDICTIONS!$S$4:$S$75,PREDICTIONS!$O$4:$O$75,$BX44,PREDICTIONS!$N$4:$N$75,HA$3)+SUMIFS(PREDICTIONS!$R$4:$R$75,PREDICTIONS!$N$4:$N$75,$BX44,PREDICTIONS!$O$4:$O$75,HA$3)</f>
        <v>0</v>
      </c>
      <c r="HB44" s="83">
        <f>SUMIFS(PREDICTIONS!$S$4:$S$75,PREDICTIONS!$O$4:$O$75,$BX44,PREDICTIONS!$N$4:$N$75,HB$3)+SUMIFS(PREDICTIONS!$R$4:$R$75,PREDICTIONS!$N$4:$N$75,$BX44,PREDICTIONS!$O$4:$O$75,HB$3)</f>
        <v>0</v>
      </c>
      <c r="HC44" s="83">
        <f>SUMIFS(PREDICTIONS!$S$4:$S$75,PREDICTIONS!$O$4:$O$75,$BX44,PREDICTIONS!$N$4:$N$75,HC$3)+SUMIFS(PREDICTIONS!$R$4:$R$75,PREDICTIONS!$N$4:$N$75,$BX44,PREDICTIONS!$O$4:$O$75,HC$3)</f>
        <v>0</v>
      </c>
      <c r="HD44" s="83">
        <f>SUMIFS(PREDICTIONS!$S$4:$S$75,PREDICTIONS!$O$4:$O$75,$BX44,PREDICTIONS!$N$4:$N$75,HD$3)+SUMIFS(PREDICTIONS!$R$4:$R$75,PREDICTIONS!$N$4:$N$75,$BX44,PREDICTIONS!$O$4:$O$75,HD$3)</f>
        <v>0</v>
      </c>
      <c r="HE44" s="83">
        <f>SUMIFS(PREDICTIONS!$S$4:$S$75,PREDICTIONS!$O$4:$O$75,$BX44,PREDICTIONS!$N$4:$N$75,HE$3)+SUMIFS(PREDICTIONS!$R$4:$R$75,PREDICTIONS!$N$4:$N$75,$BX44,PREDICTIONS!$O$4:$O$75,HE$3)</f>
        <v>0</v>
      </c>
      <c r="HF44" s="83">
        <f>SUMIFS(PREDICTIONS!$S$4:$S$75,PREDICTIONS!$O$4:$O$75,$BX44,PREDICTIONS!$N$4:$N$75,HF$3)+SUMIFS(PREDICTIONS!$R$4:$R$75,PREDICTIONS!$N$4:$N$75,$BX44,PREDICTIONS!$O$4:$O$75,HF$3)</f>
        <v>0</v>
      </c>
      <c r="HG44" s="83">
        <f>SUMIFS(PREDICTIONS!$S$4:$S$75,PREDICTIONS!$O$4:$O$75,$BX44,PREDICTIONS!$N$4:$N$75,HG$3)+SUMIFS(PREDICTIONS!$R$4:$R$75,PREDICTIONS!$N$4:$N$75,$BX44,PREDICTIONS!$O$4:$O$75,HG$3)</f>
        <v>0</v>
      </c>
      <c r="HH44" s="83">
        <f>SUMIFS(PREDICTIONS!$S$4:$S$75,PREDICTIONS!$O$4:$O$75,$BX44,PREDICTIONS!$N$4:$N$75,HH$3)+SUMIFS(PREDICTIONS!$R$4:$R$75,PREDICTIONS!$N$4:$N$75,$BX44,PREDICTIONS!$O$4:$O$75,HH$3)</f>
        <v>0</v>
      </c>
      <c r="HI44" s="83">
        <f>SUMIFS(PREDICTIONS!$S$4:$S$75,PREDICTIONS!$O$4:$O$75,$BX44,PREDICTIONS!$N$4:$N$75,HI$3)+SUMIFS(PREDICTIONS!$R$4:$R$75,PREDICTIONS!$N$4:$N$75,$BX44,PREDICTIONS!$O$4:$O$75,HI$3)</f>
        <v>0</v>
      </c>
      <c r="HJ44" s="83">
        <f>SUMIFS(PREDICTIONS!$S$4:$S$75,PREDICTIONS!$O$4:$O$75,$BX44,PREDICTIONS!$N$4:$N$75,HJ$3)+SUMIFS(PREDICTIONS!$R$4:$R$75,PREDICTIONS!$N$4:$N$75,$BX44,PREDICTIONS!$O$4:$O$75,HJ$3)</f>
        <v>0</v>
      </c>
      <c r="HK44" s="83">
        <f>SUMIFS(PREDICTIONS!$S$4:$S$75,PREDICTIONS!$O$4:$O$75,$BX44,PREDICTIONS!$N$4:$N$75,HK$3)+SUMIFS(PREDICTIONS!$R$4:$R$75,PREDICTIONS!$N$4:$N$75,$BX44,PREDICTIONS!$O$4:$O$75,HK$3)</f>
        <v>0</v>
      </c>
      <c r="HL44" s="83">
        <f>SUMIFS(PREDICTIONS!$S$4:$S$75,PREDICTIONS!$O$4:$O$75,$BX44,PREDICTIONS!$N$4:$N$75,HL$3)+SUMIFS(PREDICTIONS!$R$4:$R$75,PREDICTIONS!$N$4:$N$75,$BX44,PREDICTIONS!$O$4:$O$75,HL$3)</f>
        <v>0</v>
      </c>
      <c r="HM44" s="83">
        <f>SUMIFS(PREDICTIONS!$S$4:$S$75,PREDICTIONS!$O$4:$O$75,$BX44,PREDICTIONS!$N$4:$N$75,HM$3)+SUMIFS(PREDICTIONS!$R$4:$R$75,PREDICTIONS!$N$4:$N$75,$BX44,PREDICTIONS!$O$4:$O$75,HM$3)</f>
        <v>0</v>
      </c>
      <c r="HN44" s="83">
        <f>SUMIFS(PREDICTIONS!$S$4:$S$75,PREDICTIONS!$O$4:$O$75,$BX44,PREDICTIONS!$N$4:$N$75,HN$3)+SUMIFS(PREDICTIONS!$R$4:$R$75,PREDICTIONS!$N$4:$N$75,$BX44,PREDICTIONS!$O$4:$O$75,HN$3)</f>
        <v>0</v>
      </c>
      <c r="HO44" s="83">
        <f>SUMIFS(PREDICTIONS!$S$4:$S$75,PREDICTIONS!$O$4:$O$75,$BX44,PREDICTIONS!$N$4:$N$75,HO$3)+SUMIFS(PREDICTIONS!$R$4:$R$75,PREDICTIONS!$N$4:$N$75,$BX44,PREDICTIONS!$O$4:$O$75,HO$3)</f>
        <v>0</v>
      </c>
      <c r="HP44" s="83">
        <f>SUMIFS(PREDICTIONS!$S$4:$S$75,PREDICTIONS!$O$4:$O$75,$BX44,PREDICTIONS!$N$4:$N$75,HP$3)+SUMIFS(PREDICTIONS!$R$4:$R$75,PREDICTIONS!$N$4:$N$75,$BX44,PREDICTIONS!$O$4:$O$75,HP$3)</f>
        <v>0</v>
      </c>
      <c r="HQ44" s="51"/>
      <c r="HR44" s="71"/>
      <c r="HS44" s="71"/>
      <c r="HT44" s="71"/>
      <c r="HU44" s="71"/>
      <c r="HV44" s="71"/>
      <c r="HW44" s="71"/>
      <c r="HX44" s="71"/>
      <c r="HY44" s="71"/>
      <c r="HZ44" s="71"/>
      <c r="IA44" s="71"/>
      <c r="IB44" s="71"/>
      <c r="IC44" s="71"/>
      <c r="ID44" s="71"/>
      <c r="IE44" s="71"/>
      <c r="IF44" s="71"/>
      <c r="IG44" s="71"/>
      <c r="IH44" s="71"/>
      <c r="II44" s="71"/>
      <c r="IJ44" s="71"/>
      <c r="IK44" s="71"/>
      <c r="IL44" s="71"/>
      <c r="IM44" s="71"/>
      <c r="IN44" s="71"/>
      <c r="IP44" s="71"/>
      <c r="IQ44" s="71"/>
      <c r="IR44" s="71"/>
      <c r="IS44" s="71"/>
      <c r="IT44" s="71"/>
      <c r="IU44" s="71"/>
      <c r="IV44" s="71"/>
      <c r="IW44" s="71"/>
      <c r="IX44" s="71"/>
      <c r="IY44" s="71"/>
      <c r="IZ44" s="71"/>
      <c r="JA44" s="71"/>
      <c r="JB44" s="71"/>
      <c r="JC44" s="71"/>
      <c r="JD44" s="71"/>
      <c r="JE44" s="71"/>
      <c r="JF44" s="71"/>
      <c r="JG44" s="71"/>
      <c r="JH44" s="71"/>
      <c r="JI44" s="71"/>
      <c r="JJ44" s="71"/>
      <c r="JK44" s="71"/>
      <c r="JL44" s="71"/>
      <c r="JM44" s="71"/>
      <c r="JN44" s="71"/>
      <c r="JO44" s="71"/>
      <c r="JP44" s="71"/>
      <c r="JQ44" s="71"/>
      <c r="JR44" s="71"/>
      <c r="JS44" s="71"/>
      <c r="JT44" s="71"/>
      <c r="JU44" s="71"/>
      <c r="JV44" s="71"/>
      <c r="JW44" s="71"/>
      <c r="JX44" s="71"/>
      <c r="JY44" s="71"/>
      <c r="JZ44" s="71"/>
      <c r="KA44" s="71"/>
      <c r="KB44" s="71"/>
      <c r="KC44" s="71"/>
      <c r="KD44" s="71"/>
      <c r="KE44" s="71"/>
      <c r="KF44" s="71"/>
      <c r="KG44" s="71"/>
      <c r="KH44" s="71"/>
      <c r="KI44" s="71"/>
      <c r="KJ44" s="71"/>
      <c r="KK44" s="71"/>
      <c r="KL44" s="71"/>
      <c r="KM44" s="71"/>
      <c r="KN44" s="71"/>
      <c r="KO44" s="71"/>
    </row>
    <row r="45" spans="1:301" s="78" customFormat="1" ht="30" customHeight="1" x14ac:dyDescent="0.25">
      <c r="A45" s="71"/>
      <c r="B45" s="72">
        <f>ACTUALS!B45</f>
        <v>42</v>
      </c>
      <c r="C45" s="73" t="str">
        <f>ACTUALS!C45</f>
        <v>I</v>
      </c>
      <c r="D45" s="74">
        <f>ACTUALS!D45</f>
        <v>46195</v>
      </c>
      <c r="E45" s="73" t="str">
        <f>ACTUALS!E45</f>
        <v>Lincoln Financial Field (Philadelphia)</v>
      </c>
      <c r="F45" s="180">
        <f>ACTUALS!F45</f>
        <v>0.70833333333333337</v>
      </c>
      <c r="G45" s="75">
        <f t="shared" si="2"/>
        <v>46195.708333333336</v>
      </c>
      <c r="H45" s="254" t="str">
        <f>ACTUALS!H45</f>
        <v>France - Iraq</v>
      </c>
      <c r="I45" s="149"/>
      <c r="J45" s="150"/>
      <c r="K45" s="151"/>
      <c r="L45" s="73" t="str">
        <f t="shared" si="3"/>
        <v/>
      </c>
      <c r="M45" s="76" t="s">
        <v>728</v>
      </c>
      <c r="N45" s="77" t="str">
        <f t="shared" si="7"/>
        <v>France</v>
      </c>
      <c r="O45" s="78" t="str">
        <f t="shared" si="8"/>
        <v>Iraq</v>
      </c>
      <c r="P45" s="78" t="str">
        <f>IF(L45="","",IF(PREDICTIONS!$R45&gt;PREDICTIONS!$S45,PREDICTIONS!$N45,IF(PREDICTIONS!$S45&gt;PREDICTIONS!$R45,PREDICTIONS!$O45,"")))</f>
        <v/>
      </c>
      <c r="Q45" s="78" t="str">
        <f>IF(PREDICTIONS!$P45=PREDICTIONS!$N45,PREDICTIONS!$O45,IF(PREDICTIONS!$P45=PREDICTIONS!$O45,PREDICTIONS!$N45,""))</f>
        <v/>
      </c>
      <c r="R45" s="79">
        <f t="shared" si="4"/>
        <v>0</v>
      </c>
      <c r="S45" s="78">
        <f t="shared" si="5"/>
        <v>0</v>
      </c>
      <c r="T45" s="78">
        <f>IF(OR(PREDICTIONS!$R45="",PREDICTIONS!$S45=""),"",PREDICTIONS!$R45-PREDICTIONS!$S45)</f>
        <v>0</v>
      </c>
      <c r="U45" s="78">
        <f>IF(OR(PREDICTIONS!$R45="",PREDICTIONS!$S45=""),"",PREDICTIONS!$S45-PREDICTIONS!$R45)</f>
        <v>0</v>
      </c>
      <c r="V45" s="78" t="str">
        <f>IF(PREDICTIONS!$K45="","",IF(PREDICTIONS!$L45="Draw",1,IF(PREDICTIONS!$L45=PREDICTIONS!$N45,3,0)))</f>
        <v/>
      </c>
      <c r="W45" s="78" t="str">
        <f>IF(PREDICTIONS!$K45="","",IF(PREDICTIONS!$L45="Draw",1,IF(PREDICTIONS!$L45=PREDICTIONS!$O45,3,0)))</f>
        <v/>
      </c>
      <c r="AB45" s="209" t="str">
        <f>IF(OR(ACTUALS!L45="",L45=""),"",IF((R45+S45)=(ACTUALS!R45+ACTUALS!S45),pointtotalgoals,0))</f>
        <v/>
      </c>
      <c r="AC45" s="78" t="str">
        <f>IF(L45="","",IF(L45=ACTUALS!L45,pointcorrectresult,0))</f>
        <v/>
      </c>
      <c r="AD45" s="78" t="str">
        <f>IF(L45="","",IF(I45=ACTUALS!I45,pointcorrectscore,0))</f>
        <v/>
      </c>
      <c r="AE45" s="210">
        <f t="shared" si="6"/>
        <v>0</v>
      </c>
      <c r="AK45" s="78" t="s">
        <v>62</v>
      </c>
      <c r="AL45" s="90">
        <v>4</v>
      </c>
      <c r="AM45" s="90" t="str">
        <f ca="1">IFERROR(INDEX(BE:BE,MATCH("4"&amp;AK45,BO:BO,0),1),"")</f>
        <v>Belgium</v>
      </c>
      <c r="AN45" s="90" t="str">
        <f ca="1">IF(AM45="","",VLOOKUP(AM45,BE:BJ,2,FALSE)&amp;"-"&amp;VLOOKUP(AM45,BE:BJ,3,FALSE)&amp;"-"&amp;VLOOKUP(AM45,BE:BJ,4,FALSE))</f>
        <v>0-0-0</v>
      </c>
      <c r="AO45" s="90">
        <f ca="1">IF(AM45="","",VLOOKUP(AM45,BE:BL,8,FALSE))</f>
        <v>0</v>
      </c>
      <c r="AP45" s="90">
        <f ca="1">IF(AM45="","",VLOOKUP(AM45,BE:BO,5,FALSE))</f>
        <v>0</v>
      </c>
      <c r="AQ45" s="282" t="str">
        <f>IF(L75="","",IF(AM45=ACTUALS!AJ45,$AQ$2,0))</f>
        <v/>
      </c>
      <c r="AR45" s="283"/>
      <c r="AS45" s="51"/>
      <c r="AT45" s="51"/>
      <c r="AU45" s="94"/>
      <c r="AV45" s="94"/>
      <c r="AW45" s="51"/>
      <c r="AX45" s="51"/>
      <c r="AY45" s="51"/>
      <c r="AZ45" s="51"/>
      <c r="BA45" s="51"/>
      <c r="BB45" s="51"/>
      <c r="BC45" s="51"/>
      <c r="BD45" s="51" t="s">
        <v>103</v>
      </c>
      <c r="BE45" s="51" t="s">
        <v>34</v>
      </c>
      <c r="BF45" s="51">
        <f>COUNTIF(PREDICTIONS!$P$4:$P$75,BE45)</f>
        <v>0</v>
      </c>
      <c r="BG45" s="51">
        <f>COUNTIFS(PREDICTIONS!$O$4:$O$75,BE45,PREDICTIONS!$L$4:$L$75,"Draw")+COUNTIFS(PREDICTIONS!$N$4:$N$75,BE45,PREDICTIONS!$L$4:$L$75,"Draw")</f>
        <v>0</v>
      </c>
      <c r="BH45" s="51">
        <f>COUNTIF(PREDICTIONS!$Q$4:$Q$75,BE45)</f>
        <v>0</v>
      </c>
      <c r="BI45" s="51">
        <f>BG45+(3*BF45)</f>
        <v>0</v>
      </c>
      <c r="BJ45" s="51">
        <f>SUMIFS(PREDICTIONS!$R$4:$R$75,PREDICTIONS!$N$4:$N$75,BE45)+SUMIFS(PREDICTIONS!$S$4:$S$75,PREDICTIONS!$O$4:$O$75,BE45)</f>
        <v>0</v>
      </c>
      <c r="BK45" s="51">
        <f>SUMIFS(PREDICTIONS!$S$4:$S$75,PREDICTIONS!$N$4:$N$75,BE45)+SUMIFS(PREDICTIONS!$R$4:$R$75,PREDICTIONS!$O$4:$O$75,BE45)</f>
        <v>0</v>
      </c>
      <c r="BL45" s="51">
        <f>BJ45-BK45</f>
        <v>0</v>
      </c>
      <c r="BM45" s="51">
        <f ca="1">RANK(BV45,BV44:BV47,1)</f>
        <v>3</v>
      </c>
      <c r="BN45" s="51" t="str">
        <f>IFERROR(VLOOKUP(BE45,AU:AV,2,FALSE),"")</f>
        <v/>
      </c>
      <c r="BO45" s="51" t="str">
        <f ca="1">IF(BN45="",BM45&amp;BD45,BN45&amp;BD45)</f>
        <v>3I</v>
      </c>
      <c r="BP45" s="51">
        <f>RANK(BI45,BI44:BI47)+(RANK(BL45,BL44:BL47)/10)+(RANK(BJ45,BJ44:BJ47)/100)</f>
        <v>1.1100000000000001</v>
      </c>
      <c r="BQ45" s="51">
        <f>RANK(BP45,BP44:BP47,1)</f>
        <v>1</v>
      </c>
      <c r="BR45" s="51" cm="1">
        <f t="array" aca="1" ref="BR45" ca="1">SUMPRODUCT((OFFSET($BY$3:$DT$3,MATCH($BE45,$BX$4:$BX$51,0),0))*((IF($BQ47=$BQ45,$BY$3:$DT$3=$BE47,0))+(IF($BQ44=$BQ45,$BY$3:$DT$3=$BE44,0))+(IF($BQ46=$BQ45,$BY$3:$DT$3=$BE46,0))))</f>
        <v>0</v>
      </c>
      <c r="BS45" s="51" cm="1">
        <f t="array" aca="1" ref="BS45" ca="1">SUMPRODUCT((OFFSET($DW$3:$FR$3,MATCH($BE45,$DV$4:$DV$51,0),0))*((IF($BQ47=$BQ45,$DW$3:$FR$3=$BE47,0))+(IF($BQ44=$BQ45,$DW$3:$FR$3=$BE44,0))+(IF($BQ46=$BQ45,$DW$3:$FR$3=$BE46,0))))</f>
        <v>0</v>
      </c>
      <c r="BT45" s="51" cm="1">
        <f t="array" aca="1" ref="BT45" ca="1">SUMPRODUCT((OFFSET($FU$3:$HP$3,MATCH($BE45,$FT$4:$FT$51,0),0))*((IF($BQ47=$BQ45,$FU$3:$HP$3=$BE47,0))+(IF($BQ44=$BQ45,$FU$3:$HP$3=$BE44,0))+(IF($BQ46=$BQ45,$FU$3:$HP$3=$BE46,0))))</f>
        <v>0</v>
      </c>
      <c r="BU45" s="51">
        <f ca="1">(BR45/1000)+(BS45/10000)+(BT45/100000)+(ROW(BT48)/10000000)</f>
        <v>4.7999999999999998E-6</v>
      </c>
      <c r="BV45" s="51">
        <f ca="1">+BP45-BU45</f>
        <v>1.1099952000000002</v>
      </c>
      <c r="BW45" s="51"/>
      <c r="BX45" s="96" t="s">
        <v>95</v>
      </c>
      <c r="BY45" s="83">
        <f>SUMIFS(PREDICTIONS!$W$4:$W$75,PREDICTIONS!$O$4:$O$75,$BX45,PREDICTIONS!$N$4:$N$75,BY$3)+SUMIFS(PREDICTIONS!$V$4:$V$75,PREDICTIONS!$N$4:$N$75,$BX45,PREDICTIONS!$O$4:$O$75,BY$3)</f>
        <v>0</v>
      </c>
      <c r="BZ45" s="83">
        <f>SUMIFS(PREDICTIONS!$W$4:$W$75,PREDICTIONS!$O$4:$O$75,$BX45,PREDICTIONS!$N$4:$N$75,BZ$3)+SUMIFS(PREDICTIONS!$V$4:$V$75,PREDICTIONS!$N$4:$N$75,$BX45,PREDICTIONS!$O$4:$O$75,BZ$3)</f>
        <v>0</v>
      </c>
      <c r="CA45" s="83">
        <f>SUMIFS(PREDICTIONS!$W$4:$W$75,PREDICTIONS!$O$4:$O$75,$BX45,PREDICTIONS!$N$4:$N$75,CA$3)+SUMIFS(PREDICTIONS!$V$4:$V$75,PREDICTIONS!$N$4:$N$75,$BX45,PREDICTIONS!$O$4:$O$75,CA$3)</f>
        <v>0</v>
      </c>
      <c r="CB45" s="83">
        <f>SUMIFS(PREDICTIONS!$W$4:$W$75,PREDICTIONS!$O$4:$O$75,$BX45,PREDICTIONS!$N$4:$N$75,CB$3)+SUMIFS(PREDICTIONS!$V$4:$V$75,PREDICTIONS!$N$4:$N$75,$BX45,PREDICTIONS!$O$4:$O$75,CB$3)</f>
        <v>0</v>
      </c>
      <c r="CC45" s="83">
        <f>SUMIFS(PREDICTIONS!$W$4:$W$75,PREDICTIONS!$O$4:$O$75,$BX45,PREDICTIONS!$N$4:$N$75,CC$3)+SUMIFS(PREDICTIONS!$V$4:$V$75,PREDICTIONS!$N$4:$N$75,$BX45,PREDICTIONS!$O$4:$O$75,CC$3)</f>
        <v>0</v>
      </c>
      <c r="CD45" s="83">
        <f>SUMIFS(PREDICTIONS!$W$4:$W$75,PREDICTIONS!$O$4:$O$75,$BX45,PREDICTIONS!$N$4:$N$75,CD$3)+SUMIFS(PREDICTIONS!$V$4:$V$75,PREDICTIONS!$N$4:$N$75,$BX45,PREDICTIONS!$O$4:$O$75,CD$3)</f>
        <v>0</v>
      </c>
      <c r="CE45" s="83">
        <f>SUMIFS(PREDICTIONS!$W$4:$W$75,PREDICTIONS!$O$4:$O$75,$BX45,PREDICTIONS!$N$4:$N$75,CE$3)+SUMIFS(PREDICTIONS!$V$4:$V$75,PREDICTIONS!$N$4:$N$75,$BX45,PREDICTIONS!$O$4:$O$75,CE$3)</f>
        <v>0</v>
      </c>
      <c r="CF45" s="83">
        <f>SUMIFS(PREDICTIONS!$W$4:$W$75,PREDICTIONS!$O$4:$O$75,$BX45,PREDICTIONS!$N$4:$N$75,CF$3)+SUMIFS(PREDICTIONS!$V$4:$V$75,PREDICTIONS!$N$4:$N$75,$BX45,PREDICTIONS!$O$4:$O$75,CF$3)</f>
        <v>0</v>
      </c>
      <c r="CG45" s="83">
        <f>SUMIFS(PREDICTIONS!$W$4:$W$75,PREDICTIONS!$O$4:$O$75,$BX45,PREDICTIONS!$N$4:$N$75,CG$3)+SUMIFS(PREDICTIONS!$V$4:$V$75,PREDICTIONS!$N$4:$N$75,$BX45,PREDICTIONS!$O$4:$O$75,CG$3)</f>
        <v>0</v>
      </c>
      <c r="CH45" s="83">
        <f>SUMIFS(PREDICTIONS!$W$4:$W$75,PREDICTIONS!$O$4:$O$75,$BX45,PREDICTIONS!$N$4:$N$75,CH$3)+SUMIFS(PREDICTIONS!$V$4:$V$75,PREDICTIONS!$N$4:$N$75,$BX45,PREDICTIONS!$O$4:$O$75,CH$3)</f>
        <v>0</v>
      </c>
      <c r="CI45" s="83">
        <f>SUMIFS(PREDICTIONS!$W$4:$W$75,PREDICTIONS!$O$4:$O$75,$BX45,PREDICTIONS!$N$4:$N$75,CI$3)+SUMIFS(PREDICTIONS!$V$4:$V$75,PREDICTIONS!$N$4:$N$75,$BX45,PREDICTIONS!$O$4:$O$75,CI$3)</f>
        <v>0</v>
      </c>
      <c r="CJ45" s="83">
        <f>SUMIFS(PREDICTIONS!$W$4:$W$75,PREDICTIONS!$O$4:$O$75,$BX45,PREDICTIONS!$N$4:$N$75,CJ$3)+SUMIFS(PREDICTIONS!$V$4:$V$75,PREDICTIONS!$N$4:$N$75,$BX45,PREDICTIONS!$O$4:$O$75,CJ$3)</f>
        <v>0</v>
      </c>
      <c r="CK45" s="83">
        <f>SUMIFS(PREDICTIONS!$W$4:$W$75,PREDICTIONS!$O$4:$O$75,$BX45,PREDICTIONS!$N$4:$N$75,CK$3)+SUMIFS(PREDICTIONS!$V$4:$V$75,PREDICTIONS!$N$4:$N$75,$BX45,PREDICTIONS!$O$4:$O$75,CK$3)</f>
        <v>0</v>
      </c>
      <c r="CL45" s="83">
        <f>SUMIFS(PREDICTIONS!$W$4:$W$75,PREDICTIONS!$O$4:$O$75,$BX45,PREDICTIONS!$N$4:$N$75,CL$3)+SUMIFS(PREDICTIONS!$V$4:$V$75,PREDICTIONS!$N$4:$N$75,$BX45,PREDICTIONS!$O$4:$O$75,CL$3)</f>
        <v>0</v>
      </c>
      <c r="CM45" s="83">
        <f>SUMIFS(PREDICTIONS!$W$4:$W$75,PREDICTIONS!$O$4:$O$75,$BX45,PREDICTIONS!$N$4:$N$75,CM$3)+SUMIFS(PREDICTIONS!$V$4:$V$75,PREDICTIONS!$N$4:$N$75,$BX45,PREDICTIONS!$O$4:$O$75,CM$3)</f>
        <v>0</v>
      </c>
      <c r="CN45" s="83">
        <f>SUMIFS(PREDICTIONS!$W$4:$W$75,PREDICTIONS!$O$4:$O$75,$BX45,PREDICTIONS!$N$4:$N$75,CN$3)+SUMIFS(PREDICTIONS!$V$4:$V$75,PREDICTIONS!$N$4:$N$75,$BX45,PREDICTIONS!$O$4:$O$75,CN$3)</f>
        <v>0</v>
      </c>
      <c r="CO45" s="83">
        <f>SUMIFS(PREDICTIONS!$W$4:$W$75,PREDICTIONS!$O$4:$O$75,$BX45,PREDICTIONS!$N$4:$N$75,CO$3)+SUMIFS(PREDICTIONS!$V$4:$V$75,PREDICTIONS!$N$4:$N$75,$BX45,PREDICTIONS!$O$4:$O$75,CO$3)</f>
        <v>0</v>
      </c>
      <c r="CP45" s="83">
        <f>SUMIFS(PREDICTIONS!$W$4:$W$75,PREDICTIONS!$O$4:$O$75,$BX45,PREDICTIONS!$N$4:$N$75,CP$3)+SUMIFS(PREDICTIONS!$V$4:$V$75,PREDICTIONS!$N$4:$N$75,$BX45,PREDICTIONS!$O$4:$O$75,CP$3)</f>
        <v>0</v>
      </c>
      <c r="CQ45" s="83">
        <f>SUMIFS(PREDICTIONS!$W$4:$W$75,PREDICTIONS!$O$4:$O$75,$BX45,PREDICTIONS!$N$4:$N$75,CQ$3)+SUMIFS(PREDICTIONS!$V$4:$V$75,PREDICTIONS!$N$4:$N$75,$BX45,PREDICTIONS!$O$4:$O$75,CQ$3)</f>
        <v>0</v>
      </c>
      <c r="CR45" s="83">
        <f>SUMIFS(PREDICTIONS!$W$4:$W$75,PREDICTIONS!$O$4:$O$75,$BX45,PREDICTIONS!$N$4:$N$75,CR$3)+SUMIFS(PREDICTIONS!$V$4:$V$75,PREDICTIONS!$N$4:$N$75,$BX45,PREDICTIONS!$O$4:$O$75,CR$3)</f>
        <v>0</v>
      </c>
      <c r="CS45" s="83">
        <f>SUMIFS(PREDICTIONS!$W$4:$W$75,PREDICTIONS!$O$4:$O$75,$BX45,PREDICTIONS!$N$4:$N$75,CS$3)+SUMIFS(PREDICTIONS!$V$4:$V$75,PREDICTIONS!$N$4:$N$75,$BX45,PREDICTIONS!$O$4:$O$75,CS$3)</f>
        <v>0</v>
      </c>
      <c r="CT45" s="83">
        <f>SUMIFS(PREDICTIONS!$W$4:$W$75,PREDICTIONS!$O$4:$O$75,$BX45,PREDICTIONS!$N$4:$N$75,CT$3)+SUMIFS(PREDICTIONS!$V$4:$V$75,PREDICTIONS!$N$4:$N$75,$BX45,PREDICTIONS!$O$4:$O$75,CT$3)</f>
        <v>0</v>
      </c>
      <c r="CU45" s="83">
        <f>SUMIFS(PREDICTIONS!$B$4:$B$75,PREDICTIONS!$P$4:$P$75,$BX45,PREDICTIONS!$O$4:$O$75,CU$3)+SUMIFS(PREDICTIONS!$W$4:$W$75,PREDICTIONS!$O$4:$O$75,$BX45,PREDICTIONS!$P$4:$P$75,CU$3)</f>
        <v>0</v>
      </c>
      <c r="CV45" s="83">
        <f>SUMIFS(PREDICTIONS!$C$4:$C$75,PREDICTIONS!$Q$4:$Q$75,$BX45,PREDICTIONS!$P$4:$P$75,CV$3)+SUMIFS(PREDICTIONS!$B$4:$B$75,PREDICTIONS!$P$4:$P$75,$BX45,PREDICTIONS!$Q$4:$Q$75,CV$3)</f>
        <v>0</v>
      </c>
      <c r="CW45" s="83">
        <f>SUMIFS(PREDICTIONS!$D$4:$D$75,PREDICTIONS!$R$4:$R$75,$BX45,PREDICTIONS!$Q$4:$Q$75,CW$3)+SUMIFS(PREDICTIONS!$C$4:$C$75,PREDICTIONS!$Q$4:$Q$75,$BX45,PREDICTIONS!$R$4:$R$75,CW$3)</f>
        <v>0</v>
      </c>
      <c r="CX45" s="83">
        <f>SUMIFS(PREDICTIONS!$E$4:$E$75,PREDICTIONS!$S$4:$S$75,$BX45,PREDICTIONS!$R$4:$R$75,CX$3)+SUMIFS(PREDICTIONS!$D$4:$D$75,PREDICTIONS!$R$4:$R$75,$BX45,PREDICTIONS!$S$4:$S$75,CX$3)</f>
        <v>0</v>
      </c>
      <c r="CY45" s="83">
        <f>SUMIFS(PREDICTIONS!$F$4:$F$75,PREDICTIONS!$T$4:$T$75,$BX45,PREDICTIONS!$S$4:$S$75,CY$3)+SUMIFS(PREDICTIONS!$E$4:$E$75,PREDICTIONS!$S$4:$S$75,$BX45,PREDICTIONS!$T$4:$T$75,CY$3)</f>
        <v>0</v>
      </c>
      <c r="CZ45" s="83">
        <f>SUMIFS(PREDICTIONS!$G$4:$G$75,PREDICTIONS!$U$4:$U$75,$BX45,PREDICTIONS!$T$4:$T$75,CZ$3)+SUMIFS(PREDICTIONS!$F$4:$F$75,PREDICTIONS!$T$4:$T$75,$BX45,PREDICTIONS!$U$4:$U$75,CZ$3)</f>
        <v>0</v>
      </c>
      <c r="DA45" s="83">
        <f>SUMIFS(PREDICTIONS!$J$4:$J$75,PREDICTIONS!$V$4:$V$75,$BX45,PREDICTIONS!$U$4:$U$75,DA$3)+SUMIFS(PREDICTIONS!$G$4:$G$75,PREDICTIONS!$U$4:$U$75,$BX45,PREDICTIONS!$V$4:$V$75,DA$3)</f>
        <v>0</v>
      </c>
      <c r="DB45" s="83">
        <f>SUMIFS(PREDICTIONS!$K$4:$K$75,PREDICTIONS!$W$4:$W$75,$BX45,PREDICTIONS!$V$4:$V$75,DB$3)+SUMIFS(PREDICTIONS!$J$4:$J$75,PREDICTIONS!$V$4:$V$75,$BX45,PREDICTIONS!$W$4:$W$75,DB$3)</f>
        <v>0</v>
      </c>
      <c r="DC45" s="83">
        <f>SUMIFS(PREDICTIONS!$L$4:$L$75,PREDICTIONS!$B$4:$B$75,$BX45,PREDICTIONS!$W$4:$W$75,DC$3)+SUMIFS(PREDICTIONS!$K$4:$K$75,PREDICTIONS!$W$4:$W$75,$BX45,PREDICTIONS!$B$4:$B$75,DC$3)</f>
        <v>0</v>
      </c>
      <c r="DD45" s="83">
        <f>SUMIFS(PREDICTIONS!$N$4:$N$75,PREDICTIONS!$C$4:$C$75,$BX45,PREDICTIONS!$B$4:$B$75,DD$3)+SUMIFS(PREDICTIONS!$L$4:$L$75,PREDICTIONS!$B$4:$B$75,$BX45,PREDICTIONS!$C$4:$C$75,DD$3)</f>
        <v>0</v>
      </c>
      <c r="DE45" s="83">
        <f>SUMIFS(PREDICTIONS!$O$4:$O$75,PREDICTIONS!$D$4:$D$75,$BX45,PREDICTIONS!$C$4:$C$75,DE$3)+SUMIFS(PREDICTIONS!$N$4:$N$75,PREDICTIONS!$C$4:$C$75,$BX45,PREDICTIONS!$D$4:$D$75,DE$3)</f>
        <v>0</v>
      </c>
      <c r="DF45" s="83">
        <f>SUMIFS(PREDICTIONS!$P$4:$P$75,PREDICTIONS!$E$4:$E$75,$BX45,PREDICTIONS!$D$4:$D$75,DF$3)+SUMIFS(PREDICTIONS!$O$4:$O$75,PREDICTIONS!$D$4:$D$75,$BX45,PREDICTIONS!$E$4:$E$75,DF$3)</f>
        <v>0</v>
      </c>
      <c r="DG45" s="83">
        <f>SUMIFS(PREDICTIONS!$Q$4:$Q$75,PREDICTIONS!$F$4:$F$75,$BX45,PREDICTIONS!$E$4:$E$75,DG$3)+SUMIFS(PREDICTIONS!$P$4:$P$75,PREDICTIONS!$E$4:$E$75,$BX45,PREDICTIONS!$F$4:$F$75,DG$3)</f>
        <v>0</v>
      </c>
      <c r="DH45" s="83">
        <f>SUMIFS(PREDICTIONS!$R$4:$R$75,PREDICTIONS!$G$4:$G$75,$BX45,PREDICTIONS!$F$4:$F$75,DH$3)+SUMIFS(PREDICTIONS!$Q$4:$Q$75,PREDICTIONS!$F$4:$F$75,$BX45,PREDICTIONS!$G$4:$G$75,DH$3)</f>
        <v>0</v>
      </c>
      <c r="DI45" s="83">
        <f>SUMIFS(PREDICTIONS!$S$4:$S$75,PREDICTIONS!$J$4:$J$75,$BX45,PREDICTIONS!$G$4:$G$75,DI$3)+SUMIFS(PREDICTIONS!$R$4:$R$75,PREDICTIONS!$G$4:$G$75,$BX45,PREDICTIONS!$J$4:$J$75,DI$3)</f>
        <v>0</v>
      </c>
      <c r="DJ45" s="83">
        <f>SUMIFS(PREDICTIONS!$T$4:$T$75,PREDICTIONS!$K$4:$K$75,$BX45,PREDICTIONS!$J$4:$J$75,DJ$3)+SUMIFS(PREDICTIONS!$S$4:$S$75,PREDICTIONS!$J$4:$J$75,$BX45,PREDICTIONS!$K$4:$K$75,DJ$3)</f>
        <v>0</v>
      </c>
      <c r="DK45" s="83">
        <f>SUMIFS(PREDICTIONS!$U$4:$U$75,PREDICTIONS!$L$4:$L$75,$BX45,PREDICTIONS!$K$4:$K$75,DK$3)+SUMIFS(PREDICTIONS!$T$4:$T$75,PREDICTIONS!$K$4:$K$75,$BX45,PREDICTIONS!$L$4:$L$75,DK$3)</f>
        <v>0</v>
      </c>
      <c r="DL45" s="83">
        <f>SUMIFS(PREDICTIONS!$V$4:$V$75,PREDICTIONS!$N$4:$N$75,$BX45,PREDICTIONS!$L$4:$L$75,DL$3)+SUMIFS(PREDICTIONS!$U$4:$U$75,PREDICTIONS!$L$4:$L$75,$BX45,PREDICTIONS!$N$4:$N$75,DL$3)</f>
        <v>0</v>
      </c>
      <c r="DM45" s="83">
        <f>SUMIFS(PREDICTIONS!$W$4:$W$75,PREDICTIONS!$O$4:$O$75,$BX45,PREDICTIONS!$N$4:$N$75,DM$3)+SUMIFS(PREDICTIONS!$V$4:$V$75,PREDICTIONS!$N$4:$N$75,$BX45,PREDICTIONS!$O$4:$O$75,DM$3)</f>
        <v>0</v>
      </c>
      <c r="DN45" s="83">
        <f>SUMIFS(PREDICTIONS!$B$4:$B$75,PREDICTIONS!$P$4:$P$75,$BX45,PREDICTIONS!$O$4:$O$75,DN$3)+SUMIFS(PREDICTIONS!$W$4:$W$75,PREDICTIONS!$O$4:$O$75,$BX45,PREDICTIONS!$P$4:$P$75,DN$3)</f>
        <v>0</v>
      </c>
      <c r="DO45" s="83">
        <f>SUMIFS(PREDICTIONS!$C$4:$C$75,PREDICTIONS!$Q$4:$Q$75,$BX45,PREDICTIONS!$P$4:$P$75,DO$3)+SUMIFS(PREDICTIONS!$B$4:$B$75,PREDICTIONS!$P$4:$P$75,$BX45,PREDICTIONS!$Q$4:$Q$75,DO$3)</f>
        <v>0</v>
      </c>
      <c r="DP45" s="83">
        <f>SUMIFS(PREDICTIONS!$D$4:$D$75,PREDICTIONS!$R$4:$R$75,$BX45,PREDICTIONS!$Q$4:$Q$75,DP$3)+SUMIFS(PREDICTIONS!$C$4:$C$75,PREDICTIONS!$Q$4:$Q$75,$BX45,PREDICTIONS!$R$4:$R$75,DP$3)</f>
        <v>0</v>
      </c>
      <c r="DQ45" s="83">
        <f>SUMIFS(PREDICTIONS!$E$4:$E$75,PREDICTIONS!$S$4:$S$75,$BX45,PREDICTIONS!$R$4:$R$75,DQ$3)+SUMIFS(PREDICTIONS!$D$4:$D$75,PREDICTIONS!$R$4:$R$75,$BX45,PREDICTIONS!$S$4:$S$75,DQ$3)</f>
        <v>0</v>
      </c>
      <c r="DR45" s="83">
        <f>SUMIFS(PREDICTIONS!$W$4:$W$75,PREDICTIONS!$O$4:$O$75,$BX45,PREDICTIONS!$N$4:$N$75,DR$3)+SUMIFS(PREDICTIONS!$V$4:$V$75,PREDICTIONS!$N$4:$N$75,$BX45,PREDICTIONS!$O$4:$O$75,DR$3)</f>
        <v>0</v>
      </c>
      <c r="DS45" s="83">
        <f>SUMIFS(PREDICTIONS!$W$4:$W$75,PREDICTIONS!$O$4:$O$75,$BX45,PREDICTIONS!$N$4:$N$75,DS$3)+SUMIFS(PREDICTIONS!$V$4:$V$75,PREDICTIONS!$N$4:$N$75,$BX45,PREDICTIONS!$O$4:$O$75,DS$3)</f>
        <v>0</v>
      </c>
      <c r="DT45" s="83">
        <f>SUMIFS(PREDICTIONS!$W$4:$W$75,PREDICTIONS!$O$4:$O$75,$BX45,PREDICTIONS!$N$4:$N$75,DT$3)+SUMIFS(PREDICTIONS!$V$4:$V$75,PREDICTIONS!$N$4:$N$75,$BX45,PREDICTIONS!$O$4:$O$75,DT$3)</f>
        <v>0</v>
      </c>
      <c r="DU45" s="51"/>
      <c r="DV45" s="51" t="s">
        <v>95</v>
      </c>
      <c r="DW45" s="83">
        <f>SUMIFS(PREDICTIONS!$U$4:$U$75,PREDICTIONS!$O$4:$O$75,$BX45,PREDICTIONS!$N$4:$N$75,DW$3)+SUMIFS(PREDICTIONS!$T$4:$T$75,PREDICTIONS!$N$4:$N$75,$BX45,PREDICTIONS!$O$4:$O$75,DW$3)</f>
        <v>0</v>
      </c>
      <c r="DX45" s="83">
        <f>SUMIFS(PREDICTIONS!$U$4:$U$75,PREDICTIONS!$O$4:$O$75,$BX45,PREDICTIONS!$N$4:$N$75,DX$3)+SUMIFS(PREDICTIONS!$T$4:$T$75,PREDICTIONS!$N$4:$N$75,$BX45,PREDICTIONS!$O$4:$O$75,DX$3)</f>
        <v>0</v>
      </c>
      <c r="DY45" s="83">
        <f>SUMIFS(PREDICTIONS!$U$4:$U$75,PREDICTIONS!$O$4:$O$75,$BX45,PREDICTIONS!$N$4:$N$75,DY$3)+SUMIFS(PREDICTIONS!$T$4:$T$75,PREDICTIONS!$N$4:$N$75,$BX45,PREDICTIONS!$O$4:$O$75,DY$3)</f>
        <v>0</v>
      </c>
      <c r="DZ45" s="83">
        <f>SUMIFS(PREDICTIONS!$U$4:$U$75,PREDICTIONS!$O$4:$O$75,$BX45,PREDICTIONS!$N$4:$N$75,DZ$3)+SUMIFS(PREDICTIONS!$T$4:$T$75,PREDICTIONS!$N$4:$N$75,$BX45,PREDICTIONS!$O$4:$O$75,DZ$3)</f>
        <v>0</v>
      </c>
      <c r="EA45" s="83">
        <f>SUMIFS(PREDICTIONS!$U$4:$U$75,PREDICTIONS!$O$4:$O$75,$BX45,PREDICTIONS!$N$4:$N$75,EA$3)+SUMIFS(PREDICTIONS!$T$4:$T$75,PREDICTIONS!$N$4:$N$75,$BX45,PREDICTIONS!$O$4:$O$75,EA$3)</f>
        <v>0</v>
      </c>
      <c r="EB45" s="83">
        <f>SUMIFS(PREDICTIONS!$U$4:$U$75,PREDICTIONS!$O$4:$O$75,$BX45,PREDICTIONS!$N$4:$N$75,EB$3)+SUMIFS(PREDICTIONS!$T$4:$T$75,PREDICTIONS!$N$4:$N$75,$BX45,PREDICTIONS!$O$4:$O$75,EB$3)</f>
        <v>0</v>
      </c>
      <c r="EC45" s="83">
        <f>SUMIFS(PREDICTIONS!$U$4:$U$75,PREDICTIONS!$O$4:$O$75,$BX45,PREDICTIONS!$N$4:$N$75,EC$3)+SUMIFS(PREDICTIONS!$T$4:$T$75,PREDICTIONS!$N$4:$N$75,$BX45,PREDICTIONS!$O$4:$O$75,EC$3)</f>
        <v>0</v>
      </c>
      <c r="ED45" s="83">
        <f>SUMIFS(PREDICTIONS!$U$4:$U$75,PREDICTIONS!$O$4:$O$75,$BX45,PREDICTIONS!$N$4:$N$75,ED$3)+SUMIFS(PREDICTIONS!$T$4:$T$75,PREDICTIONS!$N$4:$N$75,$BX45,PREDICTIONS!$O$4:$O$75,ED$3)</f>
        <v>0</v>
      </c>
      <c r="EE45" s="83">
        <f>SUMIFS(PREDICTIONS!$U$4:$U$75,PREDICTIONS!$O$4:$O$75,$BX45,PREDICTIONS!$N$4:$N$75,EE$3)+SUMIFS(PREDICTIONS!$T$4:$T$75,PREDICTIONS!$N$4:$N$75,$BX45,PREDICTIONS!$O$4:$O$75,EE$3)</f>
        <v>0</v>
      </c>
      <c r="EF45" s="83">
        <f>SUMIFS(PREDICTIONS!$V$4:$V$75,PREDICTIONS!$P$4:$P$75,$BX45,PREDICTIONS!$O$4:$O$75,EF$3)+SUMIFS(PREDICTIONS!$U$4:$U$75,PREDICTIONS!$O$4:$O$75,$BX45,PREDICTIONS!$P$4:$P$75,EF$3)</f>
        <v>0</v>
      </c>
      <c r="EG45" s="83">
        <f>SUMIFS(PREDICTIONS!$W$4:$W$75,PREDICTIONS!$Q$4:$Q$75,$BX45,PREDICTIONS!$P$4:$P$75,EG$3)+SUMIFS(PREDICTIONS!$V$4:$V$75,PREDICTIONS!$P$4:$P$75,$BX45,PREDICTIONS!$Q$4:$Q$75,EG$3)</f>
        <v>0</v>
      </c>
      <c r="EH45" s="83">
        <f>SUMIFS(PREDICTIONS!$B$4:$B$75,PREDICTIONS!$R$4:$R$75,$BX45,PREDICTIONS!$Q$4:$Q$75,EH$3)+SUMIFS(PREDICTIONS!$W$4:$W$75,PREDICTIONS!$Q$4:$Q$75,$BX45,PREDICTIONS!$R$4:$R$75,EH$3)</f>
        <v>0</v>
      </c>
      <c r="EI45" s="83">
        <f>SUMIFS(PREDICTIONS!$C$4:$C$75,PREDICTIONS!$S$4:$S$75,$BX45,PREDICTIONS!$R$4:$R$75,EI$3)+SUMIFS(PREDICTIONS!$B$4:$B$75,PREDICTIONS!$R$4:$R$75,$BX45,PREDICTIONS!$S$4:$S$75,EI$3)</f>
        <v>0</v>
      </c>
      <c r="EJ45" s="83">
        <f>SUMIFS(PREDICTIONS!$D$4:$D$75,PREDICTIONS!$T$4:$T$75,$BX45,PREDICTIONS!$S$4:$S$75,EJ$3)+SUMIFS(PREDICTIONS!$C$4:$C$75,PREDICTIONS!$S$4:$S$75,$BX45,PREDICTIONS!$T$4:$T$75,EJ$3)</f>
        <v>0</v>
      </c>
      <c r="EK45" s="83">
        <f>SUMIFS(PREDICTIONS!$E$4:$E$75,PREDICTIONS!$U$4:$U$75,$BX45,PREDICTIONS!$T$4:$T$75,EK$3)+SUMIFS(PREDICTIONS!$D$4:$D$75,PREDICTIONS!$T$4:$T$75,$BX45,PREDICTIONS!$U$4:$U$75,EK$3)</f>
        <v>0</v>
      </c>
      <c r="EL45" s="83">
        <f>SUMIFS(PREDICTIONS!$F$4:$F$75,PREDICTIONS!$V$4:$V$75,$BX45,PREDICTIONS!$U$4:$U$75,EL$3)+SUMIFS(PREDICTIONS!$E$4:$E$75,PREDICTIONS!$U$4:$U$75,$BX45,PREDICTIONS!$V$4:$V$75,EL$3)</f>
        <v>0</v>
      </c>
      <c r="EM45" s="83">
        <f>SUMIFS(PREDICTIONS!$G$4:$G$75,PREDICTIONS!$W$4:$W$75,$BX45,PREDICTIONS!$V$4:$V$75,EM$3)+SUMIFS(PREDICTIONS!$F$4:$F$75,PREDICTIONS!$V$4:$V$75,$BX45,PREDICTIONS!$W$4:$W$75,EM$3)</f>
        <v>0</v>
      </c>
      <c r="EN45" s="83">
        <f>SUMIFS(PREDICTIONS!$J$4:$J$75,PREDICTIONS!$B$4:$B$75,$BX45,PREDICTIONS!$W$4:$W$75,EN$3)+SUMIFS(PREDICTIONS!$G$4:$G$75,PREDICTIONS!$W$4:$W$75,$BX45,PREDICTIONS!$B$4:$B$75,EN$3)</f>
        <v>0</v>
      </c>
      <c r="EO45" s="83">
        <f>SUMIFS(PREDICTIONS!$K$4:$K$75,PREDICTIONS!$C$4:$C$75,$BX45,PREDICTIONS!$B$4:$B$75,EO$3)+SUMIFS(PREDICTIONS!$J$4:$J$75,PREDICTIONS!$B$4:$B$75,$BX45,PREDICTIONS!$C$4:$C$75,EO$3)</f>
        <v>0</v>
      </c>
      <c r="EP45" s="83">
        <f>SUMIFS(PREDICTIONS!$L$4:$L$75,PREDICTIONS!$D$4:$D$75,$BX45,PREDICTIONS!$C$4:$C$75,EP$3)+SUMIFS(PREDICTIONS!$K$4:$K$75,PREDICTIONS!$C$4:$C$75,$BX45,PREDICTIONS!$D$4:$D$75,EP$3)</f>
        <v>0</v>
      </c>
      <c r="EQ45" s="83">
        <f>SUMIFS(PREDICTIONS!$N$4:$N$75,PREDICTIONS!$E$4:$E$75,$BX45,PREDICTIONS!$D$4:$D$75,EQ$3)+SUMIFS(PREDICTIONS!$L$4:$L$75,PREDICTIONS!$D$4:$D$75,$BX45,PREDICTIONS!$E$4:$E$75,EQ$3)</f>
        <v>0</v>
      </c>
      <c r="ER45" s="83">
        <f>SUMIFS(PREDICTIONS!$O$4:$O$75,PREDICTIONS!$F$4:$F$75,$BX45,PREDICTIONS!$E$4:$E$75,ER$3)+SUMIFS(PREDICTIONS!$N$4:$N$75,PREDICTIONS!$E$4:$E$75,$BX45,PREDICTIONS!$F$4:$F$75,ER$3)</f>
        <v>0</v>
      </c>
      <c r="ES45" s="83">
        <f>SUMIFS(PREDICTIONS!$P$4:$P$75,PREDICTIONS!$G$4:$G$75,$BX45,PREDICTIONS!$F$4:$F$75,ES$3)+SUMIFS(PREDICTIONS!$O$4:$O$75,PREDICTIONS!$F$4:$F$75,$BX45,PREDICTIONS!$G$4:$G$75,ES$3)</f>
        <v>0</v>
      </c>
      <c r="ET45" s="83">
        <f>SUMIFS(PREDICTIONS!$Q$4:$Q$75,PREDICTIONS!$J$4:$J$75,$BX45,PREDICTIONS!$G$4:$G$75,ET$3)+SUMIFS(PREDICTIONS!$P$4:$P$75,PREDICTIONS!$G$4:$G$75,$BX45,PREDICTIONS!$J$4:$J$75,ET$3)</f>
        <v>0</v>
      </c>
      <c r="EU45" s="83">
        <f>SUMIFS(PREDICTIONS!$R$4:$R$75,PREDICTIONS!$K$4:$K$75,$BX45,PREDICTIONS!$J$4:$J$75,EU$3)+SUMIFS(PREDICTIONS!$Q$4:$Q$75,PREDICTIONS!$J$4:$J$75,$BX45,PREDICTIONS!$K$4:$K$75,EU$3)</f>
        <v>0</v>
      </c>
      <c r="EV45" s="83">
        <f>SUMIFS(PREDICTIONS!$S$4:$S$75,PREDICTIONS!$L$4:$L$75,$BX45,PREDICTIONS!$K$4:$K$75,EV$3)+SUMIFS(PREDICTIONS!$R$4:$R$75,PREDICTIONS!$K$4:$K$75,$BX45,PREDICTIONS!$L$4:$L$75,EV$3)</f>
        <v>0</v>
      </c>
      <c r="EW45" s="83">
        <f>SUMIFS(PREDICTIONS!$T$4:$T$75,PREDICTIONS!$N$4:$N$75,$BX45,PREDICTIONS!$L$4:$L$75,EW$3)+SUMIFS(PREDICTIONS!$S$4:$S$75,PREDICTIONS!$L$4:$L$75,$BX45,PREDICTIONS!$N$4:$N$75,EW$3)</f>
        <v>0</v>
      </c>
      <c r="EX45" s="83">
        <f>SUMIFS(PREDICTIONS!$U$4:$U$75,PREDICTIONS!$O$4:$O$75,$BX45,PREDICTIONS!$N$4:$N$75,EX$3)+SUMIFS(PREDICTIONS!$T$4:$T$75,PREDICTIONS!$N$4:$N$75,$BX45,PREDICTIONS!$O$4:$O$75,EX$3)</f>
        <v>0</v>
      </c>
      <c r="EY45" s="83">
        <f>SUMIFS(PREDICTIONS!$V$4:$V$75,PREDICTIONS!$P$4:$P$75,$BX45,PREDICTIONS!$O$4:$O$75,EY$3)+SUMIFS(PREDICTIONS!$U$4:$U$75,PREDICTIONS!$O$4:$O$75,$BX45,PREDICTIONS!$P$4:$P$75,EY$3)</f>
        <v>0</v>
      </c>
      <c r="EZ45" s="83">
        <f>SUMIFS(PREDICTIONS!$W$4:$W$75,PREDICTIONS!$Q$4:$Q$75,$BX45,PREDICTIONS!$P$4:$P$75,EZ$3)+SUMIFS(PREDICTIONS!$V$4:$V$75,PREDICTIONS!$P$4:$P$75,$BX45,PREDICTIONS!$Q$4:$Q$75,EZ$3)</f>
        <v>0</v>
      </c>
      <c r="FA45" s="83">
        <f>SUMIFS(PREDICTIONS!$B$4:$B$75,PREDICTIONS!$R$4:$R$75,$BX45,PREDICTIONS!$Q$4:$Q$75,FA$3)+SUMIFS(PREDICTIONS!$W$4:$W$75,PREDICTIONS!$Q$4:$Q$75,$BX45,PREDICTIONS!$R$4:$R$75,FA$3)</f>
        <v>0</v>
      </c>
      <c r="FB45" s="83">
        <f>SUMIFS(PREDICTIONS!$C$4:$C$75,PREDICTIONS!$S$4:$S$75,$BX45,PREDICTIONS!$R$4:$R$75,FB$3)+SUMIFS(PREDICTIONS!$B$4:$B$75,PREDICTIONS!$R$4:$R$75,$BX45,PREDICTIONS!$S$4:$S$75,FB$3)</f>
        <v>0</v>
      </c>
      <c r="FC45" s="83">
        <f>SUMIFS(PREDICTIONS!$D$4:$D$75,PREDICTIONS!$T$4:$T$75,$BX45,PREDICTIONS!$S$4:$S$75,FC$3)+SUMIFS(PREDICTIONS!$C$4:$C$75,PREDICTIONS!$S$4:$S$75,$BX45,PREDICTIONS!$T$4:$T$75,FC$3)</f>
        <v>0</v>
      </c>
      <c r="FD45" s="83">
        <f>SUMIFS(PREDICTIONS!$E$4:$E$75,PREDICTIONS!$U$4:$U$75,$BX45,PREDICTIONS!$T$4:$T$75,FD$3)+SUMIFS(PREDICTIONS!$D$4:$D$75,PREDICTIONS!$T$4:$T$75,$BX45,PREDICTIONS!$U$4:$U$75,FD$3)</f>
        <v>0</v>
      </c>
      <c r="FE45" s="83">
        <f>SUMIFS(PREDICTIONS!$F$4:$F$75,PREDICTIONS!$V$4:$V$75,$BX45,PREDICTIONS!$U$4:$U$75,FE$3)+SUMIFS(PREDICTIONS!$E$4:$E$75,PREDICTIONS!$U$4:$U$75,$BX45,PREDICTIONS!$V$4:$V$75,FE$3)</f>
        <v>0</v>
      </c>
      <c r="FF45" s="83">
        <f>SUMIFS(PREDICTIONS!$G$4:$G$75,PREDICTIONS!$W$4:$W$75,$BX45,PREDICTIONS!$V$4:$V$75,FF$3)+SUMIFS(PREDICTIONS!$F$4:$F$75,PREDICTIONS!$V$4:$V$75,$BX45,PREDICTIONS!$W$4:$W$75,FF$3)</f>
        <v>0</v>
      </c>
      <c r="FG45" s="83">
        <f>SUMIFS(PREDICTIONS!$U$4:$U$75,PREDICTIONS!$O$4:$O$75,$BX45,PREDICTIONS!$N$4:$N$75,FG$3)+SUMIFS(PREDICTIONS!$T$4:$T$75,PREDICTIONS!$N$4:$N$75,$BX45,PREDICTIONS!$O$4:$O$75,FG$3)</f>
        <v>0</v>
      </c>
      <c r="FH45" s="83">
        <f>SUMIFS(PREDICTIONS!$U$4:$U$75,PREDICTIONS!$O$4:$O$75,$BX45,PREDICTIONS!$N$4:$N$75,FH$3)+SUMIFS(PREDICTIONS!$T$4:$T$75,PREDICTIONS!$N$4:$N$75,$BX45,PREDICTIONS!$O$4:$O$75,FH$3)</f>
        <v>0</v>
      </c>
      <c r="FI45" s="83">
        <f>SUMIFS(PREDICTIONS!$U$4:$U$75,PREDICTIONS!$O$4:$O$75,$BX45,PREDICTIONS!$N$4:$N$75,FI$3)+SUMIFS(PREDICTIONS!$T$4:$T$75,PREDICTIONS!$N$4:$N$75,$BX45,PREDICTIONS!$O$4:$O$75,FI$3)</f>
        <v>0</v>
      </c>
      <c r="FJ45" s="83">
        <f>SUMIFS(PREDICTIONS!$U$4:$U$75,PREDICTIONS!$O$4:$O$75,$BX45,PREDICTIONS!$N$4:$N$75,FJ$3)+SUMIFS(PREDICTIONS!$T$4:$T$75,PREDICTIONS!$N$4:$N$75,$BX45,PREDICTIONS!$O$4:$O$75,FJ$3)</f>
        <v>0</v>
      </c>
      <c r="FK45" s="83">
        <f>SUMIFS(PREDICTIONS!$U$4:$U$75,PREDICTIONS!$O$4:$O$75,$BX45,PREDICTIONS!$N$4:$N$75,FK$3)+SUMIFS(PREDICTIONS!$T$4:$T$75,PREDICTIONS!$N$4:$N$75,$BX45,PREDICTIONS!$O$4:$O$75,FK$3)</f>
        <v>0</v>
      </c>
      <c r="FL45" s="83">
        <f>SUMIFS(PREDICTIONS!$U$4:$U$75,PREDICTIONS!$O$4:$O$75,$BX45,PREDICTIONS!$N$4:$N$75,FL$3)+SUMIFS(PREDICTIONS!$T$4:$T$75,PREDICTIONS!$N$4:$N$75,$BX45,PREDICTIONS!$O$4:$O$75,FL$3)</f>
        <v>0</v>
      </c>
      <c r="FM45" s="83">
        <f>SUMIFS(PREDICTIONS!$U$4:$U$75,PREDICTIONS!$O$4:$O$75,$BX45,PREDICTIONS!$N$4:$N$75,FM$3)+SUMIFS(PREDICTIONS!$T$4:$T$75,PREDICTIONS!$N$4:$N$75,$BX45,PREDICTIONS!$O$4:$O$75,FM$3)</f>
        <v>0</v>
      </c>
      <c r="FN45" s="83">
        <f>SUMIFS(PREDICTIONS!$U$4:$U$75,PREDICTIONS!$O$4:$O$75,$BX45,PREDICTIONS!$N$4:$N$75,FN$3)+SUMIFS(PREDICTIONS!$T$4:$T$75,PREDICTIONS!$N$4:$N$75,$BX45,PREDICTIONS!$O$4:$O$75,FN$3)</f>
        <v>0</v>
      </c>
      <c r="FO45" s="83">
        <f>SUMIFS(PREDICTIONS!$U$4:$U$75,PREDICTIONS!$O$4:$O$75,$BX45,PREDICTIONS!$N$4:$N$75,FO$3)+SUMIFS(PREDICTIONS!$T$4:$T$75,PREDICTIONS!$N$4:$N$75,$BX45,PREDICTIONS!$O$4:$O$75,FO$3)</f>
        <v>0</v>
      </c>
      <c r="FP45" s="83">
        <f>SUMIFS(PREDICTIONS!$U$4:$U$75,PREDICTIONS!$O$4:$O$75,$BX45,PREDICTIONS!$N$4:$N$75,FP$3)+SUMIFS(PREDICTIONS!$T$4:$T$75,PREDICTIONS!$N$4:$N$75,$BX45,PREDICTIONS!$O$4:$O$75,FP$3)</f>
        <v>0</v>
      </c>
      <c r="FQ45" s="83">
        <f>SUMIFS(PREDICTIONS!$U$4:$U$75,PREDICTIONS!$O$4:$O$75,$BX45,PREDICTIONS!$N$4:$N$75,FQ$3)+SUMIFS(PREDICTIONS!$T$4:$T$75,PREDICTIONS!$N$4:$N$75,$BX45,PREDICTIONS!$O$4:$O$75,FQ$3)</f>
        <v>0</v>
      </c>
      <c r="FR45" s="83">
        <f>SUMIFS(PREDICTIONS!$U$4:$U$75,PREDICTIONS!$O$4:$O$75,$BX45,PREDICTIONS!$N$4:$N$75,FR$3)+SUMIFS(PREDICTIONS!$T$4:$T$75,PREDICTIONS!$N$4:$N$75,$BX45,PREDICTIONS!$O$4:$O$75,FR$3)</f>
        <v>0</v>
      </c>
      <c r="FS45" s="51"/>
      <c r="FT45" s="51" t="s">
        <v>95</v>
      </c>
      <c r="FU45" s="83">
        <f>SUMIFS(PREDICTIONS!$S$4:$S$75,PREDICTIONS!$O$4:$O$75,$BX45,PREDICTIONS!$N$4:$N$75,FU$3)+SUMIFS(PREDICTIONS!$R$4:$R$75,PREDICTIONS!$N$4:$N$75,$BX45,PREDICTIONS!$O$4:$O$75,FU$3)</f>
        <v>0</v>
      </c>
      <c r="FV45" s="83">
        <f>SUMIFS(PREDICTIONS!$S$4:$S$75,PREDICTIONS!$O$4:$O$75,$BX45,PREDICTIONS!$N$4:$N$75,FV$3)+SUMIFS(PREDICTIONS!$R$4:$R$75,PREDICTIONS!$N$4:$N$75,$BX45,PREDICTIONS!$O$4:$O$75,FV$3)</f>
        <v>0</v>
      </c>
      <c r="FW45" s="83">
        <f>SUMIFS(PREDICTIONS!$S$4:$S$75,PREDICTIONS!$O$4:$O$75,$BX45,PREDICTIONS!$N$4:$N$75,FW$3)+SUMIFS(PREDICTIONS!$R$4:$R$75,PREDICTIONS!$N$4:$N$75,$BX45,PREDICTIONS!$O$4:$O$75,FW$3)</f>
        <v>0</v>
      </c>
      <c r="FX45" s="83">
        <f>SUMIFS(PREDICTIONS!$S$4:$S$75,PREDICTIONS!$O$4:$O$75,$BX45,PREDICTIONS!$N$4:$N$75,FX$3)+SUMIFS(PREDICTIONS!$R$4:$R$75,PREDICTIONS!$N$4:$N$75,$BX45,PREDICTIONS!$O$4:$O$75,FX$3)</f>
        <v>0</v>
      </c>
      <c r="FY45" s="83">
        <f>SUMIFS(PREDICTIONS!$S$4:$S$75,PREDICTIONS!$O$4:$O$75,$BX45,PREDICTIONS!$N$4:$N$75,FY$3)+SUMIFS(PREDICTIONS!$R$4:$R$75,PREDICTIONS!$N$4:$N$75,$BX45,PREDICTIONS!$O$4:$O$75,FY$3)</f>
        <v>0</v>
      </c>
      <c r="FZ45" s="83">
        <f>SUMIFS(PREDICTIONS!$S$4:$S$75,PREDICTIONS!$O$4:$O$75,$BX45,PREDICTIONS!$N$4:$N$75,FZ$3)+SUMIFS(PREDICTIONS!$R$4:$R$75,PREDICTIONS!$N$4:$N$75,$BX45,PREDICTIONS!$O$4:$O$75,FZ$3)</f>
        <v>0</v>
      </c>
      <c r="GA45" s="83">
        <f>SUMIFS(PREDICTIONS!$T$4:$T$75,PREDICTIONS!$P$4:$P$75,$BX45,PREDICTIONS!$O$4:$O$75,GA$3)+SUMIFS(PREDICTIONS!$S$4:$S$75,PREDICTIONS!$O$4:$O$75,$BX45,PREDICTIONS!$P$4:$P$75,GA$3)</f>
        <v>0</v>
      </c>
      <c r="GB45" s="83">
        <f>SUMIFS(PREDICTIONS!$U$4:$U$75,PREDICTIONS!$Q$4:$Q$75,$BX45,PREDICTIONS!$P$4:$P$75,GB$3)+SUMIFS(PREDICTIONS!$T$4:$T$75,PREDICTIONS!$P$4:$P$75,$BX45,PREDICTIONS!$Q$4:$Q$75,GB$3)</f>
        <v>0</v>
      </c>
      <c r="GC45" s="83">
        <f>SUMIFS(PREDICTIONS!$V$4:$V$75,PREDICTIONS!$R$4:$R$75,$BX45,PREDICTIONS!$Q$4:$Q$75,GC$3)+SUMIFS(PREDICTIONS!$U$4:$U$75,PREDICTIONS!$Q$4:$Q$75,$BX45,PREDICTIONS!$R$4:$R$75,GC$3)</f>
        <v>0</v>
      </c>
      <c r="GD45" s="83">
        <f>SUMIFS(PREDICTIONS!$W$4:$W$75,PREDICTIONS!$S$4:$S$75,$BX45,PREDICTIONS!$R$4:$R$75,GD$3)+SUMIFS(PREDICTIONS!$V$4:$V$75,PREDICTIONS!$R$4:$R$75,$BX45,PREDICTIONS!$S$4:$S$75,GD$3)</f>
        <v>0</v>
      </c>
      <c r="GE45" s="83">
        <f>SUMIFS(PREDICTIONS!$B$4:$B$75,PREDICTIONS!$T$4:$T$75,$BX45,PREDICTIONS!$S$4:$S$75,GE$3)+SUMIFS(PREDICTIONS!$W$4:$W$75,PREDICTIONS!$S$4:$S$75,$BX45,PREDICTIONS!$T$4:$T$75,GE$3)</f>
        <v>0</v>
      </c>
      <c r="GF45" s="83">
        <f>SUMIFS(PREDICTIONS!$C$4:$C$75,PREDICTIONS!$U$4:$U$75,$BX45,PREDICTIONS!$T$4:$T$75,GF$3)+SUMIFS(PREDICTIONS!$B$4:$B$75,PREDICTIONS!$T$4:$T$75,$BX45,PREDICTIONS!$U$4:$U$75,GF$3)</f>
        <v>0</v>
      </c>
      <c r="GG45" s="83">
        <f>SUMIFS(PREDICTIONS!$D$4:$D$75,PREDICTIONS!$V$4:$V$75,$BX45,PREDICTIONS!$U$4:$U$75,GG$3)+SUMIFS(PREDICTIONS!$C$4:$C$75,PREDICTIONS!$U$4:$U$75,$BX45,PREDICTIONS!$V$4:$V$75,GG$3)</f>
        <v>0</v>
      </c>
      <c r="GH45" s="83">
        <f>SUMIFS(PREDICTIONS!$E$4:$E$75,PREDICTIONS!$W$4:$W$75,$BX45,PREDICTIONS!$V$4:$V$75,GH$3)+SUMIFS(PREDICTIONS!$D$4:$D$75,PREDICTIONS!$V$4:$V$75,$BX45,PREDICTIONS!$W$4:$W$75,GH$3)</f>
        <v>0</v>
      </c>
      <c r="GI45" s="83">
        <f>SUMIFS(PREDICTIONS!$F$4:$F$75,PREDICTIONS!$B$4:$B$75,$BX45,PREDICTIONS!$W$4:$W$75,GI$3)+SUMIFS(PREDICTIONS!$E$4:$E$75,PREDICTIONS!$W$4:$W$75,$BX45,PREDICTIONS!$B$4:$B$75,GI$3)</f>
        <v>0</v>
      </c>
      <c r="GJ45" s="83">
        <f>SUMIFS(PREDICTIONS!$G$4:$G$75,PREDICTIONS!$C$4:$C$75,$BX45,PREDICTIONS!$B$4:$B$75,GJ$3)+SUMIFS(PREDICTIONS!$F$4:$F$75,PREDICTIONS!$B$4:$B$75,$BX45,PREDICTIONS!$C$4:$C$75,GJ$3)</f>
        <v>0</v>
      </c>
      <c r="GK45" s="83">
        <f>SUMIFS(PREDICTIONS!$J$4:$J$75,PREDICTIONS!$D$4:$D$75,$BX45,PREDICTIONS!$C$4:$C$75,GK$3)+SUMIFS(PREDICTIONS!$G$4:$G$75,PREDICTIONS!$C$4:$C$75,$BX45,PREDICTIONS!$D$4:$D$75,GK$3)</f>
        <v>0</v>
      </c>
      <c r="GL45" s="83">
        <f>SUMIFS(PREDICTIONS!$K$4:$K$75,PREDICTIONS!$E$4:$E$75,$BX45,PREDICTIONS!$D$4:$D$75,GL$3)+SUMIFS(PREDICTIONS!$J$4:$J$75,PREDICTIONS!$D$4:$D$75,$BX45,PREDICTIONS!$E$4:$E$75,GL$3)</f>
        <v>0</v>
      </c>
      <c r="GM45" s="83">
        <f>SUMIFS(PREDICTIONS!$L$4:$L$75,PREDICTIONS!$F$4:$F$75,$BX45,PREDICTIONS!$E$4:$E$75,GM$3)+SUMIFS(PREDICTIONS!$K$4:$K$75,PREDICTIONS!$E$4:$E$75,$BX45,PREDICTIONS!$F$4:$F$75,GM$3)</f>
        <v>0</v>
      </c>
      <c r="GN45" s="83">
        <f>SUMIFS(PREDICTIONS!$N$4:$N$75,PREDICTIONS!$G$4:$G$75,$BX45,PREDICTIONS!$F$4:$F$75,GN$3)+SUMIFS(PREDICTIONS!$L$4:$L$75,PREDICTIONS!$F$4:$F$75,$BX45,PREDICTIONS!$G$4:$G$75,GN$3)</f>
        <v>0</v>
      </c>
      <c r="GO45" s="83">
        <f>SUMIFS(PREDICTIONS!$O$4:$O$75,PREDICTIONS!$J$4:$J$75,$BX45,PREDICTIONS!$G$4:$G$75,GO$3)+SUMIFS(PREDICTIONS!$N$4:$N$75,PREDICTIONS!$G$4:$G$75,$BX45,PREDICTIONS!$J$4:$J$75,GO$3)</f>
        <v>0</v>
      </c>
      <c r="GP45" s="83">
        <f>SUMIFS(PREDICTIONS!$P$4:$P$75,PREDICTIONS!$K$4:$K$75,$BX45,PREDICTIONS!$J$4:$J$75,GP$3)+SUMIFS(PREDICTIONS!$O$4:$O$75,PREDICTIONS!$J$4:$J$75,$BX45,PREDICTIONS!$K$4:$K$75,GP$3)</f>
        <v>0</v>
      </c>
      <c r="GQ45" s="83">
        <f>SUMIFS(PREDICTIONS!$Q$4:$Q$75,PREDICTIONS!$L$4:$L$75,$BX45,PREDICTIONS!$K$4:$K$75,GQ$3)+SUMIFS(PREDICTIONS!$P$4:$P$75,PREDICTIONS!$K$4:$K$75,$BX45,PREDICTIONS!$L$4:$L$75,GQ$3)</f>
        <v>0</v>
      </c>
      <c r="GR45" s="83">
        <f>SUMIFS(PREDICTIONS!$R$4:$R$75,PREDICTIONS!$N$4:$N$75,$BX45,PREDICTIONS!$L$4:$L$75,GR$3)+SUMIFS(PREDICTIONS!$Q$4:$Q$75,PREDICTIONS!$L$4:$L$75,$BX45,PREDICTIONS!$N$4:$N$75,GR$3)</f>
        <v>0</v>
      </c>
      <c r="GS45" s="83">
        <f>SUMIFS(PREDICTIONS!$S$4:$S$75,PREDICTIONS!$O$4:$O$75,$BX45,PREDICTIONS!$N$4:$N$75,GS$3)+SUMIFS(PREDICTIONS!$R$4:$R$75,PREDICTIONS!$N$4:$N$75,$BX45,PREDICTIONS!$O$4:$O$75,GS$3)</f>
        <v>0</v>
      </c>
      <c r="GT45" s="83">
        <f>SUMIFS(PREDICTIONS!$T$4:$T$75,PREDICTIONS!$P$4:$P$75,$BX45,PREDICTIONS!$O$4:$O$75,GT$3)+SUMIFS(PREDICTIONS!$S$4:$S$75,PREDICTIONS!$O$4:$O$75,$BX45,PREDICTIONS!$P$4:$P$75,GT$3)</f>
        <v>0</v>
      </c>
      <c r="GU45" s="83">
        <f>SUMIFS(PREDICTIONS!$U$4:$U$75,PREDICTIONS!$Q$4:$Q$75,$BX45,PREDICTIONS!$P$4:$P$75,GU$3)+SUMIFS(PREDICTIONS!$T$4:$T$75,PREDICTIONS!$P$4:$P$75,$BX45,PREDICTIONS!$Q$4:$Q$75,GU$3)</f>
        <v>0</v>
      </c>
      <c r="GV45" s="83">
        <f>SUMIFS(PREDICTIONS!$V$4:$V$75,PREDICTIONS!$R$4:$R$75,$BX45,PREDICTIONS!$Q$4:$Q$75,GV$3)+SUMIFS(PREDICTIONS!$U$4:$U$75,PREDICTIONS!$Q$4:$Q$75,$BX45,PREDICTIONS!$R$4:$R$75,GV$3)</f>
        <v>0</v>
      </c>
      <c r="GW45" s="83">
        <f>SUMIFS(PREDICTIONS!$W$4:$W$75,PREDICTIONS!$S$4:$S$75,$BX45,PREDICTIONS!$R$4:$R$75,GW$3)+SUMIFS(PREDICTIONS!$V$4:$V$75,PREDICTIONS!$R$4:$R$75,$BX45,PREDICTIONS!$S$4:$S$75,GW$3)</f>
        <v>0</v>
      </c>
      <c r="GX45" s="83">
        <f>SUMIFS(PREDICTIONS!$B$4:$B$75,PREDICTIONS!$T$4:$T$75,$BX45,PREDICTIONS!$S$4:$S$75,GX$3)+SUMIFS(PREDICTIONS!$W$4:$W$75,PREDICTIONS!$S$4:$S$75,$BX45,PREDICTIONS!$T$4:$T$75,GX$3)</f>
        <v>0</v>
      </c>
      <c r="GY45" s="83">
        <f>SUMIFS(PREDICTIONS!$C$4:$C$75,PREDICTIONS!$U$4:$U$75,$BX45,PREDICTIONS!$T$4:$T$75,GY$3)+SUMIFS(PREDICTIONS!$B$4:$B$75,PREDICTIONS!$T$4:$T$75,$BX45,PREDICTIONS!$U$4:$U$75,GY$3)</f>
        <v>0</v>
      </c>
      <c r="GZ45" s="83">
        <f>SUMIFS(PREDICTIONS!$S$4:$S$75,PREDICTIONS!$O$4:$O$75,$BX45,PREDICTIONS!$N$4:$N$75,GZ$3)+SUMIFS(PREDICTIONS!$R$4:$R$75,PREDICTIONS!$N$4:$N$75,$BX45,PREDICTIONS!$O$4:$O$75,GZ$3)</f>
        <v>0</v>
      </c>
      <c r="HA45" s="83">
        <f>SUMIFS(PREDICTIONS!$S$4:$S$75,PREDICTIONS!$O$4:$O$75,$BX45,PREDICTIONS!$N$4:$N$75,HA$3)+SUMIFS(PREDICTIONS!$R$4:$R$75,PREDICTIONS!$N$4:$N$75,$BX45,PREDICTIONS!$O$4:$O$75,HA$3)</f>
        <v>0</v>
      </c>
      <c r="HB45" s="83">
        <f>SUMIFS(PREDICTIONS!$S$4:$S$75,PREDICTIONS!$O$4:$O$75,$BX45,PREDICTIONS!$N$4:$N$75,HB$3)+SUMIFS(PREDICTIONS!$R$4:$R$75,PREDICTIONS!$N$4:$N$75,$BX45,PREDICTIONS!$O$4:$O$75,HB$3)</f>
        <v>0</v>
      </c>
      <c r="HC45" s="83">
        <f>SUMIFS(PREDICTIONS!$S$4:$S$75,PREDICTIONS!$O$4:$O$75,$BX45,PREDICTIONS!$N$4:$N$75,HC$3)+SUMIFS(PREDICTIONS!$R$4:$R$75,PREDICTIONS!$N$4:$N$75,$BX45,PREDICTIONS!$O$4:$O$75,HC$3)</f>
        <v>0</v>
      </c>
      <c r="HD45" s="83">
        <f>SUMIFS(PREDICTIONS!$S$4:$S$75,PREDICTIONS!$O$4:$O$75,$BX45,PREDICTIONS!$N$4:$N$75,HD$3)+SUMIFS(PREDICTIONS!$R$4:$R$75,PREDICTIONS!$N$4:$N$75,$BX45,PREDICTIONS!$O$4:$O$75,HD$3)</f>
        <v>0</v>
      </c>
      <c r="HE45" s="83">
        <f>SUMIFS(PREDICTIONS!$S$4:$S$75,PREDICTIONS!$O$4:$O$75,$BX45,PREDICTIONS!$N$4:$N$75,HE$3)+SUMIFS(PREDICTIONS!$R$4:$R$75,PREDICTIONS!$N$4:$N$75,$BX45,PREDICTIONS!$O$4:$O$75,HE$3)</f>
        <v>0</v>
      </c>
      <c r="HF45" s="83">
        <f>SUMIFS(PREDICTIONS!$S$4:$S$75,PREDICTIONS!$O$4:$O$75,$BX45,PREDICTIONS!$N$4:$N$75,HF$3)+SUMIFS(PREDICTIONS!$R$4:$R$75,PREDICTIONS!$N$4:$N$75,$BX45,PREDICTIONS!$O$4:$O$75,HF$3)</f>
        <v>0</v>
      </c>
      <c r="HG45" s="83">
        <f>SUMIFS(PREDICTIONS!$S$4:$S$75,PREDICTIONS!$O$4:$O$75,$BX45,PREDICTIONS!$N$4:$N$75,HG$3)+SUMIFS(PREDICTIONS!$R$4:$R$75,PREDICTIONS!$N$4:$N$75,$BX45,PREDICTIONS!$O$4:$O$75,HG$3)</f>
        <v>0</v>
      </c>
      <c r="HH45" s="83">
        <f>SUMIFS(PREDICTIONS!$S$4:$S$75,PREDICTIONS!$O$4:$O$75,$BX45,PREDICTIONS!$N$4:$N$75,HH$3)+SUMIFS(PREDICTIONS!$R$4:$R$75,PREDICTIONS!$N$4:$N$75,$BX45,PREDICTIONS!$O$4:$O$75,HH$3)</f>
        <v>0</v>
      </c>
      <c r="HI45" s="83">
        <f>SUMIFS(PREDICTIONS!$S$4:$S$75,PREDICTIONS!$O$4:$O$75,$BX45,PREDICTIONS!$N$4:$N$75,HI$3)+SUMIFS(PREDICTIONS!$R$4:$R$75,PREDICTIONS!$N$4:$N$75,$BX45,PREDICTIONS!$O$4:$O$75,HI$3)</f>
        <v>0</v>
      </c>
      <c r="HJ45" s="83">
        <f>SUMIFS(PREDICTIONS!$S$4:$S$75,PREDICTIONS!$O$4:$O$75,$BX45,PREDICTIONS!$N$4:$N$75,HJ$3)+SUMIFS(PREDICTIONS!$R$4:$R$75,PREDICTIONS!$N$4:$N$75,$BX45,PREDICTIONS!$O$4:$O$75,HJ$3)</f>
        <v>0</v>
      </c>
      <c r="HK45" s="83">
        <f>SUMIFS(PREDICTIONS!$S$4:$S$75,PREDICTIONS!$O$4:$O$75,$BX45,PREDICTIONS!$N$4:$N$75,HK$3)+SUMIFS(PREDICTIONS!$R$4:$R$75,PREDICTIONS!$N$4:$N$75,$BX45,PREDICTIONS!$O$4:$O$75,HK$3)</f>
        <v>0</v>
      </c>
      <c r="HL45" s="83">
        <f>SUMIFS(PREDICTIONS!$S$4:$S$75,PREDICTIONS!$O$4:$O$75,$BX45,PREDICTIONS!$N$4:$N$75,HL$3)+SUMIFS(PREDICTIONS!$R$4:$R$75,PREDICTIONS!$N$4:$N$75,$BX45,PREDICTIONS!$O$4:$O$75,HL$3)</f>
        <v>0</v>
      </c>
      <c r="HM45" s="83">
        <f>SUMIFS(PREDICTIONS!$S$4:$S$75,PREDICTIONS!$O$4:$O$75,$BX45,PREDICTIONS!$N$4:$N$75,HM$3)+SUMIFS(PREDICTIONS!$R$4:$R$75,PREDICTIONS!$N$4:$N$75,$BX45,PREDICTIONS!$O$4:$O$75,HM$3)</f>
        <v>0</v>
      </c>
      <c r="HN45" s="83">
        <f>SUMIFS(PREDICTIONS!$S$4:$S$75,PREDICTIONS!$O$4:$O$75,$BX45,PREDICTIONS!$N$4:$N$75,HN$3)+SUMIFS(PREDICTIONS!$R$4:$R$75,PREDICTIONS!$N$4:$N$75,$BX45,PREDICTIONS!$O$4:$O$75,HN$3)</f>
        <v>0</v>
      </c>
      <c r="HO45" s="83">
        <f>SUMIFS(PREDICTIONS!$S$4:$S$75,PREDICTIONS!$O$4:$O$75,$BX45,PREDICTIONS!$N$4:$N$75,HO$3)+SUMIFS(PREDICTIONS!$R$4:$R$75,PREDICTIONS!$N$4:$N$75,$BX45,PREDICTIONS!$O$4:$O$75,HO$3)</f>
        <v>0</v>
      </c>
      <c r="HP45" s="83">
        <f>SUMIFS(PREDICTIONS!$S$4:$S$75,PREDICTIONS!$O$4:$O$75,$BX45,PREDICTIONS!$N$4:$N$75,HP$3)+SUMIFS(PREDICTIONS!$R$4:$R$75,PREDICTIONS!$N$4:$N$75,$BX45,PREDICTIONS!$O$4:$O$75,HP$3)</f>
        <v>0</v>
      </c>
      <c r="HQ45" s="51"/>
      <c r="HR45" s="71"/>
      <c r="HS45" s="71"/>
      <c r="HT45" s="71"/>
      <c r="HU45" s="71"/>
      <c r="HV45" s="71"/>
      <c r="HW45" s="71"/>
      <c r="HX45" s="71"/>
      <c r="HY45" s="71"/>
      <c r="HZ45" s="71"/>
      <c r="IA45" s="71"/>
      <c r="IB45" s="71"/>
      <c r="IC45" s="71"/>
      <c r="ID45" s="71"/>
      <c r="IE45" s="71"/>
      <c r="IF45" s="71"/>
      <c r="IG45" s="71"/>
      <c r="IH45" s="71"/>
      <c r="II45" s="71"/>
      <c r="IJ45" s="71"/>
      <c r="IK45" s="71"/>
      <c r="IL45" s="71"/>
      <c r="IM45" s="71"/>
      <c r="IN45" s="71"/>
      <c r="IP45" s="71"/>
      <c r="IQ45" s="71"/>
      <c r="IR45" s="71"/>
      <c r="IS45" s="71"/>
      <c r="IT45" s="71"/>
      <c r="IU45" s="71"/>
      <c r="IV45" s="71"/>
      <c r="IW45" s="71"/>
      <c r="IX45" s="71"/>
      <c r="IY45" s="71"/>
      <c r="IZ45" s="71"/>
      <c r="JA45" s="71"/>
      <c r="JB45" s="71"/>
      <c r="JC45" s="71"/>
      <c r="JD45" s="71"/>
      <c r="JE45" s="71"/>
      <c r="JF45" s="71"/>
      <c r="JG45" s="71"/>
      <c r="JH45" s="71"/>
      <c r="JI45" s="71"/>
      <c r="JJ45" s="71"/>
      <c r="JK45" s="71"/>
      <c r="JL45" s="71"/>
      <c r="JM45" s="71"/>
      <c r="JN45" s="71"/>
      <c r="JO45" s="71"/>
      <c r="JP45" s="71"/>
      <c r="JQ45" s="71"/>
      <c r="JR45" s="71"/>
      <c r="JS45" s="71"/>
      <c r="JT45" s="71"/>
      <c r="JU45" s="71"/>
      <c r="JV45" s="71"/>
      <c r="JW45" s="71"/>
      <c r="JX45" s="71"/>
      <c r="JY45" s="71"/>
      <c r="JZ45" s="71"/>
      <c r="KA45" s="71"/>
      <c r="KB45" s="71"/>
      <c r="KC45" s="71"/>
      <c r="KD45" s="71"/>
      <c r="KE45" s="71"/>
      <c r="KF45" s="71"/>
      <c r="KG45" s="71"/>
      <c r="KH45" s="71"/>
      <c r="KI45" s="71"/>
      <c r="KJ45" s="71"/>
      <c r="KK45" s="71"/>
      <c r="KL45" s="71"/>
      <c r="KM45" s="71"/>
      <c r="KN45" s="71"/>
      <c r="KO45" s="71"/>
    </row>
    <row r="46" spans="1:301" s="78" customFormat="1" ht="30" customHeight="1" x14ac:dyDescent="0.25">
      <c r="A46" s="71"/>
      <c r="B46" s="72">
        <f>ACTUALS!B46</f>
        <v>43</v>
      </c>
      <c r="C46" s="73" t="str">
        <f>ACTUALS!C46</f>
        <v>I</v>
      </c>
      <c r="D46" s="74">
        <f>ACTUALS!D46</f>
        <v>46195</v>
      </c>
      <c r="E46" s="73" t="str">
        <f>ACTUALS!E46</f>
        <v>MetLife Stadium (East Rutherford)</v>
      </c>
      <c r="F46" s="180">
        <f>ACTUALS!F46</f>
        <v>0.83333333333333337</v>
      </c>
      <c r="G46" s="75">
        <f t="shared" si="2"/>
        <v>46195.833333333336</v>
      </c>
      <c r="H46" s="254" t="str">
        <f>ACTUALS!H46</f>
        <v>Norway - Senegal</v>
      </c>
      <c r="I46" s="149"/>
      <c r="J46" s="150"/>
      <c r="K46" s="151"/>
      <c r="L46" s="73" t="str">
        <f t="shared" si="3"/>
        <v/>
      </c>
      <c r="M46" s="76" t="s">
        <v>719</v>
      </c>
      <c r="N46" s="77" t="str">
        <f t="shared" si="7"/>
        <v>Norway</v>
      </c>
      <c r="O46" s="78" t="str">
        <f t="shared" si="8"/>
        <v>Senegal</v>
      </c>
      <c r="P46" s="78" t="str">
        <f>IF(L46="","",IF(PREDICTIONS!$R46&gt;PREDICTIONS!$S46,PREDICTIONS!$N46,IF(PREDICTIONS!$S46&gt;PREDICTIONS!$R46,PREDICTIONS!$O46,"")))</f>
        <v/>
      </c>
      <c r="Q46" s="78" t="str">
        <f>IF(PREDICTIONS!$P46=PREDICTIONS!$N46,PREDICTIONS!$O46,IF(PREDICTIONS!$P46=PREDICTIONS!$O46,PREDICTIONS!$N46,""))</f>
        <v/>
      </c>
      <c r="R46" s="79">
        <f t="shared" si="4"/>
        <v>0</v>
      </c>
      <c r="S46" s="78">
        <f t="shared" si="5"/>
        <v>0</v>
      </c>
      <c r="T46" s="78">
        <f>IF(OR(PREDICTIONS!$R46="",PREDICTIONS!$S46=""),"",PREDICTIONS!$R46-PREDICTIONS!$S46)</f>
        <v>0</v>
      </c>
      <c r="U46" s="78">
        <f>IF(OR(PREDICTIONS!$R46="",PREDICTIONS!$S46=""),"",PREDICTIONS!$S46-PREDICTIONS!$R46)</f>
        <v>0</v>
      </c>
      <c r="V46" s="78" t="str">
        <f>IF(PREDICTIONS!$K46="","",IF(PREDICTIONS!$L46="Draw",1,IF(PREDICTIONS!$L46=PREDICTIONS!$N46,3,0)))</f>
        <v/>
      </c>
      <c r="W46" s="78" t="str">
        <f>IF(PREDICTIONS!$K46="","",IF(PREDICTIONS!$L46="Draw",1,IF(PREDICTIONS!$L46=PREDICTIONS!$O46,3,0)))</f>
        <v/>
      </c>
      <c r="AB46" s="209" t="str">
        <f>IF(OR(ACTUALS!L46="",L46=""),"",IF((R46+S46)=(ACTUALS!R46+ACTUALS!S46),pointtotalgoals,0))</f>
        <v/>
      </c>
      <c r="AC46" s="78" t="str">
        <f>IF(L46="","",IF(L46=ACTUALS!L46,pointcorrectresult,0))</f>
        <v/>
      </c>
      <c r="AD46" s="78" t="str">
        <f>IF(L46="","",IF(I46=ACTUALS!I46,pointcorrectscore,0))</f>
        <v/>
      </c>
      <c r="AE46" s="210">
        <f t="shared" si="6"/>
        <v>0</v>
      </c>
      <c r="AL46" s="51"/>
      <c r="AM46" s="51"/>
      <c r="AN46" s="51"/>
      <c r="AO46" s="51"/>
      <c r="AP46" s="51"/>
      <c r="AQ46" s="71"/>
      <c r="AR46" s="71"/>
      <c r="AS46" s="51"/>
      <c r="AT46" s="51"/>
      <c r="AU46" s="94"/>
      <c r="AV46" s="94"/>
      <c r="AW46" s="51"/>
      <c r="AX46" s="51"/>
      <c r="AY46" s="51"/>
      <c r="AZ46" s="51"/>
      <c r="BA46" s="51"/>
      <c r="BB46" s="51"/>
      <c r="BC46" s="51"/>
      <c r="BD46" s="51" t="s">
        <v>103</v>
      </c>
      <c r="BE46" s="51" t="s">
        <v>12</v>
      </c>
      <c r="BF46" s="51">
        <f>COUNTIF(PREDICTIONS!$P$4:$P$75,BE46)</f>
        <v>0</v>
      </c>
      <c r="BG46" s="51">
        <f>COUNTIFS(PREDICTIONS!$O$4:$O$75,BE46,PREDICTIONS!$L$4:$L$75,"Draw")+COUNTIFS(PREDICTIONS!$N$4:$N$75,BE46,PREDICTIONS!$L$4:$L$75,"Draw")</f>
        <v>0</v>
      </c>
      <c r="BH46" s="51">
        <f>COUNTIF(PREDICTIONS!$Q$4:$Q$75,BE46)</f>
        <v>0</v>
      </c>
      <c r="BI46" s="51">
        <f>BG46+(3*BF46)</f>
        <v>0</v>
      </c>
      <c r="BJ46" s="51">
        <f>SUMIFS(PREDICTIONS!$R$4:$R$75,PREDICTIONS!$N$4:$N$75,BE46)+SUMIFS(PREDICTIONS!$S$4:$S$75,PREDICTIONS!$O$4:$O$75,BE46)</f>
        <v>0</v>
      </c>
      <c r="BK46" s="51">
        <f>SUMIFS(PREDICTIONS!$S$4:$S$75,PREDICTIONS!$N$4:$N$75,BE46)+SUMIFS(PREDICTIONS!$R$4:$R$75,PREDICTIONS!$O$4:$O$75,BE46)</f>
        <v>0</v>
      </c>
      <c r="BL46" s="51">
        <f>BJ46-BK46</f>
        <v>0</v>
      </c>
      <c r="BM46" s="51">
        <f ca="1">RANK(BV46,BV44:BV47,1)</f>
        <v>2</v>
      </c>
      <c r="BN46" s="51" t="str">
        <f>IFERROR(VLOOKUP(BE46,AU:AV,2,FALSE),"")</f>
        <v/>
      </c>
      <c r="BO46" s="51" t="str">
        <f ca="1">IF(BN46="",BM46&amp;BD46,BN46&amp;BD46)</f>
        <v>2I</v>
      </c>
      <c r="BP46" s="51">
        <f>RANK(BI46,BI44:BI47)+(RANK(BL46,BL44:BL47)/10)+(RANK(BJ46,BJ44:BJ47)/100)</f>
        <v>1.1100000000000001</v>
      </c>
      <c r="BQ46" s="51">
        <f>RANK(BP46,BP44:BP47,1)</f>
        <v>1</v>
      </c>
      <c r="BR46" s="51" cm="1">
        <f t="array" aca="1" ref="BR46" ca="1">SUMPRODUCT((OFFSET($BY$3:$DT$3,MATCH($BE46,$BX$4:$BX$51,0),0))*((IF($BQ45=$BQ46,$BY$3:$DT$3=$BE45,0))+(IF($BQ44=$BQ46,$BY$3:$DT$3=$BE44,0))+(IF($BQ47=$BQ46,$BY$3:$DT$3=$BE47,0))))</f>
        <v>0</v>
      </c>
      <c r="BS46" s="51" cm="1">
        <f t="array" aca="1" ref="BS46" ca="1">SUMPRODUCT((OFFSET($DW$3:$FR$3,MATCH($BE46,$DV$4:$DV$51,0),0))*((IF($BQ45=$BQ46,$DW$3:$FR$3=$BE45,0))+(IF($BQ44=$BQ46,$DW$3:$FR$3=$BE44,0))+(IF($BQ47=$BQ46,$DW$3:$FR$3=$BE47,0))))</f>
        <v>0</v>
      </c>
      <c r="BT46" s="51" cm="1">
        <f t="array" aca="1" ref="BT46" ca="1">SUMPRODUCT((OFFSET($FU$3:$HP$3,MATCH($BE46,$FT$4:$FT$51,0),0))*((IF($BQ45=$BQ46,$FU$3:$HP$3=$BE45,0))+(IF($BQ44=$BQ46,$FU$3:$HP$3=$BE44,0))+(IF($BQ47=$BQ46,$FU$3:$HP$3=$BE47,0))))</f>
        <v>0</v>
      </c>
      <c r="BU46" s="51">
        <f ca="1">(BR46/1000)+(BS46/10000)+(BT46/100000)+(ROW(BT49)/10000000)</f>
        <v>4.8999999999999997E-6</v>
      </c>
      <c r="BV46" s="51">
        <f ca="1">+BP46-BU46</f>
        <v>1.1099951000000001</v>
      </c>
      <c r="BW46" s="51"/>
      <c r="BX46" s="96" t="s">
        <v>37</v>
      </c>
      <c r="BY46" s="83">
        <f>SUMIFS(PREDICTIONS!$W$4:$W$75,PREDICTIONS!$O$4:$O$75,$BX46,PREDICTIONS!$N$4:$N$75,BY$3)+SUMIFS(PREDICTIONS!$V$4:$V$75,PREDICTIONS!$N$4:$N$75,$BX46,PREDICTIONS!$O$4:$O$75,BY$3)</f>
        <v>0</v>
      </c>
      <c r="BZ46" s="83">
        <f>SUMIFS(PREDICTIONS!$W$4:$W$75,PREDICTIONS!$O$4:$O$75,$BX46,PREDICTIONS!$N$4:$N$75,BZ$3)+SUMIFS(PREDICTIONS!$V$4:$V$75,PREDICTIONS!$N$4:$N$75,$BX46,PREDICTIONS!$O$4:$O$75,BZ$3)</f>
        <v>0</v>
      </c>
      <c r="CA46" s="83">
        <f>SUMIFS(PREDICTIONS!$W$4:$W$75,PREDICTIONS!$O$4:$O$75,$BX46,PREDICTIONS!$N$4:$N$75,CA$3)+SUMIFS(PREDICTIONS!$V$4:$V$75,PREDICTIONS!$N$4:$N$75,$BX46,PREDICTIONS!$O$4:$O$75,CA$3)</f>
        <v>0</v>
      </c>
      <c r="CB46" s="83">
        <f>SUMIFS(PREDICTIONS!$W$4:$W$75,PREDICTIONS!$O$4:$O$75,$BX46,PREDICTIONS!$N$4:$N$75,CB$3)+SUMIFS(PREDICTIONS!$V$4:$V$75,PREDICTIONS!$N$4:$N$75,$BX46,PREDICTIONS!$O$4:$O$75,CB$3)</f>
        <v>0</v>
      </c>
      <c r="CC46" s="83">
        <f>SUMIFS(PREDICTIONS!$W$4:$W$75,PREDICTIONS!$O$4:$O$75,$BX46,PREDICTIONS!$N$4:$N$75,CC$3)+SUMIFS(PREDICTIONS!$V$4:$V$75,PREDICTIONS!$N$4:$N$75,$BX46,PREDICTIONS!$O$4:$O$75,CC$3)</f>
        <v>0</v>
      </c>
      <c r="CD46" s="83">
        <f>SUMIFS(PREDICTIONS!$W$4:$W$75,PREDICTIONS!$O$4:$O$75,$BX46,PREDICTIONS!$N$4:$N$75,CD$3)+SUMIFS(PREDICTIONS!$V$4:$V$75,PREDICTIONS!$N$4:$N$75,$BX46,PREDICTIONS!$O$4:$O$75,CD$3)</f>
        <v>0</v>
      </c>
      <c r="CE46" s="83">
        <f>SUMIFS(PREDICTIONS!$W$4:$W$75,PREDICTIONS!$O$4:$O$75,$BX46,PREDICTIONS!$N$4:$N$75,CE$3)+SUMIFS(PREDICTIONS!$V$4:$V$75,PREDICTIONS!$N$4:$N$75,$BX46,PREDICTIONS!$O$4:$O$75,CE$3)</f>
        <v>0</v>
      </c>
      <c r="CF46" s="83">
        <f>SUMIFS(PREDICTIONS!$W$4:$W$75,PREDICTIONS!$O$4:$O$75,$BX46,PREDICTIONS!$N$4:$N$75,CF$3)+SUMIFS(PREDICTIONS!$V$4:$V$75,PREDICTIONS!$N$4:$N$75,$BX46,PREDICTIONS!$O$4:$O$75,CF$3)</f>
        <v>0</v>
      </c>
      <c r="CG46" s="83">
        <f>SUMIFS(PREDICTIONS!$W$4:$W$75,PREDICTIONS!$O$4:$O$75,$BX46,PREDICTIONS!$N$4:$N$75,CG$3)+SUMIFS(PREDICTIONS!$V$4:$V$75,PREDICTIONS!$N$4:$N$75,$BX46,PREDICTIONS!$O$4:$O$75,CG$3)</f>
        <v>0</v>
      </c>
      <c r="CH46" s="83">
        <f>SUMIFS(PREDICTIONS!$W$4:$W$75,PREDICTIONS!$O$4:$O$75,$BX46,PREDICTIONS!$N$4:$N$75,CH$3)+SUMIFS(PREDICTIONS!$V$4:$V$75,PREDICTIONS!$N$4:$N$75,$BX46,PREDICTIONS!$O$4:$O$75,CH$3)</f>
        <v>0</v>
      </c>
      <c r="CI46" s="83">
        <f>SUMIFS(PREDICTIONS!$W$4:$W$75,PREDICTIONS!$O$4:$O$75,$BX46,PREDICTIONS!$N$4:$N$75,CI$3)+SUMIFS(PREDICTIONS!$V$4:$V$75,PREDICTIONS!$N$4:$N$75,$BX46,PREDICTIONS!$O$4:$O$75,CI$3)</f>
        <v>0</v>
      </c>
      <c r="CJ46" s="83">
        <f>SUMIFS(PREDICTIONS!$W$4:$W$75,PREDICTIONS!$O$4:$O$75,$BX46,PREDICTIONS!$N$4:$N$75,CJ$3)+SUMIFS(PREDICTIONS!$V$4:$V$75,PREDICTIONS!$N$4:$N$75,$BX46,PREDICTIONS!$O$4:$O$75,CJ$3)</f>
        <v>0</v>
      </c>
      <c r="CK46" s="83">
        <f>SUMIFS(PREDICTIONS!$W$4:$W$75,PREDICTIONS!$O$4:$O$75,$BX46,PREDICTIONS!$N$4:$N$75,CK$3)+SUMIFS(PREDICTIONS!$V$4:$V$75,PREDICTIONS!$N$4:$N$75,$BX46,PREDICTIONS!$O$4:$O$75,CK$3)</f>
        <v>0</v>
      </c>
      <c r="CL46" s="83">
        <f>SUMIFS(PREDICTIONS!$W$4:$W$75,PREDICTIONS!$O$4:$O$75,$BX46,PREDICTIONS!$N$4:$N$75,CL$3)+SUMIFS(PREDICTIONS!$V$4:$V$75,PREDICTIONS!$N$4:$N$75,$BX46,PREDICTIONS!$O$4:$O$75,CL$3)</f>
        <v>0</v>
      </c>
      <c r="CM46" s="83">
        <f>SUMIFS(PREDICTIONS!$W$4:$W$75,PREDICTIONS!$O$4:$O$75,$BX46,PREDICTIONS!$N$4:$N$75,CM$3)+SUMIFS(PREDICTIONS!$V$4:$V$75,PREDICTIONS!$N$4:$N$75,$BX46,PREDICTIONS!$O$4:$O$75,CM$3)</f>
        <v>0</v>
      </c>
      <c r="CN46" s="83">
        <f>SUMIFS(PREDICTIONS!$W$4:$W$75,PREDICTIONS!$O$4:$O$75,$BX46,PREDICTIONS!$N$4:$N$75,CN$3)+SUMIFS(PREDICTIONS!$V$4:$V$75,PREDICTIONS!$N$4:$N$75,$BX46,PREDICTIONS!$O$4:$O$75,CN$3)</f>
        <v>0</v>
      </c>
      <c r="CO46" s="83">
        <f>SUMIFS(PREDICTIONS!$W$4:$W$75,PREDICTIONS!$O$4:$O$75,$BX46,PREDICTIONS!$N$4:$N$75,CO$3)+SUMIFS(PREDICTIONS!$V$4:$V$75,PREDICTIONS!$N$4:$N$75,$BX46,PREDICTIONS!$O$4:$O$75,CO$3)</f>
        <v>0</v>
      </c>
      <c r="CP46" s="83">
        <f>SUMIFS(PREDICTIONS!$W$4:$W$75,PREDICTIONS!$O$4:$O$75,$BX46,PREDICTIONS!$N$4:$N$75,CP$3)+SUMIFS(PREDICTIONS!$V$4:$V$75,PREDICTIONS!$N$4:$N$75,$BX46,PREDICTIONS!$O$4:$O$75,CP$3)</f>
        <v>0</v>
      </c>
      <c r="CQ46" s="83">
        <f>SUMIFS(PREDICTIONS!$W$4:$W$75,PREDICTIONS!$O$4:$O$75,$BX46,PREDICTIONS!$N$4:$N$75,CQ$3)+SUMIFS(PREDICTIONS!$V$4:$V$75,PREDICTIONS!$N$4:$N$75,$BX46,PREDICTIONS!$O$4:$O$75,CQ$3)</f>
        <v>0</v>
      </c>
      <c r="CR46" s="83">
        <f>SUMIFS(PREDICTIONS!$W$4:$W$75,PREDICTIONS!$O$4:$O$75,$BX46,PREDICTIONS!$N$4:$N$75,CR$3)+SUMIFS(PREDICTIONS!$V$4:$V$75,PREDICTIONS!$N$4:$N$75,$BX46,PREDICTIONS!$O$4:$O$75,CR$3)</f>
        <v>0</v>
      </c>
      <c r="CS46" s="83">
        <f>SUMIFS(PREDICTIONS!$W$4:$W$75,PREDICTIONS!$O$4:$O$75,$BX46,PREDICTIONS!$N$4:$N$75,CS$3)+SUMIFS(PREDICTIONS!$V$4:$V$75,PREDICTIONS!$N$4:$N$75,$BX46,PREDICTIONS!$O$4:$O$75,CS$3)</f>
        <v>0</v>
      </c>
      <c r="CT46" s="83">
        <f>SUMIFS(PREDICTIONS!$W$4:$W$75,PREDICTIONS!$O$4:$O$75,$BX46,PREDICTIONS!$N$4:$N$75,CT$3)+SUMIFS(PREDICTIONS!$V$4:$V$75,PREDICTIONS!$N$4:$N$75,$BX46,PREDICTIONS!$O$4:$O$75,CT$3)</f>
        <v>0</v>
      </c>
      <c r="CU46" s="83">
        <f>SUMIFS(PREDICTIONS!$B$4:$B$75,PREDICTIONS!$P$4:$P$75,$BX46,PREDICTIONS!$O$4:$O$75,CU$3)+SUMIFS(PREDICTIONS!$W$4:$W$75,PREDICTIONS!$O$4:$O$75,$BX46,PREDICTIONS!$P$4:$P$75,CU$3)</f>
        <v>0</v>
      </c>
      <c r="CV46" s="83">
        <f>SUMIFS(PREDICTIONS!$C$4:$C$75,PREDICTIONS!$Q$4:$Q$75,$BX46,PREDICTIONS!$P$4:$P$75,CV$3)+SUMIFS(PREDICTIONS!$B$4:$B$75,PREDICTIONS!$P$4:$P$75,$BX46,PREDICTIONS!$Q$4:$Q$75,CV$3)</f>
        <v>0</v>
      </c>
      <c r="CW46" s="83">
        <f>SUMIFS(PREDICTIONS!$D$4:$D$75,PREDICTIONS!$R$4:$R$75,$BX46,PREDICTIONS!$Q$4:$Q$75,CW$3)+SUMIFS(PREDICTIONS!$C$4:$C$75,PREDICTIONS!$Q$4:$Q$75,$BX46,PREDICTIONS!$R$4:$R$75,CW$3)</f>
        <v>0</v>
      </c>
      <c r="CX46" s="83">
        <f>SUMIFS(PREDICTIONS!$E$4:$E$75,PREDICTIONS!$S$4:$S$75,$BX46,PREDICTIONS!$R$4:$R$75,CX$3)+SUMIFS(PREDICTIONS!$D$4:$D$75,PREDICTIONS!$R$4:$R$75,$BX46,PREDICTIONS!$S$4:$S$75,CX$3)</f>
        <v>0</v>
      </c>
      <c r="CY46" s="83">
        <f>SUMIFS(PREDICTIONS!$F$4:$F$75,PREDICTIONS!$T$4:$T$75,$BX46,PREDICTIONS!$S$4:$S$75,CY$3)+SUMIFS(PREDICTIONS!$E$4:$E$75,PREDICTIONS!$S$4:$S$75,$BX46,PREDICTIONS!$T$4:$T$75,CY$3)</f>
        <v>0</v>
      </c>
      <c r="CZ46" s="83">
        <f>SUMIFS(PREDICTIONS!$G$4:$G$75,PREDICTIONS!$U$4:$U$75,$BX46,PREDICTIONS!$T$4:$T$75,CZ$3)+SUMIFS(PREDICTIONS!$F$4:$F$75,PREDICTIONS!$T$4:$T$75,$BX46,PREDICTIONS!$U$4:$U$75,CZ$3)</f>
        <v>0</v>
      </c>
      <c r="DA46" s="83">
        <f>SUMIFS(PREDICTIONS!$J$4:$J$75,PREDICTIONS!$V$4:$V$75,$BX46,PREDICTIONS!$U$4:$U$75,DA$3)+SUMIFS(PREDICTIONS!$G$4:$G$75,PREDICTIONS!$U$4:$U$75,$BX46,PREDICTIONS!$V$4:$V$75,DA$3)</f>
        <v>0</v>
      </c>
      <c r="DB46" s="83">
        <f>SUMIFS(PREDICTIONS!$K$4:$K$75,PREDICTIONS!$W$4:$W$75,$BX46,PREDICTIONS!$V$4:$V$75,DB$3)+SUMIFS(PREDICTIONS!$J$4:$J$75,PREDICTIONS!$V$4:$V$75,$BX46,PREDICTIONS!$W$4:$W$75,DB$3)</f>
        <v>0</v>
      </c>
      <c r="DC46" s="83">
        <f>SUMIFS(PREDICTIONS!$L$4:$L$75,PREDICTIONS!$B$4:$B$75,$BX46,PREDICTIONS!$W$4:$W$75,DC$3)+SUMIFS(PREDICTIONS!$K$4:$K$75,PREDICTIONS!$W$4:$W$75,$BX46,PREDICTIONS!$B$4:$B$75,DC$3)</f>
        <v>0</v>
      </c>
      <c r="DD46" s="83">
        <f>SUMIFS(PREDICTIONS!$N$4:$N$75,PREDICTIONS!$C$4:$C$75,$BX46,PREDICTIONS!$B$4:$B$75,DD$3)+SUMIFS(PREDICTIONS!$L$4:$L$75,PREDICTIONS!$B$4:$B$75,$BX46,PREDICTIONS!$C$4:$C$75,DD$3)</f>
        <v>0</v>
      </c>
      <c r="DE46" s="83">
        <f>SUMIFS(PREDICTIONS!$O$4:$O$75,PREDICTIONS!$D$4:$D$75,$BX46,PREDICTIONS!$C$4:$C$75,DE$3)+SUMIFS(PREDICTIONS!$N$4:$N$75,PREDICTIONS!$C$4:$C$75,$BX46,PREDICTIONS!$D$4:$D$75,DE$3)</f>
        <v>0</v>
      </c>
      <c r="DF46" s="83">
        <f>SUMIFS(PREDICTIONS!$P$4:$P$75,PREDICTIONS!$E$4:$E$75,$BX46,PREDICTIONS!$D$4:$D$75,DF$3)+SUMIFS(PREDICTIONS!$O$4:$O$75,PREDICTIONS!$D$4:$D$75,$BX46,PREDICTIONS!$E$4:$E$75,DF$3)</f>
        <v>0</v>
      </c>
      <c r="DG46" s="83">
        <f>SUMIFS(PREDICTIONS!$Q$4:$Q$75,PREDICTIONS!$F$4:$F$75,$BX46,PREDICTIONS!$E$4:$E$75,DG$3)+SUMIFS(PREDICTIONS!$P$4:$P$75,PREDICTIONS!$E$4:$E$75,$BX46,PREDICTIONS!$F$4:$F$75,DG$3)</f>
        <v>0</v>
      </c>
      <c r="DH46" s="83">
        <f>SUMIFS(PREDICTIONS!$R$4:$R$75,PREDICTIONS!$G$4:$G$75,$BX46,PREDICTIONS!$F$4:$F$75,DH$3)+SUMIFS(PREDICTIONS!$Q$4:$Q$75,PREDICTIONS!$F$4:$F$75,$BX46,PREDICTIONS!$G$4:$G$75,DH$3)</f>
        <v>0</v>
      </c>
      <c r="DI46" s="83">
        <f>SUMIFS(PREDICTIONS!$S$4:$S$75,PREDICTIONS!$J$4:$J$75,$BX46,PREDICTIONS!$G$4:$G$75,DI$3)+SUMIFS(PREDICTIONS!$R$4:$R$75,PREDICTIONS!$G$4:$G$75,$BX46,PREDICTIONS!$J$4:$J$75,DI$3)</f>
        <v>0</v>
      </c>
      <c r="DJ46" s="83">
        <f>SUMIFS(PREDICTIONS!$T$4:$T$75,PREDICTIONS!$K$4:$K$75,$BX46,PREDICTIONS!$J$4:$J$75,DJ$3)+SUMIFS(PREDICTIONS!$S$4:$S$75,PREDICTIONS!$J$4:$J$75,$BX46,PREDICTIONS!$K$4:$K$75,DJ$3)</f>
        <v>0</v>
      </c>
      <c r="DK46" s="83">
        <f>SUMIFS(PREDICTIONS!$U$4:$U$75,PREDICTIONS!$L$4:$L$75,$BX46,PREDICTIONS!$K$4:$K$75,DK$3)+SUMIFS(PREDICTIONS!$T$4:$T$75,PREDICTIONS!$K$4:$K$75,$BX46,PREDICTIONS!$L$4:$L$75,DK$3)</f>
        <v>0</v>
      </c>
      <c r="DL46" s="83">
        <f>SUMIFS(PREDICTIONS!$V$4:$V$75,PREDICTIONS!$N$4:$N$75,$BX46,PREDICTIONS!$L$4:$L$75,DL$3)+SUMIFS(PREDICTIONS!$U$4:$U$75,PREDICTIONS!$L$4:$L$75,$BX46,PREDICTIONS!$N$4:$N$75,DL$3)</f>
        <v>0</v>
      </c>
      <c r="DM46" s="83">
        <f>SUMIFS(PREDICTIONS!$W$4:$W$75,PREDICTIONS!$O$4:$O$75,$BX46,PREDICTIONS!$N$4:$N$75,DM$3)+SUMIFS(PREDICTIONS!$V$4:$V$75,PREDICTIONS!$N$4:$N$75,$BX46,PREDICTIONS!$O$4:$O$75,DM$3)</f>
        <v>0</v>
      </c>
      <c r="DN46" s="83">
        <f>SUMIFS(PREDICTIONS!$B$4:$B$75,PREDICTIONS!$P$4:$P$75,$BX46,PREDICTIONS!$O$4:$O$75,DN$3)+SUMIFS(PREDICTIONS!$W$4:$W$75,PREDICTIONS!$O$4:$O$75,$BX46,PREDICTIONS!$P$4:$P$75,DN$3)</f>
        <v>0</v>
      </c>
      <c r="DO46" s="83">
        <f>SUMIFS(PREDICTIONS!$C$4:$C$75,PREDICTIONS!$Q$4:$Q$75,$BX46,PREDICTIONS!$P$4:$P$75,DO$3)+SUMIFS(PREDICTIONS!$B$4:$B$75,PREDICTIONS!$P$4:$P$75,$BX46,PREDICTIONS!$Q$4:$Q$75,DO$3)</f>
        <v>0</v>
      </c>
      <c r="DP46" s="83">
        <f>SUMIFS(PREDICTIONS!$D$4:$D$75,PREDICTIONS!$R$4:$R$75,$BX46,PREDICTIONS!$Q$4:$Q$75,DP$3)+SUMIFS(PREDICTIONS!$C$4:$C$75,PREDICTIONS!$Q$4:$Q$75,$BX46,PREDICTIONS!$R$4:$R$75,DP$3)</f>
        <v>0</v>
      </c>
      <c r="DQ46" s="83">
        <f>SUMIFS(PREDICTIONS!$E$4:$E$75,PREDICTIONS!$S$4:$S$75,$BX46,PREDICTIONS!$R$4:$R$75,DQ$3)+SUMIFS(PREDICTIONS!$D$4:$D$75,PREDICTIONS!$R$4:$R$75,$BX46,PREDICTIONS!$S$4:$S$75,DQ$3)</f>
        <v>0</v>
      </c>
      <c r="DR46" s="83">
        <f>SUMIFS(PREDICTIONS!$W$4:$W$75,PREDICTIONS!$O$4:$O$75,$BX46,PREDICTIONS!$N$4:$N$75,DR$3)+SUMIFS(PREDICTIONS!$V$4:$V$75,PREDICTIONS!$N$4:$N$75,$BX46,PREDICTIONS!$O$4:$O$75,DR$3)</f>
        <v>0</v>
      </c>
      <c r="DS46" s="83">
        <f>SUMIFS(PREDICTIONS!$W$4:$W$75,PREDICTIONS!$O$4:$O$75,$BX46,PREDICTIONS!$N$4:$N$75,DS$3)+SUMIFS(PREDICTIONS!$V$4:$V$75,PREDICTIONS!$N$4:$N$75,$BX46,PREDICTIONS!$O$4:$O$75,DS$3)</f>
        <v>0</v>
      </c>
      <c r="DT46" s="83">
        <f>SUMIFS(PREDICTIONS!$W$4:$W$75,PREDICTIONS!$O$4:$O$75,$BX46,PREDICTIONS!$N$4:$N$75,DT$3)+SUMIFS(PREDICTIONS!$V$4:$V$75,PREDICTIONS!$N$4:$N$75,$BX46,PREDICTIONS!$O$4:$O$75,DT$3)</f>
        <v>0</v>
      </c>
      <c r="DU46" s="51"/>
      <c r="DV46" s="51" t="s">
        <v>37</v>
      </c>
      <c r="DW46" s="83">
        <f>SUMIFS(PREDICTIONS!$U$4:$U$75,PREDICTIONS!$O$4:$O$75,$BX46,PREDICTIONS!$N$4:$N$75,DW$3)+SUMIFS(PREDICTIONS!$T$4:$T$75,PREDICTIONS!$N$4:$N$75,$BX46,PREDICTIONS!$O$4:$O$75,DW$3)</f>
        <v>0</v>
      </c>
      <c r="DX46" s="83">
        <f>SUMIFS(PREDICTIONS!$U$4:$U$75,PREDICTIONS!$O$4:$O$75,$BX46,PREDICTIONS!$N$4:$N$75,DX$3)+SUMIFS(PREDICTIONS!$T$4:$T$75,PREDICTIONS!$N$4:$N$75,$BX46,PREDICTIONS!$O$4:$O$75,DX$3)</f>
        <v>0</v>
      </c>
      <c r="DY46" s="83">
        <f>SUMIFS(PREDICTIONS!$U$4:$U$75,PREDICTIONS!$O$4:$O$75,$BX46,PREDICTIONS!$N$4:$N$75,DY$3)+SUMIFS(PREDICTIONS!$T$4:$T$75,PREDICTIONS!$N$4:$N$75,$BX46,PREDICTIONS!$O$4:$O$75,DY$3)</f>
        <v>0</v>
      </c>
      <c r="DZ46" s="83">
        <f>SUMIFS(PREDICTIONS!$U$4:$U$75,PREDICTIONS!$O$4:$O$75,$BX46,PREDICTIONS!$N$4:$N$75,DZ$3)+SUMIFS(PREDICTIONS!$T$4:$T$75,PREDICTIONS!$N$4:$N$75,$BX46,PREDICTIONS!$O$4:$O$75,DZ$3)</f>
        <v>0</v>
      </c>
      <c r="EA46" s="83">
        <f>SUMIFS(PREDICTIONS!$U$4:$U$75,PREDICTIONS!$O$4:$O$75,$BX46,PREDICTIONS!$N$4:$N$75,EA$3)+SUMIFS(PREDICTIONS!$T$4:$T$75,PREDICTIONS!$N$4:$N$75,$BX46,PREDICTIONS!$O$4:$O$75,EA$3)</f>
        <v>0</v>
      </c>
      <c r="EB46" s="83">
        <f>SUMIFS(PREDICTIONS!$U$4:$U$75,PREDICTIONS!$O$4:$O$75,$BX46,PREDICTIONS!$N$4:$N$75,EB$3)+SUMIFS(PREDICTIONS!$T$4:$T$75,PREDICTIONS!$N$4:$N$75,$BX46,PREDICTIONS!$O$4:$O$75,EB$3)</f>
        <v>0</v>
      </c>
      <c r="EC46" s="83">
        <f>SUMIFS(PREDICTIONS!$U$4:$U$75,PREDICTIONS!$O$4:$O$75,$BX46,PREDICTIONS!$N$4:$N$75,EC$3)+SUMIFS(PREDICTIONS!$T$4:$T$75,PREDICTIONS!$N$4:$N$75,$BX46,PREDICTIONS!$O$4:$O$75,EC$3)</f>
        <v>0</v>
      </c>
      <c r="ED46" s="83">
        <f>SUMIFS(PREDICTIONS!$U$4:$U$75,PREDICTIONS!$O$4:$O$75,$BX46,PREDICTIONS!$N$4:$N$75,ED$3)+SUMIFS(PREDICTIONS!$T$4:$T$75,PREDICTIONS!$N$4:$N$75,$BX46,PREDICTIONS!$O$4:$O$75,ED$3)</f>
        <v>0</v>
      </c>
      <c r="EE46" s="83">
        <f>SUMIFS(PREDICTIONS!$U$4:$U$75,PREDICTIONS!$O$4:$O$75,$BX46,PREDICTIONS!$N$4:$N$75,EE$3)+SUMIFS(PREDICTIONS!$T$4:$T$75,PREDICTIONS!$N$4:$N$75,$BX46,PREDICTIONS!$O$4:$O$75,EE$3)</f>
        <v>0</v>
      </c>
      <c r="EF46" s="83">
        <f>SUMIFS(PREDICTIONS!$V$4:$V$75,PREDICTIONS!$P$4:$P$75,$BX46,PREDICTIONS!$O$4:$O$75,EF$3)+SUMIFS(PREDICTIONS!$U$4:$U$75,PREDICTIONS!$O$4:$O$75,$BX46,PREDICTIONS!$P$4:$P$75,EF$3)</f>
        <v>0</v>
      </c>
      <c r="EG46" s="83">
        <f>SUMIFS(PREDICTIONS!$W$4:$W$75,PREDICTIONS!$Q$4:$Q$75,$BX46,PREDICTIONS!$P$4:$P$75,EG$3)+SUMIFS(PREDICTIONS!$V$4:$V$75,PREDICTIONS!$P$4:$P$75,$BX46,PREDICTIONS!$Q$4:$Q$75,EG$3)</f>
        <v>0</v>
      </c>
      <c r="EH46" s="83">
        <f>SUMIFS(PREDICTIONS!$B$4:$B$75,PREDICTIONS!$R$4:$R$75,$BX46,PREDICTIONS!$Q$4:$Q$75,EH$3)+SUMIFS(PREDICTIONS!$W$4:$W$75,PREDICTIONS!$Q$4:$Q$75,$BX46,PREDICTIONS!$R$4:$R$75,EH$3)</f>
        <v>0</v>
      </c>
      <c r="EI46" s="83">
        <f>SUMIFS(PREDICTIONS!$C$4:$C$75,PREDICTIONS!$S$4:$S$75,$BX46,PREDICTIONS!$R$4:$R$75,EI$3)+SUMIFS(PREDICTIONS!$B$4:$B$75,PREDICTIONS!$R$4:$R$75,$BX46,PREDICTIONS!$S$4:$S$75,EI$3)</f>
        <v>0</v>
      </c>
      <c r="EJ46" s="83">
        <f>SUMIFS(PREDICTIONS!$D$4:$D$75,PREDICTIONS!$T$4:$T$75,$BX46,PREDICTIONS!$S$4:$S$75,EJ$3)+SUMIFS(PREDICTIONS!$C$4:$C$75,PREDICTIONS!$S$4:$S$75,$BX46,PREDICTIONS!$T$4:$T$75,EJ$3)</f>
        <v>0</v>
      </c>
      <c r="EK46" s="83">
        <f>SUMIFS(PREDICTIONS!$E$4:$E$75,PREDICTIONS!$U$4:$U$75,$BX46,PREDICTIONS!$T$4:$T$75,EK$3)+SUMIFS(PREDICTIONS!$D$4:$D$75,PREDICTIONS!$T$4:$T$75,$BX46,PREDICTIONS!$U$4:$U$75,EK$3)</f>
        <v>0</v>
      </c>
      <c r="EL46" s="83">
        <f>SUMIFS(PREDICTIONS!$F$4:$F$75,PREDICTIONS!$V$4:$V$75,$BX46,PREDICTIONS!$U$4:$U$75,EL$3)+SUMIFS(PREDICTIONS!$E$4:$E$75,PREDICTIONS!$U$4:$U$75,$BX46,PREDICTIONS!$V$4:$V$75,EL$3)</f>
        <v>0</v>
      </c>
      <c r="EM46" s="83">
        <f>SUMIFS(PREDICTIONS!$G$4:$G$75,PREDICTIONS!$W$4:$W$75,$BX46,PREDICTIONS!$V$4:$V$75,EM$3)+SUMIFS(PREDICTIONS!$F$4:$F$75,PREDICTIONS!$V$4:$V$75,$BX46,PREDICTIONS!$W$4:$W$75,EM$3)</f>
        <v>0</v>
      </c>
      <c r="EN46" s="83">
        <f>SUMIFS(PREDICTIONS!$J$4:$J$75,PREDICTIONS!$B$4:$B$75,$BX46,PREDICTIONS!$W$4:$W$75,EN$3)+SUMIFS(PREDICTIONS!$G$4:$G$75,PREDICTIONS!$W$4:$W$75,$BX46,PREDICTIONS!$B$4:$B$75,EN$3)</f>
        <v>0</v>
      </c>
      <c r="EO46" s="83">
        <f>SUMIFS(PREDICTIONS!$K$4:$K$75,PREDICTIONS!$C$4:$C$75,$BX46,PREDICTIONS!$B$4:$B$75,EO$3)+SUMIFS(PREDICTIONS!$J$4:$J$75,PREDICTIONS!$B$4:$B$75,$BX46,PREDICTIONS!$C$4:$C$75,EO$3)</f>
        <v>0</v>
      </c>
      <c r="EP46" s="83">
        <f>SUMIFS(PREDICTIONS!$L$4:$L$75,PREDICTIONS!$D$4:$D$75,$BX46,PREDICTIONS!$C$4:$C$75,EP$3)+SUMIFS(PREDICTIONS!$K$4:$K$75,PREDICTIONS!$C$4:$C$75,$BX46,PREDICTIONS!$D$4:$D$75,EP$3)</f>
        <v>0</v>
      </c>
      <c r="EQ46" s="83">
        <f>SUMIFS(PREDICTIONS!$N$4:$N$75,PREDICTIONS!$E$4:$E$75,$BX46,PREDICTIONS!$D$4:$D$75,EQ$3)+SUMIFS(PREDICTIONS!$L$4:$L$75,PREDICTIONS!$D$4:$D$75,$BX46,PREDICTIONS!$E$4:$E$75,EQ$3)</f>
        <v>0</v>
      </c>
      <c r="ER46" s="83">
        <f>SUMIFS(PREDICTIONS!$O$4:$O$75,PREDICTIONS!$F$4:$F$75,$BX46,PREDICTIONS!$E$4:$E$75,ER$3)+SUMIFS(PREDICTIONS!$N$4:$N$75,PREDICTIONS!$E$4:$E$75,$BX46,PREDICTIONS!$F$4:$F$75,ER$3)</f>
        <v>0</v>
      </c>
      <c r="ES46" s="83">
        <f>SUMIFS(PREDICTIONS!$P$4:$P$75,PREDICTIONS!$G$4:$G$75,$BX46,PREDICTIONS!$F$4:$F$75,ES$3)+SUMIFS(PREDICTIONS!$O$4:$O$75,PREDICTIONS!$F$4:$F$75,$BX46,PREDICTIONS!$G$4:$G$75,ES$3)</f>
        <v>0</v>
      </c>
      <c r="ET46" s="83">
        <f>SUMIFS(PREDICTIONS!$Q$4:$Q$75,PREDICTIONS!$J$4:$J$75,$BX46,PREDICTIONS!$G$4:$G$75,ET$3)+SUMIFS(PREDICTIONS!$P$4:$P$75,PREDICTIONS!$G$4:$G$75,$BX46,PREDICTIONS!$J$4:$J$75,ET$3)</f>
        <v>0</v>
      </c>
      <c r="EU46" s="83">
        <f>SUMIFS(PREDICTIONS!$R$4:$R$75,PREDICTIONS!$K$4:$K$75,$BX46,PREDICTIONS!$J$4:$J$75,EU$3)+SUMIFS(PREDICTIONS!$Q$4:$Q$75,PREDICTIONS!$J$4:$J$75,$BX46,PREDICTIONS!$K$4:$K$75,EU$3)</f>
        <v>0</v>
      </c>
      <c r="EV46" s="83">
        <f>SUMIFS(PREDICTIONS!$S$4:$S$75,PREDICTIONS!$L$4:$L$75,$BX46,PREDICTIONS!$K$4:$K$75,EV$3)+SUMIFS(PREDICTIONS!$R$4:$R$75,PREDICTIONS!$K$4:$K$75,$BX46,PREDICTIONS!$L$4:$L$75,EV$3)</f>
        <v>0</v>
      </c>
      <c r="EW46" s="83">
        <f>SUMIFS(PREDICTIONS!$T$4:$T$75,PREDICTIONS!$N$4:$N$75,$BX46,PREDICTIONS!$L$4:$L$75,EW$3)+SUMIFS(PREDICTIONS!$S$4:$S$75,PREDICTIONS!$L$4:$L$75,$BX46,PREDICTIONS!$N$4:$N$75,EW$3)</f>
        <v>0</v>
      </c>
      <c r="EX46" s="83">
        <f>SUMIFS(PREDICTIONS!$U$4:$U$75,PREDICTIONS!$O$4:$O$75,$BX46,PREDICTIONS!$N$4:$N$75,EX$3)+SUMIFS(PREDICTIONS!$T$4:$T$75,PREDICTIONS!$N$4:$N$75,$BX46,PREDICTIONS!$O$4:$O$75,EX$3)</f>
        <v>0</v>
      </c>
      <c r="EY46" s="83">
        <f>SUMIFS(PREDICTIONS!$V$4:$V$75,PREDICTIONS!$P$4:$P$75,$BX46,PREDICTIONS!$O$4:$O$75,EY$3)+SUMIFS(PREDICTIONS!$U$4:$U$75,PREDICTIONS!$O$4:$O$75,$BX46,PREDICTIONS!$P$4:$P$75,EY$3)</f>
        <v>0</v>
      </c>
      <c r="EZ46" s="83">
        <f>SUMIFS(PREDICTIONS!$W$4:$W$75,PREDICTIONS!$Q$4:$Q$75,$BX46,PREDICTIONS!$P$4:$P$75,EZ$3)+SUMIFS(PREDICTIONS!$V$4:$V$75,PREDICTIONS!$P$4:$P$75,$BX46,PREDICTIONS!$Q$4:$Q$75,EZ$3)</f>
        <v>0</v>
      </c>
      <c r="FA46" s="83">
        <f>SUMIFS(PREDICTIONS!$B$4:$B$75,PREDICTIONS!$R$4:$R$75,$BX46,PREDICTIONS!$Q$4:$Q$75,FA$3)+SUMIFS(PREDICTIONS!$W$4:$W$75,PREDICTIONS!$Q$4:$Q$75,$BX46,PREDICTIONS!$R$4:$R$75,FA$3)</f>
        <v>0</v>
      </c>
      <c r="FB46" s="83">
        <f>SUMIFS(PREDICTIONS!$C$4:$C$75,PREDICTIONS!$S$4:$S$75,$BX46,PREDICTIONS!$R$4:$R$75,FB$3)+SUMIFS(PREDICTIONS!$B$4:$B$75,PREDICTIONS!$R$4:$R$75,$BX46,PREDICTIONS!$S$4:$S$75,FB$3)</f>
        <v>0</v>
      </c>
      <c r="FC46" s="83">
        <f>SUMIFS(PREDICTIONS!$D$4:$D$75,PREDICTIONS!$T$4:$T$75,$BX46,PREDICTIONS!$S$4:$S$75,FC$3)+SUMIFS(PREDICTIONS!$C$4:$C$75,PREDICTIONS!$S$4:$S$75,$BX46,PREDICTIONS!$T$4:$T$75,FC$3)</f>
        <v>0</v>
      </c>
      <c r="FD46" s="83">
        <f>SUMIFS(PREDICTIONS!$E$4:$E$75,PREDICTIONS!$U$4:$U$75,$BX46,PREDICTIONS!$T$4:$T$75,FD$3)+SUMIFS(PREDICTIONS!$D$4:$D$75,PREDICTIONS!$T$4:$T$75,$BX46,PREDICTIONS!$U$4:$U$75,FD$3)</f>
        <v>0</v>
      </c>
      <c r="FE46" s="83">
        <f>SUMIFS(PREDICTIONS!$F$4:$F$75,PREDICTIONS!$V$4:$V$75,$BX46,PREDICTIONS!$U$4:$U$75,FE$3)+SUMIFS(PREDICTIONS!$E$4:$E$75,PREDICTIONS!$U$4:$U$75,$BX46,PREDICTIONS!$V$4:$V$75,FE$3)</f>
        <v>0</v>
      </c>
      <c r="FF46" s="83">
        <f>SUMIFS(PREDICTIONS!$G$4:$G$75,PREDICTIONS!$W$4:$W$75,$BX46,PREDICTIONS!$V$4:$V$75,FF$3)+SUMIFS(PREDICTIONS!$F$4:$F$75,PREDICTIONS!$V$4:$V$75,$BX46,PREDICTIONS!$W$4:$W$75,FF$3)</f>
        <v>0</v>
      </c>
      <c r="FG46" s="83">
        <f>SUMIFS(PREDICTIONS!$U$4:$U$75,PREDICTIONS!$O$4:$O$75,$BX46,PREDICTIONS!$N$4:$N$75,FG$3)+SUMIFS(PREDICTIONS!$T$4:$T$75,PREDICTIONS!$N$4:$N$75,$BX46,PREDICTIONS!$O$4:$O$75,FG$3)</f>
        <v>0</v>
      </c>
      <c r="FH46" s="83">
        <f>SUMIFS(PREDICTIONS!$U$4:$U$75,PREDICTIONS!$O$4:$O$75,$BX46,PREDICTIONS!$N$4:$N$75,FH$3)+SUMIFS(PREDICTIONS!$T$4:$T$75,PREDICTIONS!$N$4:$N$75,$BX46,PREDICTIONS!$O$4:$O$75,FH$3)</f>
        <v>0</v>
      </c>
      <c r="FI46" s="83">
        <f>SUMIFS(PREDICTIONS!$U$4:$U$75,PREDICTIONS!$O$4:$O$75,$BX46,PREDICTIONS!$N$4:$N$75,FI$3)+SUMIFS(PREDICTIONS!$T$4:$T$75,PREDICTIONS!$N$4:$N$75,$BX46,PREDICTIONS!$O$4:$O$75,FI$3)</f>
        <v>0</v>
      </c>
      <c r="FJ46" s="83">
        <f>SUMIFS(PREDICTIONS!$U$4:$U$75,PREDICTIONS!$O$4:$O$75,$BX46,PREDICTIONS!$N$4:$N$75,FJ$3)+SUMIFS(PREDICTIONS!$T$4:$T$75,PREDICTIONS!$N$4:$N$75,$BX46,PREDICTIONS!$O$4:$O$75,FJ$3)</f>
        <v>0</v>
      </c>
      <c r="FK46" s="83">
        <f>SUMIFS(PREDICTIONS!$U$4:$U$75,PREDICTIONS!$O$4:$O$75,$BX46,PREDICTIONS!$N$4:$N$75,FK$3)+SUMIFS(PREDICTIONS!$T$4:$T$75,PREDICTIONS!$N$4:$N$75,$BX46,PREDICTIONS!$O$4:$O$75,FK$3)</f>
        <v>0</v>
      </c>
      <c r="FL46" s="83">
        <f>SUMIFS(PREDICTIONS!$U$4:$U$75,PREDICTIONS!$O$4:$O$75,$BX46,PREDICTIONS!$N$4:$N$75,FL$3)+SUMIFS(PREDICTIONS!$T$4:$T$75,PREDICTIONS!$N$4:$N$75,$BX46,PREDICTIONS!$O$4:$O$75,FL$3)</f>
        <v>0</v>
      </c>
      <c r="FM46" s="83">
        <f>SUMIFS(PREDICTIONS!$U$4:$U$75,PREDICTIONS!$O$4:$O$75,$BX46,PREDICTIONS!$N$4:$N$75,FM$3)+SUMIFS(PREDICTIONS!$T$4:$T$75,PREDICTIONS!$N$4:$N$75,$BX46,PREDICTIONS!$O$4:$O$75,FM$3)</f>
        <v>0</v>
      </c>
      <c r="FN46" s="83">
        <f>SUMIFS(PREDICTIONS!$U$4:$U$75,PREDICTIONS!$O$4:$O$75,$BX46,PREDICTIONS!$N$4:$N$75,FN$3)+SUMIFS(PREDICTIONS!$T$4:$T$75,PREDICTIONS!$N$4:$N$75,$BX46,PREDICTIONS!$O$4:$O$75,FN$3)</f>
        <v>0</v>
      </c>
      <c r="FO46" s="83">
        <f>SUMIFS(PREDICTIONS!$U$4:$U$75,PREDICTIONS!$O$4:$O$75,$BX46,PREDICTIONS!$N$4:$N$75,FO$3)+SUMIFS(PREDICTIONS!$T$4:$T$75,PREDICTIONS!$N$4:$N$75,$BX46,PREDICTIONS!$O$4:$O$75,FO$3)</f>
        <v>0</v>
      </c>
      <c r="FP46" s="83">
        <f>SUMIFS(PREDICTIONS!$U$4:$U$75,PREDICTIONS!$O$4:$O$75,$BX46,PREDICTIONS!$N$4:$N$75,FP$3)+SUMIFS(PREDICTIONS!$T$4:$T$75,PREDICTIONS!$N$4:$N$75,$BX46,PREDICTIONS!$O$4:$O$75,FP$3)</f>
        <v>0</v>
      </c>
      <c r="FQ46" s="83">
        <f>SUMIFS(PREDICTIONS!$U$4:$U$75,PREDICTIONS!$O$4:$O$75,$BX46,PREDICTIONS!$N$4:$N$75,FQ$3)+SUMIFS(PREDICTIONS!$T$4:$T$75,PREDICTIONS!$N$4:$N$75,$BX46,PREDICTIONS!$O$4:$O$75,FQ$3)</f>
        <v>0</v>
      </c>
      <c r="FR46" s="83">
        <f>SUMIFS(PREDICTIONS!$U$4:$U$75,PREDICTIONS!$O$4:$O$75,$BX46,PREDICTIONS!$N$4:$N$75,FR$3)+SUMIFS(PREDICTIONS!$T$4:$T$75,PREDICTIONS!$N$4:$N$75,$BX46,PREDICTIONS!$O$4:$O$75,FR$3)</f>
        <v>0</v>
      </c>
      <c r="FS46" s="51"/>
      <c r="FT46" s="51" t="s">
        <v>37</v>
      </c>
      <c r="FU46" s="83">
        <f>SUMIFS(PREDICTIONS!$S$4:$S$75,PREDICTIONS!$O$4:$O$75,$BX46,PREDICTIONS!$N$4:$N$75,FU$3)+SUMIFS(PREDICTIONS!$R$4:$R$75,PREDICTIONS!$N$4:$N$75,$BX46,PREDICTIONS!$O$4:$O$75,FU$3)</f>
        <v>0</v>
      </c>
      <c r="FV46" s="83">
        <f>SUMIFS(PREDICTIONS!$S$4:$S$75,PREDICTIONS!$O$4:$O$75,$BX46,PREDICTIONS!$N$4:$N$75,FV$3)+SUMIFS(PREDICTIONS!$R$4:$R$75,PREDICTIONS!$N$4:$N$75,$BX46,PREDICTIONS!$O$4:$O$75,FV$3)</f>
        <v>0</v>
      </c>
      <c r="FW46" s="83">
        <f>SUMIFS(PREDICTIONS!$S$4:$S$75,PREDICTIONS!$O$4:$O$75,$BX46,PREDICTIONS!$N$4:$N$75,FW$3)+SUMIFS(PREDICTIONS!$R$4:$R$75,PREDICTIONS!$N$4:$N$75,$BX46,PREDICTIONS!$O$4:$O$75,FW$3)</f>
        <v>0</v>
      </c>
      <c r="FX46" s="83">
        <f>SUMIFS(PREDICTIONS!$S$4:$S$75,PREDICTIONS!$O$4:$O$75,$BX46,PREDICTIONS!$N$4:$N$75,FX$3)+SUMIFS(PREDICTIONS!$R$4:$R$75,PREDICTIONS!$N$4:$N$75,$BX46,PREDICTIONS!$O$4:$O$75,FX$3)</f>
        <v>0</v>
      </c>
      <c r="FY46" s="83">
        <f>SUMIFS(PREDICTIONS!$S$4:$S$75,PREDICTIONS!$O$4:$O$75,$BX46,PREDICTIONS!$N$4:$N$75,FY$3)+SUMIFS(PREDICTIONS!$R$4:$R$75,PREDICTIONS!$N$4:$N$75,$BX46,PREDICTIONS!$O$4:$O$75,FY$3)</f>
        <v>0</v>
      </c>
      <c r="FZ46" s="83">
        <f>SUMIFS(PREDICTIONS!$S$4:$S$75,PREDICTIONS!$O$4:$O$75,$BX46,PREDICTIONS!$N$4:$N$75,FZ$3)+SUMIFS(PREDICTIONS!$R$4:$R$75,PREDICTIONS!$N$4:$N$75,$BX46,PREDICTIONS!$O$4:$O$75,FZ$3)</f>
        <v>0</v>
      </c>
      <c r="GA46" s="83">
        <f>SUMIFS(PREDICTIONS!$T$4:$T$75,PREDICTIONS!$P$4:$P$75,$BX46,PREDICTIONS!$O$4:$O$75,GA$3)+SUMIFS(PREDICTIONS!$S$4:$S$75,PREDICTIONS!$O$4:$O$75,$BX46,PREDICTIONS!$P$4:$P$75,GA$3)</f>
        <v>0</v>
      </c>
      <c r="GB46" s="83">
        <f>SUMIFS(PREDICTIONS!$U$4:$U$75,PREDICTIONS!$Q$4:$Q$75,$BX46,PREDICTIONS!$P$4:$P$75,GB$3)+SUMIFS(PREDICTIONS!$T$4:$T$75,PREDICTIONS!$P$4:$P$75,$BX46,PREDICTIONS!$Q$4:$Q$75,GB$3)</f>
        <v>0</v>
      </c>
      <c r="GC46" s="83">
        <f>SUMIFS(PREDICTIONS!$V$4:$V$75,PREDICTIONS!$R$4:$R$75,$BX46,PREDICTIONS!$Q$4:$Q$75,GC$3)+SUMIFS(PREDICTIONS!$U$4:$U$75,PREDICTIONS!$Q$4:$Q$75,$BX46,PREDICTIONS!$R$4:$R$75,GC$3)</f>
        <v>0</v>
      </c>
      <c r="GD46" s="83">
        <f>SUMIFS(PREDICTIONS!$W$4:$W$75,PREDICTIONS!$S$4:$S$75,$BX46,PREDICTIONS!$R$4:$R$75,GD$3)+SUMIFS(PREDICTIONS!$V$4:$V$75,PREDICTIONS!$R$4:$R$75,$BX46,PREDICTIONS!$S$4:$S$75,GD$3)</f>
        <v>0</v>
      </c>
      <c r="GE46" s="83">
        <f>SUMIFS(PREDICTIONS!$B$4:$B$75,PREDICTIONS!$T$4:$T$75,$BX46,PREDICTIONS!$S$4:$S$75,GE$3)+SUMIFS(PREDICTIONS!$W$4:$W$75,PREDICTIONS!$S$4:$S$75,$BX46,PREDICTIONS!$T$4:$T$75,GE$3)</f>
        <v>0</v>
      </c>
      <c r="GF46" s="83">
        <f>SUMIFS(PREDICTIONS!$C$4:$C$75,PREDICTIONS!$U$4:$U$75,$BX46,PREDICTIONS!$T$4:$T$75,GF$3)+SUMIFS(PREDICTIONS!$B$4:$B$75,PREDICTIONS!$T$4:$T$75,$BX46,PREDICTIONS!$U$4:$U$75,GF$3)</f>
        <v>0</v>
      </c>
      <c r="GG46" s="83">
        <f>SUMIFS(PREDICTIONS!$D$4:$D$75,PREDICTIONS!$V$4:$V$75,$BX46,PREDICTIONS!$U$4:$U$75,GG$3)+SUMIFS(PREDICTIONS!$C$4:$C$75,PREDICTIONS!$U$4:$U$75,$BX46,PREDICTIONS!$V$4:$V$75,GG$3)</f>
        <v>0</v>
      </c>
      <c r="GH46" s="83">
        <f>SUMIFS(PREDICTIONS!$E$4:$E$75,PREDICTIONS!$W$4:$W$75,$BX46,PREDICTIONS!$V$4:$V$75,GH$3)+SUMIFS(PREDICTIONS!$D$4:$D$75,PREDICTIONS!$V$4:$V$75,$BX46,PREDICTIONS!$W$4:$W$75,GH$3)</f>
        <v>0</v>
      </c>
      <c r="GI46" s="83">
        <f>SUMIFS(PREDICTIONS!$F$4:$F$75,PREDICTIONS!$B$4:$B$75,$BX46,PREDICTIONS!$W$4:$W$75,GI$3)+SUMIFS(PREDICTIONS!$E$4:$E$75,PREDICTIONS!$W$4:$W$75,$BX46,PREDICTIONS!$B$4:$B$75,GI$3)</f>
        <v>0</v>
      </c>
      <c r="GJ46" s="83">
        <f>SUMIFS(PREDICTIONS!$G$4:$G$75,PREDICTIONS!$C$4:$C$75,$BX46,PREDICTIONS!$B$4:$B$75,GJ$3)+SUMIFS(PREDICTIONS!$F$4:$F$75,PREDICTIONS!$B$4:$B$75,$BX46,PREDICTIONS!$C$4:$C$75,GJ$3)</f>
        <v>0</v>
      </c>
      <c r="GK46" s="83">
        <f>SUMIFS(PREDICTIONS!$J$4:$J$75,PREDICTIONS!$D$4:$D$75,$BX46,PREDICTIONS!$C$4:$C$75,GK$3)+SUMIFS(PREDICTIONS!$G$4:$G$75,PREDICTIONS!$C$4:$C$75,$BX46,PREDICTIONS!$D$4:$D$75,GK$3)</f>
        <v>0</v>
      </c>
      <c r="GL46" s="83">
        <f>SUMIFS(PREDICTIONS!$K$4:$K$75,PREDICTIONS!$E$4:$E$75,$BX46,PREDICTIONS!$D$4:$D$75,GL$3)+SUMIFS(PREDICTIONS!$J$4:$J$75,PREDICTIONS!$D$4:$D$75,$BX46,PREDICTIONS!$E$4:$E$75,GL$3)</f>
        <v>0</v>
      </c>
      <c r="GM46" s="83">
        <f>SUMIFS(PREDICTIONS!$L$4:$L$75,PREDICTIONS!$F$4:$F$75,$BX46,PREDICTIONS!$E$4:$E$75,GM$3)+SUMIFS(PREDICTIONS!$K$4:$K$75,PREDICTIONS!$E$4:$E$75,$BX46,PREDICTIONS!$F$4:$F$75,GM$3)</f>
        <v>0</v>
      </c>
      <c r="GN46" s="83">
        <f>SUMIFS(PREDICTIONS!$N$4:$N$75,PREDICTIONS!$G$4:$G$75,$BX46,PREDICTIONS!$F$4:$F$75,GN$3)+SUMIFS(PREDICTIONS!$L$4:$L$75,PREDICTIONS!$F$4:$F$75,$BX46,PREDICTIONS!$G$4:$G$75,GN$3)</f>
        <v>0</v>
      </c>
      <c r="GO46" s="83">
        <f>SUMIFS(PREDICTIONS!$O$4:$O$75,PREDICTIONS!$J$4:$J$75,$BX46,PREDICTIONS!$G$4:$G$75,GO$3)+SUMIFS(PREDICTIONS!$N$4:$N$75,PREDICTIONS!$G$4:$G$75,$BX46,PREDICTIONS!$J$4:$J$75,GO$3)</f>
        <v>0</v>
      </c>
      <c r="GP46" s="83">
        <f>SUMIFS(PREDICTIONS!$P$4:$P$75,PREDICTIONS!$K$4:$K$75,$BX46,PREDICTIONS!$J$4:$J$75,GP$3)+SUMIFS(PREDICTIONS!$O$4:$O$75,PREDICTIONS!$J$4:$J$75,$BX46,PREDICTIONS!$K$4:$K$75,GP$3)</f>
        <v>0</v>
      </c>
      <c r="GQ46" s="83">
        <f>SUMIFS(PREDICTIONS!$Q$4:$Q$75,PREDICTIONS!$L$4:$L$75,$BX46,PREDICTIONS!$K$4:$K$75,GQ$3)+SUMIFS(PREDICTIONS!$P$4:$P$75,PREDICTIONS!$K$4:$K$75,$BX46,PREDICTIONS!$L$4:$L$75,GQ$3)</f>
        <v>0</v>
      </c>
      <c r="GR46" s="83">
        <f>SUMIFS(PREDICTIONS!$R$4:$R$75,PREDICTIONS!$N$4:$N$75,$BX46,PREDICTIONS!$L$4:$L$75,GR$3)+SUMIFS(PREDICTIONS!$Q$4:$Q$75,PREDICTIONS!$L$4:$L$75,$BX46,PREDICTIONS!$N$4:$N$75,GR$3)</f>
        <v>0</v>
      </c>
      <c r="GS46" s="83">
        <f>SUMIFS(PREDICTIONS!$S$4:$S$75,PREDICTIONS!$O$4:$O$75,$BX46,PREDICTIONS!$N$4:$N$75,GS$3)+SUMIFS(PREDICTIONS!$R$4:$R$75,PREDICTIONS!$N$4:$N$75,$BX46,PREDICTIONS!$O$4:$O$75,GS$3)</f>
        <v>0</v>
      </c>
      <c r="GT46" s="83">
        <f>SUMIFS(PREDICTIONS!$T$4:$T$75,PREDICTIONS!$P$4:$P$75,$BX46,PREDICTIONS!$O$4:$O$75,GT$3)+SUMIFS(PREDICTIONS!$S$4:$S$75,PREDICTIONS!$O$4:$O$75,$BX46,PREDICTIONS!$P$4:$P$75,GT$3)</f>
        <v>0</v>
      </c>
      <c r="GU46" s="83">
        <f>SUMIFS(PREDICTIONS!$U$4:$U$75,PREDICTIONS!$Q$4:$Q$75,$BX46,PREDICTIONS!$P$4:$P$75,GU$3)+SUMIFS(PREDICTIONS!$T$4:$T$75,PREDICTIONS!$P$4:$P$75,$BX46,PREDICTIONS!$Q$4:$Q$75,GU$3)</f>
        <v>0</v>
      </c>
      <c r="GV46" s="83">
        <f>SUMIFS(PREDICTIONS!$V$4:$V$75,PREDICTIONS!$R$4:$R$75,$BX46,PREDICTIONS!$Q$4:$Q$75,GV$3)+SUMIFS(PREDICTIONS!$U$4:$U$75,PREDICTIONS!$Q$4:$Q$75,$BX46,PREDICTIONS!$R$4:$R$75,GV$3)</f>
        <v>0</v>
      </c>
      <c r="GW46" s="83">
        <f>SUMIFS(PREDICTIONS!$W$4:$W$75,PREDICTIONS!$S$4:$S$75,$BX46,PREDICTIONS!$R$4:$R$75,GW$3)+SUMIFS(PREDICTIONS!$V$4:$V$75,PREDICTIONS!$R$4:$R$75,$BX46,PREDICTIONS!$S$4:$S$75,GW$3)</f>
        <v>0</v>
      </c>
      <c r="GX46" s="83">
        <f>SUMIFS(PREDICTIONS!$B$4:$B$75,PREDICTIONS!$T$4:$T$75,$BX46,PREDICTIONS!$S$4:$S$75,GX$3)+SUMIFS(PREDICTIONS!$W$4:$W$75,PREDICTIONS!$S$4:$S$75,$BX46,PREDICTIONS!$T$4:$T$75,GX$3)</f>
        <v>0</v>
      </c>
      <c r="GY46" s="83">
        <f>SUMIFS(PREDICTIONS!$C$4:$C$75,PREDICTIONS!$U$4:$U$75,$BX46,PREDICTIONS!$T$4:$T$75,GY$3)+SUMIFS(PREDICTIONS!$B$4:$B$75,PREDICTIONS!$T$4:$T$75,$BX46,PREDICTIONS!$U$4:$U$75,GY$3)</f>
        <v>0</v>
      </c>
      <c r="GZ46" s="83">
        <f>SUMIFS(PREDICTIONS!$S$4:$S$75,PREDICTIONS!$O$4:$O$75,$BX46,PREDICTIONS!$N$4:$N$75,GZ$3)+SUMIFS(PREDICTIONS!$R$4:$R$75,PREDICTIONS!$N$4:$N$75,$BX46,PREDICTIONS!$O$4:$O$75,GZ$3)</f>
        <v>0</v>
      </c>
      <c r="HA46" s="83">
        <f>SUMIFS(PREDICTIONS!$S$4:$S$75,PREDICTIONS!$O$4:$O$75,$BX46,PREDICTIONS!$N$4:$N$75,HA$3)+SUMIFS(PREDICTIONS!$R$4:$R$75,PREDICTIONS!$N$4:$N$75,$BX46,PREDICTIONS!$O$4:$O$75,HA$3)</f>
        <v>0</v>
      </c>
      <c r="HB46" s="83">
        <f>SUMIFS(PREDICTIONS!$S$4:$S$75,PREDICTIONS!$O$4:$O$75,$BX46,PREDICTIONS!$N$4:$N$75,HB$3)+SUMIFS(PREDICTIONS!$R$4:$R$75,PREDICTIONS!$N$4:$N$75,$BX46,PREDICTIONS!$O$4:$O$75,HB$3)</f>
        <v>0</v>
      </c>
      <c r="HC46" s="83">
        <f>SUMIFS(PREDICTIONS!$S$4:$S$75,PREDICTIONS!$O$4:$O$75,$BX46,PREDICTIONS!$N$4:$N$75,HC$3)+SUMIFS(PREDICTIONS!$R$4:$R$75,PREDICTIONS!$N$4:$N$75,$BX46,PREDICTIONS!$O$4:$O$75,HC$3)</f>
        <v>0</v>
      </c>
      <c r="HD46" s="83">
        <f>SUMIFS(PREDICTIONS!$S$4:$S$75,PREDICTIONS!$O$4:$O$75,$BX46,PREDICTIONS!$N$4:$N$75,HD$3)+SUMIFS(PREDICTIONS!$R$4:$R$75,PREDICTIONS!$N$4:$N$75,$BX46,PREDICTIONS!$O$4:$O$75,HD$3)</f>
        <v>0</v>
      </c>
      <c r="HE46" s="83">
        <f>SUMIFS(PREDICTIONS!$S$4:$S$75,PREDICTIONS!$O$4:$O$75,$BX46,PREDICTIONS!$N$4:$N$75,HE$3)+SUMIFS(PREDICTIONS!$R$4:$R$75,PREDICTIONS!$N$4:$N$75,$BX46,PREDICTIONS!$O$4:$O$75,HE$3)</f>
        <v>0</v>
      </c>
      <c r="HF46" s="83">
        <f>SUMIFS(PREDICTIONS!$S$4:$S$75,PREDICTIONS!$O$4:$O$75,$BX46,PREDICTIONS!$N$4:$N$75,HF$3)+SUMIFS(PREDICTIONS!$R$4:$R$75,PREDICTIONS!$N$4:$N$75,$BX46,PREDICTIONS!$O$4:$O$75,HF$3)</f>
        <v>0</v>
      </c>
      <c r="HG46" s="83">
        <f>SUMIFS(PREDICTIONS!$S$4:$S$75,PREDICTIONS!$O$4:$O$75,$BX46,PREDICTIONS!$N$4:$N$75,HG$3)+SUMIFS(PREDICTIONS!$R$4:$R$75,PREDICTIONS!$N$4:$N$75,$BX46,PREDICTIONS!$O$4:$O$75,HG$3)</f>
        <v>0</v>
      </c>
      <c r="HH46" s="83">
        <f>SUMIFS(PREDICTIONS!$S$4:$S$75,PREDICTIONS!$O$4:$O$75,$BX46,PREDICTIONS!$N$4:$N$75,HH$3)+SUMIFS(PREDICTIONS!$R$4:$R$75,PREDICTIONS!$N$4:$N$75,$BX46,PREDICTIONS!$O$4:$O$75,HH$3)</f>
        <v>0</v>
      </c>
      <c r="HI46" s="83">
        <f>SUMIFS(PREDICTIONS!$S$4:$S$75,PREDICTIONS!$O$4:$O$75,$BX46,PREDICTIONS!$N$4:$N$75,HI$3)+SUMIFS(PREDICTIONS!$R$4:$R$75,PREDICTIONS!$N$4:$N$75,$BX46,PREDICTIONS!$O$4:$O$75,HI$3)</f>
        <v>0</v>
      </c>
      <c r="HJ46" s="83">
        <f>SUMIFS(PREDICTIONS!$S$4:$S$75,PREDICTIONS!$O$4:$O$75,$BX46,PREDICTIONS!$N$4:$N$75,HJ$3)+SUMIFS(PREDICTIONS!$R$4:$R$75,PREDICTIONS!$N$4:$N$75,$BX46,PREDICTIONS!$O$4:$O$75,HJ$3)</f>
        <v>0</v>
      </c>
      <c r="HK46" s="83">
        <f>SUMIFS(PREDICTIONS!$S$4:$S$75,PREDICTIONS!$O$4:$O$75,$BX46,PREDICTIONS!$N$4:$N$75,HK$3)+SUMIFS(PREDICTIONS!$R$4:$R$75,PREDICTIONS!$N$4:$N$75,$BX46,PREDICTIONS!$O$4:$O$75,HK$3)</f>
        <v>0</v>
      </c>
      <c r="HL46" s="83">
        <f>SUMIFS(PREDICTIONS!$S$4:$S$75,PREDICTIONS!$O$4:$O$75,$BX46,PREDICTIONS!$N$4:$N$75,HL$3)+SUMIFS(PREDICTIONS!$R$4:$R$75,PREDICTIONS!$N$4:$N$75,$BX46,PREDICTIONS!$O$4:$O$75,HL$3)</f>
        <v>0</v>
      </c>
      <c r="HM46" s="83">
        <f>SUMIFS(PREDICTIONS!$S$4:$S$75,PREDICTIONS!$O$4:$O$75,$BX46,PREDICTIONS!$N$4:$N$75,HM$3)+SUMIFS(PREDICTIONS!$R$4:$R$75,PREDICTIONS!$N$4:$N$75,$BX46,PREDICTIONS!$O$4:$O$75,HM$3)</f>
        <v>0</v>
      </c>
      <c r="HN46" s="83">
        <f>SUMIFS(PREDICTIONS!$S$4:$S$75,PREDICTIONS!$O$4:$O$75,$BX46,PREDICTIONS!$N$4:$N$75,HN$3)+SUMIFS(PREDICTIONS!$R$4:$R$75,PREDICTIONS!$N$4:$N$75,$BX46,PREDICTIONS!$O$4:$O$75,HN$3)</f>
        <v>0</v>
      </c>
      <c r="HO46" s="83">
        <f>SUMIFS(PREDICTIONS!$S$4:$S$75,PREDICTIONS!$O$4:$O$75,$BX46,PREDICTIONS!$N$4:$N$75,HO$3)+SUMIFS(PREDICTIONS!$R$4:$R$75,PREDICTIONS!$N$4:$N$75,$BX46,PREDICTIONS!$O$4:$O$75,HO$3)</f>
        <v>0</v>
      </c>
      <c r="HP46" s="83">
        <f>SUMIFS(PREDICTIONS!$S$4:$S$75,PREDICTIONS!$O$4:$O$75,$BX46,PREDICTIONS!$N$4:$N$75,HP$3)+SUMIFS(PREDICTIONS!$R$4:$R$75,PREDICTIONS!$N$4:$N$75,$BX46,PREDICTIONS!$O$4:$O$75,HP$3)</f>
        <v>0</v>
      </c>
      <c r="HQ46" s="51"/>
      <c r="HR46" s="71"/>
      <c r="HS46" s="71"/>
      <c r="HT46" s="71"/>
      <c r="HU46" s="71"/>
      <c r="HV46" s="71"/>
      <c r="HW46" s="71"/>
      <c r="HX46" s="71"/>
      <c r="HY46" s="71"/>
      <c r="HZ46" s="71"/>
      <c r="IA46" s="71"/>
      <c r="IB46" s="71"/>
      <c r="IC46" s="71"/>
      <c r="ID46" s="71"/>
      <c r="IE46" s="71"/>
      <c r="IF46" s="71"/>
      <c r="IG46" s="71"/>
      <c r="IH46" s="71"/>
      <c r="II46" s="71"/>
      <c r="IJ46" s="71"/>
      <c r="IK46" s="71"/>
      <c r="IL46" s="71"/>
      <c r="IM46" s="71"/>
      <c r="IN46" s="71"/>
      <c r="IP46" s="71"/>
      <c r="IQ46" s="71"/>
      <c r="IR46" s="71"/>
      <c r="IS46" s="71"/>
      <c r="IT46" s="71"/>
      <c r="IU46" s="71"/>
      <c r="IV46" s="71"/>
      <c r="IW46" s="71"/>
      <c r="IX46" s="71"/>
      <c r="IY46" s="71"/>
      <c r="IZ46" s="71"/>
      <c r="JA46" s="71"/>
      <c r="JB46" s="71"/>
      <c r="JC46" s="71"/>
      <c r="JD46" s="71"/>
      <c r="JE46" s="71"/>
      <c r="JF46" s="71"/>
      <c r="JG46" s="71"/>
      <c r="JH46" s="71"/>
      <c r="JI46" s="71"/>
      <c r="JJ46" s="71"/>
      <c r="JK46" s="71"/>
      <c r="JL46" s="71"/>
      <c r="JM46" s="71"/>
      <c r="JN46" s="71"/>
      <c r="JO46" s="71"/>
      <c r="JP46" s="71"/>
      <c r="JQ46" s="71"/>
      <c r="JR46" s="71"/>
      <c r="JS46" s="71"/>
      <c r="JT46" s="71"/>
      <c r="JU46" s="71"/>
      <c r="JV46" s="71"/>
      <c r="JW46" s="71"/>
      <c r="JX46" s="71"/>
      <c r="JY46" s="71"/>
      <c r="JZ46" s="71"/>
      <c r="KA46" s="71"/>
      <c r="KB46" s="71"/>
      <c r="KC46" s="71"/>
      <c r="KD46" s="71"/>
      <c r="KE46" s="71"/>
      <c r="KF46" s="71"/>
      <c r="KG46" s="71"/>
      <c r="KH46" s="71"/>
      <c r="KI46" s="71"/>
      <c r="KJ46" s="71"/>
      <c r="KK46" s="71"/>
      <c r="KL46" s="71"/>
      <c r="KM46" s="71"/>
      <c r="KN46" s="71"/>
      <c r="KO46" s="71"/>
    </row>
    <row r="47" spans="1:301" s="78" customFormat="1" ht="30" customHeight="1" x14ac:dyDescent="0.25">
      <c r="A47" s="71"/>
      <c r="B47" s="72">
        <f>ACTUALS!B47</f>
        <v>44</v>
      </c>
      <c r="C47" s="73" t="str">
        <f>ACTUALS!C47</f>
        <v>J</v>
      </c>
      <c r="D47" s="74">
        <f>ACTUALS!D47</f>
        <v>46195</v>
      </c>
      <c r="E47" s="73" t="str">
        <f>ACTUALS!E47</f>
        <v>Levi's Stadium (Santa Clara)</v>
      </c>
      <c r="F47" s="180">
        <f>ACTUALS!F47</f>
        <v>0.95833333333333337</v>
      </c>
      <c r="G47" s="75">
        <f t="shared" si="2"/>
        <v>46195.958333333336</v>
      </c>
      <c r="H47" s="254" t="str">
        <f>ACTUALS!H47</f>
        <v>Jordan - Algeria</v>
      </c>
      <c r="I47" s="149"/>
      <c r="J47" s="150"/>
      <c r="K47" s="151"/>
      <c r="L47" s="73" t="str">
        <f t="shared" si="3"/>
        <v/>
      </c>
      <c r="M47" s="76" t="s">
        <v>729</v>
      </c>
      <c r="N47" s="77" t="str">
        <f t="shared" si="7"/>
        <v>Jordan</v>
      </c>
      <c r="O47" s="78" t="str">
        <f t="shared" si="8"/>
        <v>Algeria</v>
      </c>
      <c r="P47" s="78" t="str">
        <f>IF(L47="","",IF(PREDICTIONS!$R47&gt;PREDICTIONS!$S47,PREDICTIONS!$N47,IF(PREDICTIONS!$S47&gt;PREDICTIONS!$R47,PREDICTIONS!$O47,"")))</f>
        <v/>
      </c>
      <c r="Q47" s="78" t="str">
        <f>IF(PREDICTIONS!$P47=PREDICTIONS!$N47,PREDICTIONS!$O47,IF(PREDICTIONS!$P47=PREDICTIONS!$O47,PREDICTIONS!$N47,""))</f>
        <v/>
      </c>
      <c r="R47" s="79">
        <f t="shared" si="4"/>
        <v>0</v>
      </c>
      <c r="S47" s="78">
        <f t="shared" si="5"/>
        <v>0</v>
      </c>
      <c r="T47" s="78">
        <f>IF(OR(PREDICTIONS!$R47="",PREDICTIONS!$S47=""),"",PREDICTIONS!$R47-PREDICTIONS!$S47)</f>
        <v>0</v>
      </c>
      <c r="U47" s="78">
        <f>IF(OR(PREDICTIONS!$R47="",PREDICTIONS!$S47=""),"",PREDICTIONS!$S47-PREDICTIONS!$R47)</f>
        <v>0</v>
      </c>
      <c r="V47" s="78" t="str">
        <f>IF(PREDICTIONS!$K47="","",IF(PREDICTIONS!$L47="Draw",1,IF(PREDICTIONS!$L47=PREDICTIONS!$N47,3,0)))</f>
        <v/>
      </c>
      <c r="W47" s="78" t="str">
        <f>IF(PREDICTIONS!$K47="","",IF(PREDICTIONS!$L47="Draw",1,IF(PREDICTIONS!$L47=PREDICTIONS!$O47,3,0)))</f>
        <v/>
      </c>
      <c r="AB47" s="209" t="str">
        <f>IF(OR(ACTUALS!L47="",L47=""),"",IF((R47+S47)=(ACTUALS!R47+ACTUALS!S47),pointtotalgoals,0))</f>
        <v/>
      </c>
      <c r="AC47" s="78" t="str">
        <f>IF(L47="","",IF(L47=ACTUALS!L47,pointcorrectresult,0))</f>
        <v/>
      </c>
      <c r="AD47" s="78" t="str">
        <f>IF(L47="","",IF(I47=ACTUALS!I47,pointcorrectscore,0))</f>
        <v/>
      </c>
      <c r="AE47" s="210">
        <f t="shared" si="6"/>
        <v>0</v>
      </c>
      <c r="AK47" s="81"/>
      <c r="AL47" s="271" t="s">
        <v>75</v>
      </c>
      <c r="AM47" s="272"/>
      <c r="AN47" s="211" t="s">
        <v>63</v>
      </c>
      <c r="AO47" s="212" t="s">
        <v>76</v>
      </c>
      <c r="AP47" s="211" t="s">
        <v>15</v>
      </c>
      <c r="AQ47" s="279" t="s">
        <v>775</v>
      </c>
      <c r="AR47" s="279"/>
      <c r="AS47" s="63"/>
      <c r="AT47" s="51"/>
      <c r="AU47" s="94"/>
      <c r="AV47" s="94"/>
      <c r="AW47" s="51"/>
      <c r="AX47" s="51"/>
      <c r="AY47" s="51"/>
      <c r="AZ47" s="51"/>
      <c r="BA47" s="51"/>
      <c r="BB47" s="51"/>
      <c r="BC47" s="51"/>
      <c r="BD47" s="51" t="s">
        <v>103</v>
      </c>
      <c r="BE47" s="51" t="s">
        <v>104</v>
      </c>
      <c r="BF47" s="51">
        <f>COUNTIF(PREDICTIONS!$P$4:$P$75,BE47)</f>
        <v>0</v>
      </c>
      <c r="BG47" s="51">
        <f>COUNTIFS(PREDICTIONS!$O$4:$O$75,BE47,PREDICTIONS!$L$4:$L$75,"Draw")+COUNTIFS(PREDICTIONS!$N$4:$N$75,BE47,PREDICTIONS!$L$4:$L$75,"Draw")</f>
        <v>0</v>
      </c>
      <c r="BH47" s="51">
        <f>COUNTIF(PREDICTIONS!$Q$4:$Q$75,BE47)</f>
        <v>0</v>
      </c>
      <c r="BI47" s="51">
        <f>BG47+(3*BF47)</f>
        <v>0</v>
      </c>
      <c r="BJ47" s="51">
        <f>SUMIFS(PREDICTIONS!$R$4:$R$75,PREDICTIONS!$N$4:$N$75,BE47)+SUMIFS(PREDICTIONS!$S$4:$S$75,PREDICTIONS!$O$4:$O$75,BE47)</f>
        <v>0</v>
      </c>
      <c r="BK47" s="51">
        <f>SUMIFS(PREDICTIONS!$S$4:$S$75,PREDICTIONS!$N$4:$N$75,BE47)+SUMIFS(PREDICTIONS!$R$4:$R$75,PREDICTIONS!$O$4:$O$75,BE47)</f>
        <v>0</v>
      </c>
      <c r="BL47" s="51">
        <f>BJ47-BK47</f>
        <v>0</v>
      </c>
      <c r="BM47" s="51">
        <f ca="1">RANK(BV47,BV44:BV47,1)</f>
        <v>1</v>
      </c>
      <c r="BN47" s="51" t="str">
        <f>IFERROR(VLOOKUP(BE47,AU:AV,2,FALSE),"")</f>
        <v/>
      </c>
      <c r="BO47" s="51" t="str">
        <f ca="1">IF(BN47="",BM47&amp;BD47,BN47&amp;BD47)</f>
        <v>1I</v>
      </c>
      <c r="BP47" s="51">
        <f>RANK(BI47,BI44:BI47)+(RANK(BL47,BL44:BL47)/10)+(RANK(BJ47,BJ44:BJ47)/100)</f>
        <v>1.1100000000000001</v>
      </c>
      <c r="BQ47" s="51">
        <f>RANK(BP47,BP44:BP47,1)</f>
        <v>1</v>
      </c>
      <c r="BR47" s="51" cm="1">
        <f t="array" aca="1" ref="BR47" ca="1">SUMPRODUCT((OFFSET($BY$3:$DT$3,MATCH($BE47,$BX$4:$BX$51,0),0))*((IF($BQ45=$BQ47,$BY$3:$DT$3=$BE45,0))+(IF($BQ44=$BQ47,$BY$3:$DT$3=$BE44,0))+(IF($BQ46=$BQ47,$BY$3:$DT$3=$BE46,0))))</f>
        <v>0</v>
      </c>
      <c r="BS47" s="51" cm="1">
        <f t="array" aca="1" ref="BS47" ca="1">SUMPRODUCT((OFFSET($DW$3:$FR$3,MATCH($BE47,$DV$4:$DV$51,0),0))*((IF($BQ45=$BQ47,$DW$3:$FR$3=$BE45,0))+(IF($BQ44=$BQ47,$DW$3:$FR$3=$BE44,0))+(IF($BQ46=$BQ47,$DW$3:$FR$3=$BE46,0))))</f>
        <v>0</v>
      </c>
      <c r="BT47" s="51" cm="1">
        <f t="array" aca="1" ref="BT47" ca="1">SUMPRODUCT((OFFSET($FU$3:$HP$3,MATCH($BE47,$FT$4:$FT$51,0),0))*((IF($BQ45=$BQ47,$FU$3:$HP$3=$BE45,0))+(IF($BQ44=$BQ47,$FU$3:$HP$3=$BE44,0))+(IF($BQ46=$BQ47,$FU$3:$HP$3=$BE46,0))))</f>
        <v>0</v>
      </c>
      <c r="BU47" s="51">
        <f ca="1">(BR47/1000)+(BS47/10000)+(BT47/100000)+(ROW(BT50)/10000000)</f>
        <v>5.0000000000000004E-6</v>
      </c>
      <c r="BV47" s="51">
        <f ca="1">+BP47-BU47</f>
        <v>1.1099950000000001</v>
      </c>
      <c r="BW47" s="51"/>
      <c r="BX47" s="96" t="s">
        <v>42</v>
      </c>
      <c r="BY47" s="83">
        <f>SUMIFS(PREDICTIONS!$W$4:$W$75,PREDICTIONS!$O$4:$O$75,$BX47,PREDICTIONS!$N$4:$N$75,BY$3)+SUMIFS(PREDICTIONS!$V$4:$V$75,PREDICTIONS!$N$4:$N$75,$BX47,PREDICTIONS!$O$4:$O$75,BY$3)</f>
        <v>0</v>
      </c>
      <c r="BZ47" s="83">
        <f>SUMIFS(PREDICTIONS!$W$4:$W$75,PREDICTIONS!$O$4:$O$75,$BX47,PREDICTIONS!$N$4:$N$75,BZ$3)+SUMIFS(PREDICTIONS!$V$4:$V$75,PREDICTIONS!$N$4:$N$75,$BX47,PREDICTIONS!$O$4:$O$75,BZ$3)</f>
        <v>0</v>
      </c>
      <c r="CA47" s="83">
        <f>SUMIFS(PREDICTIONS!$W$4:$W$75,PREDICTIONS!$O$4:$O$75,$BX47,PREDICTIONS!$N$4:$N$75,CA$3)+SUMIFS(PREDICTIONS!$V$4:$V$75,PREDICTIONS!$N$4:$N$75,$BX47,PREDICTIONS!$O$4:$O$75,CA$3)</f>
        <v>0</v>
      </c>
      <c r="CB47" s="83">
        <f>SUMIFS(PREDICTIONS!$W$4:$W$75,PREDICTIONS!$O$4:$O$75,$BX47,PREDICTIONS!$N$4:$N$75,CB$3)+SUMIFS(PREDICTIONS!$V$4:$V$75,PREDICTIONS!$N$4:$N$75,$BX47,PREDICTIONS!$O$4:$O$75,CB$3)</f>
        <v>0</v>
      </c>
      <c r="CC47" s="83">
        <f>SUMIFS(PREDICTIONS!$W$4:$W$75,PREDICTIONS!$O$4:$O$75,$BX47,PREDICTIONS!$N$4:$N$75,CC$3)+SUMIFS(PREDICTIONS!$V$4:$V$75,PREDICTIONS!$N$4:$N$75,$BX47,PREDICTIONS!$O$4:$O$75,CC$3)</f>
        <v>0</v>
      </c>
      <c r="CD47" s="83">
        <f>SUMIFS(PREDICTIONS!$W$4:$W$75,PREDICTIONS!$O$4:$O$75,$BX47,PREDICTIONS!$N$4:$N$75,CD$3)+SUMIFS(PREDICTIONS!$V$4:$V$75,PREDICTIONS!$N$4:$N$75,$BX47,PREDICTIONS!$O$4:$O$75,CD$3)</f>
        <v>0</v>
      </c>
      <c r="CE47" s="83">
        <f>SUMIFS(PREDICTIONS!$W$4:$W$75,PREDICTIONS!$O$4:$O$75,$BX47,PREDICTIONS!$N$4:$N$75,CE$3)+SUMIFS(PREDICTIONS!$V$4:$V$75,PREDICTIONS!$N$4:$N$75,$BX47,PREDICTIONS!$O$4:$O$75,CE$3)</f>
        <v>0</v>
      </c>
      <c r="CF47" s="83">
        <f>SUMIFS(PREDICTIONS!$W$4:$W$75,PREDICTIONS!$O$4:$O$75,$BX47,PREDICTIONS!$N$4:$N$75,CF$3)+SUMIFS(PREDICTIONS!$V$4:$V$75,PREDICTIONS!$N$4:$N$75,$BX47,PREDICTIONS!$O$4:$O$75,CF$3)</f>
        <v>0</v>
      </c>
      <c r="CG47" s="83">
        <f>SUMIFS(PREDICTIONS!$W$4:$W$75,PREDICTIONS!$O$4:$O$75,$BX47,PREDICTIONS!$N$4:$N$75,CG$3)+SUMIFS(PREDICTIONS!$V$4:$V$75,PREDICTIONS!$N$4:$N$75,$BX47,PREDICTIONS!$O$4:$O$75,CG$3)</f>
        <v>0</v>
      </c>
      <c r="CH47" s="83">
        <f>SUMIFS(PREDICTIONS!$W$4:$W$75,PREDICTIONS!$O$4:$O$75,$BX47,PREDICTIONS!$N$4:$N$75,CH$3)+SUMIFS(PREDICTIONS!$V$4:$V$75,PREDICTIONS!$N$4:$N$75,$BX47,PREDICTIONS!$O$4:$O$75,CH$3)</f>
        <v>0</v>
      </c>
      <c r="CI47" s="83">
        <f>SUMIFS(PREDICTIONS!$W$4:$W$75,PREDICTIONS!$O$4:$O$75,$BX47,PREDICTIONS!$N$4:$N$75,CI$3)+SUMIFS(PREDICTIONS!$V$4:$V$75,PREDICTIONS!$N$4:$N$75,$BX47,PREDICTIONS!$O$4:$O$75,CI$3)</f>
        <v>0</v>
      </c>
      <c r="CJ47" s="83">
        <f>SUMIFS(PREDICTIONS!$W$4:$W$75,PREDICTIONS!$O$4:$O$75,$BX47,PREDICTIONS!$N$4:$N$75,CJ$3)+SUMIFS(PREDICTIONS!$V$4:$V$75,PREDICTIONS!$N$4:$N$75,$BX47,PREDICTIONS!$O$4:$O$75,CJ$3)</f>
        <v>0</v>
      </c>
      <c r="CK47" s="83">
        <f>SUMIFS(PREDICTIONS!$W$4:$W$75,PREDICTIONS!$O$4:$O$75,$BX47,PREDICTIONS!$N$4:$N$75,CK$3)+SUMIFS(PREDICTIONS!$V$4:$V$75,PREDICTIONS!$N$4:$N$75,$BX47,PREDICTIONS!$O$4:$O$75,CK$3)</f>
        <v>0</v>
      </c>
      <c r="CL47" s="83">
        <f>SUMIFS(PREDICTIONS!$W$4:$W$75,PREDICTIONS!$O$4:$O$75,$BX47,PREDICTIONS!$N$4:$N$75,CL$3)+SUMIFS(PREDICTIONS!$V$4:$V$75,PREDICTIONS!$N$4:$N$75,$BX47,PREDICTIONS!$O$4:$O$75,CL$3)</f>
        <v>0</v>
      </c>
      <c r="CM47" s="83">
        <f>SUMIFS(PREDICTIONS!$W$4:$W$75,PREDICTIONS!$O$4:$O$75,$BX47,PREDICTIONS!$N$4:$N$75,CM$3)+SUMIFS(PREDICTIONS!$V$4:$V$75,PREDICTIONS!$N$4:$N$75,$BX47,PREDICTIONS!$O$4:$O$75,CM$3)</f>
        <v>0</v>
      </c>
      <c r="CN47" s="83">
        <f>SUMIFS(PREDICTIONS!$W$4:$W$75,PREDICTIONS!$O$4:$O$75,$BX47,PREDICTIONS!$N$4:$N$75,CN$3)+SUMIFS(PREDICTIONS!$V$4:$V$75,PREDICTIONS!$N$4:$N$75,$BX47,PREDICTIONS!$O$4:$O$75,CN$3)</f>
        <v>0</v>
      </c>
      <c r="CO47" s="83">
        <f>SUMIFS(PREDICTIONS!$W$4:$W$75,PREDICTIONS!$O$4:$O$75,$BX47,PREDICTIONS!$N$4:$N$75,CO$3)+SUMIFS(PREDICTIONS!$V$4:$V$75,PREDICTIONS!$N$4:$N$75,$BX47,PREDICTIONS!$O$4:$O$75,CO$3)</f>
        <v>0</v>
      </c>
      <c r="CP47" s="83">
        <f>SUMIFS(PREDICTIONS!$W$4:$W$75,PREDICTIONS!$O$4:$O$75,$BX47,PREDICTIONS!$N$4:$N$75,CP$3)+SUMIFS(PREDICTIONS!$V$4:$V$75,PREDICTIONS!$N$4:$N$75,$BX47,PREDICTIONS!$O$4:$O$75,CP$3)</f>
        <v>0</v>
      </c>
      <c r="CQ47" s="83">
        <f>SUMIFS(PREDICTIONS!$W$4:$W$75,PREDICTIONS!$O$4:$O$75,$BX47,PREDICTIONS!$N$4:$N$75,CQ$3)+SUMIFS(PREDICTIONS!$V$4:$V$75,PREDICTIONS!$N$4:$N$75,$BX47,PREDICTIONS!$O$4:$O$75,CQ$3)</f>
        <v>0</v>
      </c>
      <c r="CR47" s="83">
        <f>SUMIFS(PREDICTIONS!$W$4:$W$75,PREDICTIONS!$O$4:$O$75,$BX47,PREDICTIONS!$N$4:$N$75,CR$3)+SUMIFS(PREDICTIONS!$V$4:$V$75,PREDICTIONS!$N$4:$N$75,$BX47,PREDICTIONS!$O$4:$O$75,CR$3)</f>
        <v>0</v>
      </c>
      <c r="CS47" s="83">
        <f>SUMIFS(PREDICTIONS!$W$4:$W$75,PREDICTIONS!$O$4:$O$75,$BX47,PREDICTIONS!$N$4:$N$75,CS$3)+SUMIFS(PREDICTIONS!$V$4:$V$75,PREDICTIONS!$N$4:$N$75,$BX47,PREDICTIONS!$O$4:$O$75,CS$3)</f>
        <v>0</v>
      </c>
      <c r="CT47" s="83">
        <f>SUMIFS(PREDICTIONS!$W$4:$W$75,PREDICTIONS!$O$4:$O$75,$BX47,PREDICTIONS!$N$4:$N$75,CT$3)+SUMIFS(PREDICTIONS!$V$4:$V$75,PREDICTIONS!$N$4:$N$75,$BX47,PREDICTIONS!$O$4:$O$75,CT$3)</f>
        <v>0</v>
      </c>
      <c r="CU47" s="83">
        <f>SUMIFS(PREDICTIONS!$B$4:$B$75,PREDICTIONS!$P$4:$P$75,$BX47,PREDICTIONS!$O$4:$O$75,CU$3)+SUMIFS(PREDICTIONS!$W$4:$W$75,PREDICTIONS!$O$4:$O$75,$BX47,PREDICTIONS!$P$4:$P$75,CU$3)</f>
        <v>0</v>
      </c>
      <c r="CV47" s="83">
        <f>SUMIFS(PREDICTIONS!$C$4:$C$75,PREDICTIONS!$Q$4:$Q$75,$BX47,PREDICTIONS!$P$4:$P$75,CV$3)+SUMIFS(PREDICTIONS!$B$4:$B$75,PREDICTIONS!$P$4:$P$75,$BX47,PREDICTIONS!$Q$4:$Q$75,CV$3)</f>
        <v>0</v>
      </c>
      <c r="CW47" s="83">
        <f>SUMIFS(PREDICTIONS!$D$4:$D$75,PREDICTIONS!$R$4:$R$75,$BX47,PREDICTIONS!$Q$4:$Q$75,CW$3)+SUMIFS(PREDICTIONS!$C$4:$C$75,PREDICTIONS!$Q$4:$Q$75,$BX47,PREDICTIONS!$R$4:$R$75,CW$3)</f>
        <v>0</v>
      </c>
      <c r="CX47" s="83">
        <f>SUMIFS(PREDICTIONS!$E$4:$E$75,PREDICTIONS!$S$4:$S$75,$BX47,PREDICTIONS!$R$4:$R$75,CX$3)+SUMIFS(PREDICTIONS!$D$4:$D$75,PREDICTIONS!$R$4:$R$75,$BX47,PREDICTIONS!$S$4:$S$75,CX$3)</f>
        <v>0</v>
      </c>
      <c r="CY47" s="83">
        <f>SUMIFS(PREDICTIONS!$F$4:$F$75,PREDICTIONS!$T$4:$T$75,$BX47,PREDICTIONS!$S$4:$S$75,CY$3)+SUMIFS(PREDICTIONS!$E$4:$E$75,PREDICTIONS!$S$4:$S$75,$BX47,PREDICTIONS!$T$4:$T$75,CY$3)</f>
        <v>0</v>
      </c>
      <c r="CZ47" s="83">
        <f>SUMIFS(PREDICTIONS!$G$4:$G$75,PREDICTIONS!$U$4:$U$75,$BX47,PREDICTIONS!$T$4:$T$75,CZ$3)+SUMIFS(PREDICTIONS!$F$4:$F$75,PREDICTIONS!$T$4:$T$75,$BX47,PREDICTIONS!$U$4:$U$75,CZ$3)</f>
        <v>0</v>
      </c>
      <c r="DA47" s="83">
        <f>SUMIFS(PREDICTIONS!$J$4:$J$75,PREDICTIONS!$V$4:$V$75,$BX47,PREDICTIONS!$U$4:$U$75,DA$3)+SUMIFS(PREDICTIONS!$G$4:$G$75,PREDICTIONS!$U$4:$U$75,$BX47,PREDICTIONS!$V$4:$V$75,DA$3)</f>
        <v>0</v>
      </c>
      <c r="DB47" s="83">
        <f>SUMIFS(PREDICTIONS!$K$4:$K$75,PREDICTIONS!$W$4:$W$75,$BX47,PREDICTIONS!$V$4:$V$75,DB$3)+SUMIFS(PREDICTIONS!$J$4:$J$75,PREDICTIONS!$V$4:$V$75,$BX47,PREDICTIONS!$W$4:$W$75,DB$3)</f>
        <v>0</v>
      </c>
      <c r="DC47" s="83">
        <f>SUMIFS(PREDICTIONS!$L$4:$L$75,PREDICTIONS!$B$4:$B$75,$BX47,PREDICTIONS!$W$4:$W$75,DC$3)+SUMIFS(PREDICTIONS!$K$4:$K$75,PREDICTIONS!$W$4:$W$75,$BX47,PREDICTIONS!$B$4:$B$75,DC$3)</f>
        <v>0</v>
      </c>
      <c r="DD47" s="83">
        <f>SUMIFS(PREDICTIONS!$N$4:$N$75,PREDICTIONS!$C$4:$C$75,$BX47,PREDICTIONS!$B$4:$B$75,DD$3)+SUMIFS(PREDICTIONS!$L$4:$L$75,PREDICTIONS!$B$4:$B$75,$BX47,PREDICTIONS!$C$4:$C$75,DD$3)</f>
        <v>0</v>
      </c>
      <c r="DE47" s="83">
        <f>SUMIFS(PREDICTIONS!$O$4:$O$75,PREDICTIONS!$D$4:$D$75,$BX47,PREDICTIONS!$C$4:$C$75,DE$3)+SUMIFS(PREDICTIONS!$N$4:$N$75,PREDICTIONS!$C$4:$C$75,$BX47,PREDICTIONS!$D$4:$D$75,DE$3)</f>
        <v>0</v>
      </c>
      <c r="DF47" s="83">
        <f>SUMIFS(PREDICTIONS!$P$4:$P$75,PREDICTIONS!$E$4:$E$75,$BX47,PREDICTIONS!$D$4:$D$75,DF$3)+SUMIFS(PREDICTIONS!$O$4:$O$75,PREDICTIONS!$D$4:$D$75,$BX47,PREDICTIONS!$E$4:$E$75,DF$3)</f>
        <v>0</v>
      </c>
      <c r="DG47" s="83">
        <f>SUMIFS(PREDICTIONS!$Q$4:$Q$75,PREDICTIONS!$F$4:$F$75,$BX47,PREDICTIONS!$E$4:$E$75,DG$3)+SUMIFS(PREDICTIONS!$P$4:$P$75,PREDICTIONS!$E$4:$E$75,$BX47,PREDICTIONS!$F$4:$F$75,DG$3)</f>
        <v>0</v>
      </c>
      <c r="DH47" s="83">
        <f>SUMIFS(PREDICTIONS!$R$4:$R$75,PREDICTIONS!$G$4:$G$75,$BX47,PREDICTIONS!$F$4:$F$75,DH$3)+SUMIFS(PREDICTIONS!$Q$4:$Q$75,PREDICTIONS!$F$4:$F$75,$BX47,PREDICTIONS!$G$4:$G$75,DH$3)</f>
        <v>0</v>
      </c>
      <c r="DI47" s="83">
        <f>SUMIFS(PREDICTIONS!$S$4:$S$75,PREDICTIONS!$J$4:$J$75,$BX47,PREDICTIONS!$G$4:$G$75,DI$3)+SUMIFS(PREDICTIONS!$R$4:$R$75,PREDICTIONS!$G$4:$G$75,$BX47,PREDICTIONS!$J$4:$J$75,DI$3)</f>
        <v>0</v>
      </c>
      <c r="DJ47" s="83">
        <f>SUMIFS(PREDICTIONS!$T$4:$T$75,PREDICTIONS!$K$4:$K$75,$BX47,PREDICTIONS!$J$4:$J$75,DJ$3)+SUMIFS(PREDICTIONS!$S$4:$S$75,PREDICTIONS!$J$4:$J$75,$BX47,PREDICTIONS!$K$4:$K$75,DJ$3)</f>
        <v>0</v>
      </c>
      <c r="DK47" s="83">
        <f>SUMIFS(PREDICTIONS!$U$4:$U$75,PREDICTIONS!$L$4:$L$75,$BX47,PREDICTIONS!$K$4:$K$75,DK$3)+SUMIFS(PREDICTIONS!$T$4:$T$75,PREDICTIONS!$K$4:$K$75,$BX47,PREDICTIONS!$L$4:$L$75,DK$3)</f>
        <v>0</v>
      </c>
      <c r="DL47" s="83">
        <f>SUMIFS(PREDICTIONS!$V$4:$V$75,PREDICTIONS!$N$4:$N$75,$BX47,PREDICTIONS!$L$4:$L$75,DL$3)+SUMIFS(PREDICTIONS!$U$4:$U$75,PREDICTIONS!$L$4:$L$75,$BX47,PREDICTIONS!$N$4:$N$75,DL$3)</f>
        <v>0</v>
      </c>
      <c r="DM47" s="83">
        <f>SUMIFS(PREDICTIONS!$W$4:$W$75,PREDICTIONS!$O$4:$O$75,$BX47,PREDICTIONS!$N$4:$N$75,DM$3)+SUMIFS(PREDICTIONS!$V$4:$V$75,PREDICTIONS!$N$4:$N$75,$BX47,PREDICTIONS!$O$4:$O$75,DM$3)</f>
        <v>0</v>
      </c>
      <c r="DN47" s="83">
        <f>SUMIFS(PREDICTIONS!$B$4:$B$75,PREDICTIONS!$P$4:$P$75,$BX47,PREDICTIONS!$O$4:$O$75,DN$3)+SUMIFS(PREDICTIONS!$W$4:$W$75,PREDICTIONS!$O$4:$O$75,$BX47,PREDICTIONS!$P$4:$P$75,DN$3)</f>
        <v>0</v>
      </c>
      <c r="DO47" s="83">
        <f>SUMIFS(PREDICTIONS!$C$4:$C$75,PREDICTIONS!$Q$4:$Q$75,$BX47,PREDICTIONS!$P$4:$P$75,DO$3)+SUMIFS(PREDICTIONS!$B$4:$B$75,PREDICTIONS!$P$4:$P$75,$BX47,PREDICTIONS!$Q$4:$Q$75,DO$3)</f>
        <v>0</v>
      </c>
      <c r="DP47" s="83">
        <f>SUMIFS(PREDICTIONS!$D$4:$D$75,PREDICTIONS!$R$4:$R$75,$BX47,PREDICTIONS!$Q$4:$Q$75,DP$3)+SUMIFS(PREDICTIONS!$C$4:$C$75,PREDICTIONS!$Q$4:$Q$75,$BX47,PREDICTIONS!$R$4:$R$75,DP$3)</f>
        <v>0</v>
      </c>
      <c r="DQ47" s="83">
        <f>SUMIFS(PREDICTIONS!$E$4:$E$75,PREDICTIONS!$S$4:$S$75,$BX47,PREDICTIONS!$R$4:$R$75,DQ$3)+SUMIFS(PREDICTIONS!$D$4:$D$75,PREDICTIONS!$R$4:$R$75,$BX47,PREDICTIONS!$S$4:$S$75,DQ$3)</f>
        <v>0</v>
      </c>
      <c r="DR47" s="83">
        <f>SUMIFS(PREDICTIONS!$W$4:$W$75,PREDICTIONS!$O$4:$O$75,$BX47,PREDICTIONS!$N$4:$N$75,DR$3)+SUMIFS(PREDICTIONS!$V$4:$V$75,PREDICTIONS!$N$4:$N$75,$BX47,PREDICTIONS!$O$4:$O$75,DR$3)</f>
        <v>0</v>
      </c>
      <c r="DS47" s="83">
        <f>SUMIFS(PREDICTIONS!$W$4:$W$75,PREDICTIONS!$O$4:$O$75,$BX47,PREDICTIONS!$N$4:$N$75,DS$3)+SUMIFS(PREDICTIONS!$V$4:$V$75,PREDICTIONS!$N$4:$N$75,$BX47,PREDICTIONS!$O$4:$O$75,DS$3)</f>
        <v>0</v>
      </c>
      <c r="DT47" s="83">
        <f>SUMIFS(PREDICTIONS!$W$4:$W$75,PREDICTIONS!$O$4:$O$75,$BX47,PREDICTIONS!$N$4:$N$75,DT$3)+SUMIFS(PREDICTIONS!$V$4:$V$75,PREDICTIONS!$N$4:$N$75,$BX47,PREDICTIONS!$O$4:$O$75,DT$3)</f>
        <v>0</v>
      </c>
      <c r="DU47" s="51"/>
      <c r="DV47" s="51" t="s">
        <v>42</v>
      </c>
      <c r="DW47" s="83">
        <f>SUMIFS(PREDICTIONS!$U$4:$U$75,PREDICTIONS!$O$4:$O$75,$BX47,PREDICTIONS!$N$4:$N$75,DW$3)+SUMIFS(PREDICTIONS!$T$4:$T$75,PREDICTIONS!$N$4:$N$75,$BX47,PREDICTIONS!$O$4:$O$75,DW$3)</f>
        <v>0</v>
      </c>
      <c r="DX47" s="83">
        <f>SUMIFS(PREDICTIONS!$U$4:$U$75,PREDICTIONS!$O$4:$O$75,$BX47,PREDICTIONS!$N$4:$N$75,DX$3)+SUMIFS(PREDICTIONS!$T$4:$T$75,PREDICTIONS!$N$4:$N$75,$BX47,PREDICTIONS!$O$4:$O$75,DX$3)</f>
        <v>0</v>
      </c>
      <c r="DY47" s="83">
        <f>SUMIFS(PREDICTIONS!$U$4:$U$75,PREDICTIONS!$O$4:$O$75,$BX47,PREDICTIONS!$N$4:$N$75,DY$3)+SUMIFS(PREDICTIONS!$T$4:$T$75,PREDICTIONS!$N$4:$N$75,$BX47,PREDICTIONS!$O$4:$O$75,DY$3)</f>
        <v>0</v>
      </c>
      <c r="DZ47" s="83">
        <f>SUMIFS(PREDICTIONS!$U$4:$U$75,PREDICTIONS!$O$4:$O$75,$BX47,PREDICTIONS!$N$4:$N$75,DZ$3)+SUMIFS(PREDICTIONS!$T$4:$T$75,PREDICTIONS!$N$4:$N$75,$BX47,PREDICTIONS!$O$4:$O$75,DZ$3)</f>
        <v>0</v>
      </c>
      <c r="EA47" s="83">
        <f>SUMIFS(PREDICTIONS!$U$4:$U$75,PREDICTIONS!$O$4:$O$75,$BX47,PREDICTIONS!$N$4:$N$75,EA$3)+SUMIFS(PREDICTIONS!$T$4:$T$75,PREDICTIONS!$N$4:$N$75,$BX47,PREDICTIONS!$O$4:$O$75,EA$3)</f>
        <v>0</v>
      </c>
      <c r="EB47" s="83">
        <f>SUMIFS(PREDICTIONS!$U$4:$U$75,PREDICTIONS!$O$4:$O$75,$BX47,PREDICTIONS!$N$4:$N$75,EB$3)+SUMIFS(PREDICTIONS!$T$4:$T$75,PREDICTIONS!$N$4:$N$75,$BX47,PREDICTIONS!$O$4:$O$75,EB$3)</f>
        <v>0</v>
      </c>
      <c r="EC47" s="83">
        <f>SUMIFS(PREDICTIONS!$U$4:$U$75,PREDICTIONS!$O$4:$O$75,$BX47,PREDICTIONS!$N$4:$N$75,EC$3)+SUMIFS(PREDICTIONS!$T$4:$T$75,PREDICTIONS!$N$4:$N$75,$BX47,PREDICTIONS!$O$4:$O$75,EC$3)</f>
        <v>0</v>
      </c>
      <c r="ED47" s="83">
        <f>SUMIFS(PREDICTIONS!$U$4:$U$75,PREDICTIONS!$O$4:$O$75,$BX47,PREDICTIONS!$N$4:$N$75,ED$3)+SUMIFS(PREDICTIONS!$T$4:$T$75,PREDICTIONS!$N$4:$N$75,$BX47,PREDICTIONS!$O$4:$O$75,ED$3)</f>
        <v>0</v>
      </c>
      <c r="EE47" s="83">
        <f>SUMIFS(PREDICTIONS!$U$4:$U$75,PREDICTIONS!$O$4:$O$75,$BX47,PREDICTIONS!$N$4:$N$75,EE$3)+SUMIFS(PREDICTIONS!$T$4:$T$75,PREDICTIONS!$N$4:$N$75,$BX47,PREDICTIONS!$O$4:$O$75,EE$3)</f>
        <v>0</v>
      </c>
      <c r="EF47" s="83">
        <f>SUMIFS(PREDICTIONS!$V$4:$V$75,PREDICTIONS!$P$4:$P$75,$BX47,PREDICTIONS!$O$4:$O$75,EF$3)+SUMIFS(PREDICTIONS!$U$4:$U$75,PREDICTIONS!$O$4:$O$75,$BX47,PREDICTIONS!$P$4:$P$75,EF$3)</f>
        <v>0</v>
      </c>
      <c r="EG47" s="83">
        <f>SUMIFS(PREDICTIONS!$W$4:$W$75,PREDICTIONS!$Q$4:$Q$75,$BX47,PREDICTIONS!$P$4:$P$75,EG$3)+SUMIFS(PREDICTIONS!$V$4:$V$75,PREDICTIONS!$P$4:$P$75,$BX47,PREDICTIONS!$Q$4:$Q$75,EG$3)</f>
        <v>0</v>
      </c>
      <c r="EH47" s="83">
        <f>SUMIFS(PREDICTIONS!$B$4:$B$75,PREDICTIONS!$R$4:$R$75,$BX47,PREDICTIONS!$Q$4:$Q$75,EH$3)+SUMIFS(PREDICTIONS!$W$4:$W$75,PREDICTIONS!$Q$4:$Q$75,$BX47,PREDICTIONS!$R$4:$R$75,EH$3)</f>
        <v>0</v>
      </c>
      <c r="EI47" s="83">
        <f>SUMIFS(PREDICTIONS!$C$4:$C$75,PREDICTIONS!$S$4:$S$75,$BX47,PREDICTIONS!$R$4:$R$75,EI$3)+SUMIFS(PREDICTIONS!$B$4:$B$75,PREDICTIONS!$R$4:$R$75,$BX47,PREDICTIONS!$S$4:$S$75,EI$3)</f>
        <v>0</v>
      </c>
      <c r="EJ47" s="83">
        <f>SUMIFS(PREDICTIONS!$D$4:$D$75,PREDICTIONS!$T$4:$T$75,$BX47,PREDICTIONS!$S$4:$S$75,EJ$3)+SUMIFS(PREDICTIONS!$C$4:$C$75,PREDICTIONS!$S$4:$S$75,$BX47,PREDICTIONS!$T$4:$T$75,EJ$3)</f>
        <v>0</v>
      </c>
      <c r="EK47" s="83">
        <f>SUMIFS(PREDICTIONS!$E$4:$E$75,PREDICTIONS!$U$4:$U$75,$BX47,PREDICTIONS!$T$4:$T$75,EK$3)+SUMIFS(PREDICTIONS!$D$4:$D$75,PREDICTIONS!$T$4:$T$75,$BX47,PREDICTIONS!$U$4:$U$75,EK$3)</f>
        <v>0</v>
      </c>
      <c r="EL47" s="83">
        <f>SUMIFS(PREDICTIONS!$F$4:$F$75,PREDICTIONS!$V$4:$V$75,$BX47,PREDICTIONS!$U$4:$U$75,EL$3)+SUMIFS(PREDICTIONS!$E$4:$E$75,PREDICTIONS!$U$4:$U$75,$BX47,PREDICTIONS!$V$4:$V$75,EL$3)</f>
        <v>0</v>
      </c>
      <c r="EM47" s="83">
        <f>SUMIFS(PREDICTIONS!$G$4:$G$75,PREDICTIONS!$W$4:$W$75,$BX47,PREDICTIONS!$V$4:$V$75,EM$3)+SUMIFS(PREDICTIONS!$F$4:$F$75,PREDICTIONS!$V$4:$V$75,$BX47,PREDICTIONS!$W$4:$W$75,EM$3)</f>
        <v>0</v>
      </c>
      <c r="EN47" s="83">
        <f>SUMIFS(PREDICTIONS!$J$4:$J$75,PREDICTIONS!$B$4:$B$75,$BX47,PREDICTIONS!$W$4:$W$75,EN$3)+SUMIFS(PREDICTIONS!$G$4:$G$75,PREDICTIONS!$W$4:$W$75,$BX47,PREDICTIONS!$B$4:$B$75,EN$3)</f>
        <v>0</v>
      </c>
      <c r="EO47" s="83">
        <f>SUMIFS(PREDICTIONS!$K$4:$K$75,PREDICTIONS!$C$4:$C$75,$BX47,PREDICTIONS!$B$4:$B$75,EO$3)+SUMIFS(PREDICTIONS!$J$4:$J$75,PREDICTIONS!$B$4:$B$75,$BX47,PREDICTIONS!$C$4:$C$75,EO$3)</f>
        <v>0</v>
      </c>
      <c r="EP47" s="83">
        <f>SUMIFS(PREDICTIONS!$L$4:$L$75,PREDICTIONS!$D$4:$D$75,$BX47,PREDICTIONS!$C$4:$C$75,EP$3)+SUMIFS(PREDICTIONS!$K$4:$K$75,PREDICTIONS!$C$4:$C$75,$BX47,PREDICTIONS!$D$4:$D$75,EP$3)</f>
        <v>0</v>
      </c>
      <c r="EQ47" s="83">
        <f>SUMIFS(PREDICTIONS!$N$4:$N$75,PREDICTIONS!$E$4:$E$75,$BX47,PREDICTIONS!$D$4:$D$75,EQ$3)+SUMIFS(PREDICTIONS!$L$4:$L$75,PREDICTIONS!$D$4:$D$75,$BX47,PREDICTIONS!$E$4:$E$75,EQ$3)</f>
        <v>0</v>
      </c>
      <c r="ER47" s="83">
        <f>SUMIFS(PREDICTIONS!$O$4:$O$75,PREDICTIONS!$F$4:$F$75,$BX47,PREDICTIONS!$E$4:$E$75,ER$3)+SUMIFS(PREDICTIONS!$N$4:$N$75,PREDICTIONS!$E$4:$E$75,$BX47,PREDICTIONS!$F$4:$F$75,ER$3)</f>
        <v>0</v>
      </c>
      <c r="ES47" s="83">
        <f>SUMIFS(PREDICTIONS!$P$4:$P$75,PREDICTIONS!$G$4:$G$75,$BX47,PREDICTIONS!$F$4:$F$75,ES$3)+SUMIFS(PREDICTIONS!$O$4:$O$75,PREDICTIONS!$F$4:$F$75,$BX47,PREDICTIONS!$G$4:$G$75,ES$3)</f>
        <v>0</v>
      </c>
      <c r="ET47" s="83">
        <f>SUMIFS(PREDICTIONS!$Q$4:$Q$75,PREDICTIONS!$J$4:$J$75,$BX47,PREDICTIONS!$G$4:$G$75,ET$3)+SUMIFS(PREDICTIONS!$P$4:$P$75,PREDICTIONS!$G$4:$G$75,$BX47,PREDICTIONS!$J$4:$J$75,ET$3)</f>
        <v>0</v>
      </c>
      <c r="EU47" s="83">
        <f>SUMIFS(PREDICTIONS!$R$4:$R$75,PREDICTIONS!$K$4:$K$75,$BX47,PREDICTIONS!$J$4:$J$75,EU$3)+SUMIFS(PREDICTIONS!$Q$4:$Q$75,PREDICTIONS!$J$4:$J$75,$BX47,PREDICTIONS!$K$4:$K$75,EU$3)</f>
        <v>0</v>
      </c>
      <c r="EV47" s="83">
        <f>SUMIFS(PREDICTIONS!$S$4:$S$75,PREDICTIONS!$L$4:$L$75,$BX47,PREDICTIONS!$K$4:$K$75,EV$3)+SUMIFS(PREDICTIONS!$R$4:$R$75,PREDICTIONS!$K$4:$K$75,$BX47,PREDICTIONS!$L$4:$L$75,EV$3)</f>
        <v>0</v>
      </c>
      <c r="EW47" s="83">
        <f>SUMIFS(PREDICTIONS!$T$4:$T$75,PREDICTIONS!$N$4:$N$75,$BX47,PREDICTIONS!$L$4:$L$75,EW$3)+SUMIFS(PREDICTIONS!$S$4:$S$75,PREDICTIONS!$L$4:$L$75,$BX47,PREDICTIONS!$N$4:$N$75,EW$3)</f>
        <v>0</v>
      </c>
      <c r="EX47" s="83">
        <f>SUMIFS(PREDICTIONS!$U$4:$U$75,PREDICTIONS!$O$4:$O$75,$BX47,PREDICTIONS!$N$4:$N$75,EX$3)+SUMIFS(PREDICTIONS!$T$4:$T$75,PREDICTIONS!$N$4:$N$75,$BX47,PREDICTIONS!$O$4:$O$75,EX$3)</f>
        <v>0</v>
      </c>
      <c r="EY47" s="83">
        <f>SUMIFS(PREDICTIONS!$V$4:$V$75,PREDICTIONS!$P$4:$P$75,$BX47,PREDICTIONS!$O$4:$O$75,EY$3)+SUMIFS(PREDICTIONS!$U$4:$U$75,PREDICTIONS!$O$4:$O$75,$BX47,PREDICTIONS!$P$4:$P$75,EY$3)</f>
        <v>0</v>
      </c>
      <c r="EZ47" s="83">
        <f>SUMIFS(PREDICTIONS!$W$4:$W$75,PREDICTIONS!$Q$4:$Q$75,$BX47,PREDICTIONS!$P$4:$P$75,EZ$3)+SUMIFS(PREDICTIONS!$V$4:$V$75,PREDICTIONS!$P$4:$P$75,$BX47,PREDICTIONS!$Q$4:$Q$75,EZ$3)</f>
        <v>0</v>
      </c>
      <c r="FA47" s="83">
        <f>SUMIFS(PREDICTIONS!$B$4:$B$75,PREDICTIONS!$R$4:$R$75,$BX47,PREDICTIONS!$Q$4:$Q$75,FA$3)+SUMIFS(PREDICTIONS!$W$4:$W$75,PREDICTIONS!$Q$4:$Q$75,$BX47,PREDICTIONS!$R$4:$R$75,FA$3)</f>
        <v>0</v>
      </c>
      <c r="FB47" s="83">
        <f>SUMIFS(PREDICTIONS!$C$4:$C$75,PREDICTIONS!$S$4:$S$75,$BX47,PREDICTIONS!$R$4:$R$75,FB$3)+SUMIFS(PREDICTIONS!$B$4:$B$75,PREDICTIONS!$R$4:$R$75,$BX47,PREDICTIONS!$S$4:$S$75,FB$3)</f>
        <v>0</v>
      </c>
      <c r="FC47" s="83">
        <f>SUMIFS(PREDICTIONS!$D$4:$D$75,PREDICTIONS!$T$4:$T$75,$BX47,PREDICTIONS!$S$4:$S$75,FC$3)+SUMIFS(PREDICTIONS!$C$4:$C$75,PREDICTIONS!$S$4:$S$75,$BX47,PREDICTIONS!$T$4:$T$75,FC$3)</f>
        <v>0</v>
      </c>
      <c r="FD47" s="83">
        <f>SUMIFS(PREDICTIONS!$E$4:$E$75,PREDICTIONS!$U$4:$U$75,$BX47,PREDICTIONS!$T$4:$T$75,FD$3)+SUMIFS(PREDICTIONS!$D$4:$D$75,PREDICTIONS!$T$4:$T$75,$BX47,PREDICTIONS!$U$4:$U$75,FD$3)</f>
        <v>0</v>
      </c>
      <c r="FE47" s="83">
        <f>SUMIFS(PREDICTIONS!$F$4:$F$75,PREDICTIONS!$V$4:$V$75,$BX47,PREDICTIONS!$U$4:$U$75,FE$3)+SUMIFS(PREDICTIONS!$E$4:$E$75,PREDICTIONS!$U$4:$U$75,$BX47,PREDICTIONS!$V$4:$V$75,FE$3)</f>
        <v>0</v>
      </c>
      <c r="FF47" s="83">
        <f>SUMIFS(PREDICTIONS!$G$4:$G$75,PREDICTIONS!$W$4:$W$75,$BX47,PREDICTIONS!$V$4:$V$75,FF$3)+SUMIFS(PREDICTIONS!$F$4:$F$75,PREDICTIONS!$V$4:$V$75,$BX47,PREDICTIONS!$W$4:$W$75,FF$3)</f>
        <v>0</v>
      </c>
      <c r="FG47" s="83">
        <f>SUMIFS(PREDICTIONS!$U$4:$U$75,PREDICTIONS!$O$4:$O$75,$BX47,PREDICTIONS!$N$4:$N$75,FG$3)+SUMIFS(PREDICTIONS!$T$4:$T$75,PREDICTIONS!$N$4:$N$75,$BX47,PREDICTIONS!$O$4:$O$75,FG$3)</f>
        <v>0</v>
      </c>
      <c r="FH47" s="83">
        <f>SUMIFS(PREDICTIONS!$U$4:$U$75,PREDICTIONS!$O$4:$O$75,$BX47,PREDICTIONS!$N$4:$N$75,FH$3)+SUMIFS(PREDICTIONS!$T$4:$T$75,PREDICTIONS!$N$4:$N$75,$BX47,PREDICTIONS!$O$4:$O$75,FH$3)</f>
        <v>0</v>
      </c>
      <c r="FI47" s="83">
        <f>SUMIFS(PREDICTIONS!$U$4:$U$75,PREDICTIONS!$O$4:$O$75,$BX47,PREDICTIONS!$N$4:$N$75,FI$3)+SUMIFS(PREDICTIONS!$T$4:$T$75,PREDICTIONS!$N$4:$N$75,$BX47,PREDICTIONS!$O$4:$O$75,FI$3)</f>
        <v>0</v>
      </c>
      <c r="FJ47" s="83">
        <f>SUMIFS(PREDICTIONS!$U$4:$U$75,PREDICTIONS!$O$4:$O$75,$BX47,PREDICTIONS!$N$4:$N$75,FJ$3)+SUMIFS(PREDICTIONS!$T$4:$T$75,PREDICTIONS!$N$4:$N$75,$BX47,PREDICTIONS!$O$4:$O$75,FJ$3)</f>
        <v>0</v>
      </c>
      <c r="FK47" s="83">
        <f>SUMIFS(PREDICTIONS!$U$4:$U$75,PREDICTIONS!$O$4:$O$75,$BX47,PREDICTIONS!$N$4:$N$75,FK$3)+SUMIFS(PREDICTIONS!$T$4:$T$75,PREDICTIONS!$N$4:$N$75,$BX47,PREDICTIONS!$O$4:$O$75,FK$3)</f>
        <v>0</v>
      </c>
      <c r="FL47" s="83">
        <f>SUMIFS(PREDICTIONS!$U$4:$U$75,PREDICTIONS!$O$4:$O$75,$BX47,PREDICTIONS!$N$4:$N$75,FL$3)+SUMIFS(PREDICTIONS!$T$4:$T$75,PREDICTIONS!$N$4:$N$75,$BX47,PREDICTIONS!$O$4:$O$75,FL$3)</f>
        <v>0</v>
      </c>
      <c r="FM47" s="83">
        <f>SUMIFS(PREDICTIONS!$U$4:$U$75,PREDICTIONS!$O$4:$O$75,$BX47,PREDICTIONS!$N$4:$N$75,FM$3)+SUMIFS(PREDICTIONS!$T$4:$T$75,PREDICTIONS!$N$4:$N$75,$BX47,PREDICTIONS!$O$4:$O$75,FM$3)</f>
        <v>0</v>
      </c>
      <c r="FN47" s="83">
        <f>SUMIFS(PREDICTIONS!$U$4:$U$75,PREDICTIONS!$O$4:$O$75,$BX47,PREDICTIONS!$N$4:$N$75,FN$3)+SUMIFS(PREDICTIONS!$T$4:$T$75,PREDICTIONS!$N$4:$N$75,$BX47,PREDICTIONS!$O$4:$O$75,FN$3)</f>
        <v>0</v>
      </c>
      <c r="FO47" s="83">
        <f>SUMIFS(PREDICTIONS!$U$4:$U$75,PREDICTIONS!$O$4:$O$75,$BX47,PREDICTIONS!$N$4:$N$75,FO$3)+SUMIFS(PREDICTIONS!$T$4:$T$75,PREDICTIONS!$N$4:$N$75,$BX47,PREDICTIONS!$O$4:$O$75,FO$3)</f>
        <v>0</v>
      </c>
      <c r="FP47" s="83">
        <f>SUMIFS(PREDICTIONS!$U$4:$U$75,PREDICTIONS!$O$4:$O$75,$BX47,PREDICTIONS!$N$4:$N$75,FP$3)+SUMIFS(PREDICTIONS!$T$4:$T$75,PREDICTIONS!$N$4:$N$75,$BX47,PREDICTIONS!$O$4:$O$75,FP$3)</f>
        <v>0</v>
      </c>
      <c r="FQ47" s="83">
        <f>SUMIFS(PREDICTIONS!$U$4:$U$75,PREDICTIONS!$O$4:$O$75,$BX47,PREDICTIONS!$N$4:$N$75,FQ$3)+SUMIFS(PREDICTIONS!$T$4:$T$75,PREDICTIONS!$N$4:$N$75,$BX47,PREDICTIONS!$O$4:$O$75,FQ$3)</f>
        <v>0</v>
      </c>
      <c r="FR47" s="83">
        <f>SUMIFS(PREDICTIONS!$U$4:$U$75,PREDICTIONS!$O$4:$O$75,$BX47,PREDICTIONS!$N$4:$N$75,FR$3)+SUMIFS(PREDICTIONS!$T$4:$T$75,PREDICTIONS!$N$4:$N$75,$BX47,PREDICTIONS!$O$4:$O$75,FR$3)</f>
        <v>0</v>
      </c>
      <c r="FS47" s="51"/>
      <c r="FT47" s="51" t="s">
        <v>42</v>
      </c>
      <c r="FU47" s="83">
        <f>SUMIFS(PREDICTIONS!$S$4:$S$75,PREDICTIONS!$O$4:$O$75,$BX47,PREDICTIONS!$N$4:$N$75,FU$3)+SUMIFS(PREDICTIONS!$R$4:$R$75,PREDICTIONS!$N$4:$N$75,$BX47,PREDICTIONS!$O$4:$O$75,FU$3)</f>
        <v>0</v>
      </c>
      <c r="FV47" s="83">
        <f>SUMIFS(PREDICTIONS!$S$4:$S$75,PREDICTIONS!$O$4:$O$75,$BX47,PREDICTIONS!$N$4:$N$75,FV$3)+SUMIFS(PREDICTIONS!$R$4:$R$75,PREDICTIONS!$N$4:$N$75,$BX47,PREDICTIONS!$O$4:$O$75,FV$3)</f>
        <v>0</v>
      </c>
      <c r="FW47" s="83">
        <f>SUMIFS(PREDICTIONS!$S$4:$S$75,PREDICTIONS!$O$4:$O$75,$BX47,PREDICTIONS!$N$4:$N$75,FW$3)+SUMIFS(PREDICTIONS!$R$4:$R$75,PREDICTIONS!$N$4:$N$75,$BX47,PREDICTIONS!$O$4:$O$75,FW$3)</f>
        <v>0</v>
      </c>
      <c r="FX47" s="83">
        <f>SUMIFS(PREDICTIONS!$S$4:$S$75,PREDICTIONS!$O$4:$O$75,$BX47,PREDICTIONS!$N$4:$N$75,FX$3)+SUMIFS(PREDICTIONS!$R$4:$R$75,PREDICTIONS!$N$4:$N$75,$BX47,PREDICTIONS!$O$4:$O$75,FX$3)</f>
        <v>0</v>
      </c>
      <c r="FY47" s="83">
        <f>SUMIFS(PREDICTIONS!$S$4:$S$75,PREDICTIONS!$O$4:$O$75,$BX47,PREDICTIONS!$N$4:$N$75,FY$3)+SUMIFS(PREDICTIONS!$R$4:$R$75,PREDICTIONS!$N$4:$N$75,$BX47,PREDICTIONS!$O$4:$O$75,FY$3)</f>
        <v>0</v>
      </c>
      <c r="FZ47" s="83">
        <f>SUMIFS(PREDICTIONS!$S$4:$S$75,PREDICTIONS!$O$4:$O$75,$BX47,PREDICTIONS!$N$4:$N$75,FZ$3)+SUMIFS(PREDICTIONS!$R$4:$R$75,PREDICTIONS!$N$4:$N$75,$BX47,PREDICTIONS!$O$4:$O$75,FZ$3)</f>
        <v>0</v>
      </c>
      <c r="GA47" s="83">
        <f>SUMIFS(PREDICTIONS!$T$4:$T$75,PREDICTIONS!$P$4:$P$75,$BX47,PREDICTIONS!$O$4:$O$75,GA$3)+SUMIFS(PREDICTIONS!$S$4:$S$75,PREDICTIONS!$O$4:$O$75,$BX47,PREDICTIONS!$P$4:$P$75,GA$3)</f>
        <v>0</v>
      </c>
      <c r="GB47" s="83">
        <f>SUMIFS(PREDICTIONS!$U$4:$U$75,PREDICTIONS!$Q$4:$Q$75,$BX47,PREDICTIONS!$P$4:$P$75,GB$3)+SUMIFS(PREDICTIONS!$T$4:$T$75,PREDICTIONS!$P$4:$P$75,$BX47,PREDICTIONS!$Q$4:$Q$75,GB$3)</f>
        <v>0</v>
      </c>
      <c r="GC47" s="83">
        <f>SUMIFS(PREDICTIONS!$V$4:$V$75,PREDICTIONS!$R$4:$R$75,$BX47,PREDICTIONS!$Q$4:$Q$75,GC$3)+SUMIFS(PREDICTIONS!$U$4:$U$75,PREDICTIONS!$Q$4:$Q$75,$BX47,PREDICTIONS!$R$4:$R$75,GC$3)</f>
        <v>0</v>
      </c>
      <c r="GD47" s="83">
        <f>SUMIFS(PREDICTIONS!$W$4:$W$75,PREDICTIONS!$S$4:$S$75,$BX47,PREDICTIONS!$R$4:$R$75,GD$3)+SUMIFS(PREDICTIONS!$V$4:$V$75,PREDICTIONS!$R$4:$R$75,$BX47,PREDICTIONS!$S$4:$S$75,GD$3)</f>
        <v>0</v>
      </c>
      <c r="GE47" s="83">
        <f>SUMIFS(PREDICTIONS!$B$4:$B$75,PREDICTIONS!$T$4:$T$75,$BX47,PREDICTIONS!$S$4:$S$75,GE$3)+SUMIFS(PREDICTIONS!$W$4:$W$75,PREDICTIONS!$S$4:$S$75,$BX47,PREDICTIONS!$T$4:$T$75,GE$3)</f>
        <v>0</v>
      </c>
      <c r="GF47" s="83">
        <f>SUMIFS(PREDICTIONS!$C$4:$C$75,PREDICTIONS!$U$4:$U$75,$BX47,PREDICTIONS!$T$4:$T$75,GF$3)+SUMIFS(PREDICTIONS!$B$4:$B$75,PREDICTIONS!$T$4:$T$75,$BX47,PREDICTIONS!$U$4:$U$75,GF$3)</f>
        <v>0</v>
      </c>
      <c r="GG47" s="83">
        <f>SUMIFS(PREDICTIONS!$D$4:$D$75,PREDICTIONS!$V$4:$V$75,$BX47,PREDICTIONS!$U$4:$U$75,GG$3)+SUMIFS(PREDICTIONS!$C$4:$C$75,PREDICTIONS!$U$4:$U$75,$BX47,PREDICTIONS!$V$4:$V$75,GG$3)</f>
        <v>0</v>
      </c>
      <c r="GH47" s="83">
        <f>SUMIFS(PREDICTIONS!$E$4:$E$75,PREDICTIONS!$W$4:$W$75,$BX47,PREDICTIONS!$V$4:$V$75,GH$3)+SUMIFS(PREDICTIONS!$D$4:$D$75,PREDICTIONS!$V$4:$V$75,$BX47,PREDICTIONS!$W$4:$W$75,GH$3)</f>
        <v>0</v>
      </c>
      <c r="GI47" s="83">
        <f>SUMIFS(PREDICTIONS!$F$4:$F$75,PREDICTIONS!$B$4:$B$75,$BX47,PREDICTIONS!$W$4:$W$75,GI$3)+SUMIFS(PREDICTIONS!$E$4:$E$75,PREDICTIONS!$W$4:$W$75,$BX47,PREDICTIONS!$B$4:$B$75,GI$3)</f>
        <v>0</v>
      </c>
      <c r="GJ47" s="83">
        <f>SUMIFS(PREDICTIONS!$G$4:$G$75,PREDICTIONS!$C$4:$C$75,$BX47,PREDICTIONS!$B$4:$B$75,GJ$3)+SUMIFS(PREDICTIONS!$F$4:$F$75,PREDICTIONS!$B$4:$B$75,$BX47,PREDICTIONS!$C$4:$C$75,GJ$3)</f>
        <v>0</v>
      </c>
      <c r="GK47" s="83">
        <f>SUMIFS(PREDICTIONS!$J$4:$J$75,PREDICTIONS!$D$4:$D$75,$BX47,PREDICTIONS!$C$4:$C$75,GK$3)+SUMIFS(PREDICTIONS!$G$4:$G$75,PREDICTIONS!$C$4:$C$75,$BX47,PREDICTIONS!$D$4:$D$75,GK$3)</f>
        <v>0</v>
      </c>
      <c r="GL47" s="83">
        <f>SUMIFS(PREDICTIONS!$K$4:$K$75,PREDICTIONS!$E$4:$E$75,$BX47,PREDICTIONS!$D$4:$D$75,GL$3)+SUMIFS(PREDICTIONS!$J$4:$J$75,PREDICTIONS!$D$4:$D$75,$BX47,PREDICTIONS!$E$4:$E$75,GL$3)</f>
        <v>0</v>
      </c>
      <c r="GM47" s="83">
        <f>SUMIFS(PREDICTIONS!$L$4:$L$75,PREDICTIONS!$F$4:$F$75,$BX47,PREDICTIONS!$E$4:$E$75,GM$3)+SUMIFS(PREDICTIONS!$K$4:$K$75,PREDICTIONS!$E$4:$E$75,$BX47,PREDICTIONS!$F$4:$F$75,GM$3)</f>
        <v>0</v>
      </c>
      <c r="GN47" s="83">
        <f>SUMIFS(PREDICTIONS!$N$4:$N$75,PREDICTIONS!$G$4:$G$75,$BX47,PREDICTIONS!$F$4:$F$75,GN$3)+SUMIFS(PREDICTIONS!$L$4:$L$75,PREDICTIONS!$F$4:$F$75,$BX47,PREDICTIONS!$G$4:$G$75,GN$3)</f>
        <v>0</v>
      </c>
      <c r="GO47" s="83">
        <f>SUMIFS(PREDICTIONS!$O$4:$O$75,PREDICTIONS!$J$4:$J$75,$BX47,PREDICTIONS!$G$4:$G$75,GO$3)+SUMIFS(PREDICTIONS!$N$4:$N$75,PREDICTIONS!$G$4:$G$75,$BX47,PREDICTIONS!$J$4:$J$75,GO$3)</f>
        <v>0</v>
      </c>
      <c r="GP47" s="83">
        <f>SUMIFS(PREDICTIONS!$P$4:$P$75,PREDICTIONS!$K$4:$K$75,$BX47,PREDICTIONS!$J$4:$J$75,GP$3)+SUMIFS(PREDICTIONS!$O$4:$O$75,PREDICTIONS!$J$4:$J$75,$BX47,PREDICTIONS!$K$4:$K$75,GP$3)</f>
        <v>0</v>
      </c>
      <c r="GQ47" s="83">
        <f>SUMIFS(PREDICTIONS!$Q$4:$Q$75,PREDICTIONS!$L$4:$L$75,$BX47,PREDICTIONS!$K$4:$K$75,GQ$3)+SUMIFS(PREDICTIONS!$P$4:$P$75,PREDICTIONS!$K$4:$K$75,$BX47,PREDICTIONS!$L$4:$L$75,GQ$3)</f>
        <v>0</v>
      </c>
      <c r="GR47" s="83">
        <f>SUMIFS(PREDICTIONS!$R$4:$R$75,PREDICTIONS!$N$4:$N$75,$BX47,PREDICTIONS!$L$4:$L$75,GR$3)+SUMIFS(PREDICTIONS!$Q$4:$Q$75,PREDICTIONS!$L$4:$L$75,$BX47,PREDICTIONS!$N$4:$N$75,GR$3)</f>
        <v>0</v>
      </c>
      <c r="GS47" s="83">
        <f>SUMIFS(PREDICTIONS!$S$4:$S$75,PREDICTIONS!$O$4:$O$75,$BX47,PREDICTIONS!$N$4:$N$75,GS$3)+SUMIFS(PREDICTIONS!$R$4:$R$75,PREDICTIONS!$N$4:$N$75,$BX47,PREDICTIONS!$O$4:$O$75,GS$3)</f>
        <v>0</v>
      </c>
      <c r="GT47" s="83">
        <f>SUMIFS(PREDICTIONS!$T$4:$T$75,PREDICTIONS!$P$4:$P$75,$BX47,PREDICTIONS!$O$4:$O$75,GT$3)+SUMIFS(PREDICTIONS!$S$4:$S$75,PREDICTIONS!$O$4:$O$75,$BX47,PREDICTIONS!$P$4:$P$75,GT$3)</f>
        <v>0</v>
      </c>
      <c r="GU47" s="83">
        <f>SUMIFS(PREDICTIONS!$U$4:$U$75,PREDICTIONS!$Q$4:$Q$75,$BX47,PREDICTIONS!$P$4:$P$75,GU$3)+SUMIFS(PREDICTIONS!$T$4:$T$75,PREDICTIONS!$P$4:$P$75,$BX47,PREDICTIONS!$Q$4:$Q$75,GU$3)</f>
        <v>0</v>
      </c>
      <c r="GV47" s="83">
        <f>SUMIFS(PREDICTIONS!$V$4:$V$75,PREDICTIONS!$R$4:$R$75,$BX47,PREDICTIONS!$Q$4:$Q$75,GV$3)+SUMIFS(PREDICTIONS!$U$4:$U$75,PREDICTIONS!$Q$4:$Q$75,$BX47,PREDICTIONS!$R$4:$R$75,GV$3)</f>
        <v>0</v>
      </c>
      <c r="GW47" s="83">
        <f>SUMIFS(PREDICTIONS!$W$4:$W$75,PREDICTIONS!$S$4:$S$75,$BX47,PREDICTIONS!$R$4:$R$75,GW$3)+SUMIFS(PREDICTIONS!$V$4:$V$75,PREDICTIONS!$R$4:$R$75,$BX47,PREDICTIONS!$S$4:$S$75,GW$3)</f>
        <v>0</v>
      </c>
      <c r="GX47" s="83">
        <f>SUMIFS(PREDICTIONS!$B$4:$B$75,PREDICTIONS!$T$4:$T$75,$BX47,PREDICTIONS!$S$4:$S$75,GX$3)+SUMIFS(PREDICTIONS!$W$4:$W$75,PREDICTIONS!$S$4:$S$75,$BX47,PREDICTIONS!$T$4:$T$75,GX$3)</f>
        <v>0</v>
      </c>
      <c r="GY47" s="83">
        <f>SUMIFS(PREDICTIONS!$C$4:$C$75,PREDICTIONS!$U$4:$U$75,$BX47,PREDICTIONS!$T$4:$T$75,GY$3)+SUMIFS(PREDICTIONS!$B$4:$B$75,PREDICTIONS!$T$4:$T$75,$BX47,PREDICTIONS!$U$4:$U$75,GY$3)</f>
        <v>0</v>
      </c>
      <c r="GZ47" s="83">
        <f>SUMIFS(PREDICTIONS!$S$4:$S$75,PREDICTIONS!$O$4:$O$75,$BX47,PREDICTIONS!$N$4:$N$75,GZ$3)+SUMIFS(PREDICTIONS!$R$4:$R$75,PREDICTIONS!$N$4:$N$75,$BX47,PREDICTIONS!$O$4:$O$75,GZ$3)</f>
        <v>0</v>
      </c>
      <c r="HA47" s="83">
        <f>SUMIFS(PREDICTIONS!$S$4:$S$75,PREDICTIONS!$O$4:$O$75,$BX47,PREDICTIONS!$N$4:$N$75,HA$3)+SUMIFS(PREDICTIONS!$R$4:$R$75,PREDICTIONS!$N$4:$N$75,$BX47,PREDICTIONS!$O$4:$O$75,HA$3)</f>
        <v>0</v>
      </c>
      <c r="HB47" s="83">
        <f>SUMIFS(PREDICTIONS!$S$4:$S$75,PREDICTIONS!$O$4:$O$75,$BX47,PREDICTIONS!$N$4:$N$75,HB$3)+SUMIFS(PREDICTIONS!$R$4:$R$75,PREDICTIONS!$N$4:$N$75,$BX47,PREDICTIONS!$O$4:$O$75,HB$3)</f>
        <v>0</v>
      </c>
      <c r="HC47" s="83">
        <f>SUMIFS(PREDICTIONS!$S$4:$S$75,PREDICTIONS!$O$4:$O$75,$BX47,PREDICTIONS!$N$4:$N$75,HC$3)+SUMIFS(PREDICTIONS!$R$4:$R$75,PREDICTIONS!$N$4:$N$75,$BX47,PREDICTIONS!$O$4:$O$75,HC$3)</f>
        <v>0</v>
      </c>
      <c r="HD47" s="83">
        <f>SUMIFS(PREDICTIONS!$S$4:$S$75,PREDICTIONS!$O$4:$O$75,$BX47,PREDICTIONS!$N$4:$N$75,HD$3)+SUMIFS(PREDICTIONS!$R$4:$R$75,PREDICTIONS!$N$4:$N$75,$BX47,PREDICTIONS!$O$4:$O$75,HD$3)</f>
        <v>0</v>
      </c>
      <c r="HE47" s="83">
        <f>SUMIFS(PREDICTIONS!$S$4:$S$75,PREDICTIONS!$O$4:$O$75,$BX47,PREDICTIONS!$N$4:$N$75,HE$3)+SUMIFS(PREDICTIONS!$R$4:$R$75,PREDICTIONS!$N$4:$N$75,$BX47,PREDICTIONS!$O$4:$O$75,HE$3)</f>
        <v>0</v>
      </c>
      <c r="HF47" s="83">
        <f>SUMIFS(PREDICTIONS!$S$4:$S$75,PREDICTIONS!$O$4:$O$75,$BX47,PREDICTIONS!$N$4:$N$75,HF$3)+SUMIFS(PREDICTIONS!$R$4:$R$75,PREDICTIONS!$N$4:$N$75,$BX47,PREDICTIONS!$O$4:$O$75,HF$3)</f>
        <v>0</v>
      </c>
      <c r="HG47" s="83">
        <f>SUMIFS(PREDICTIONS!$S$4:$S$75,PREDICTIONS!$O$4:$O$75,$BX47,PREDICTIONS!$N$4:$N$75,HG$3)+SUMIFS(PREDICTIONS!$R$4:$R$75,PREDICTIONS!$N$4:$N$75,$BX47,PREDICTIONS!$O$4:$O$75,HG$3)</f>
        <v>0</v>
      </c>
      <c r="HH47" s="83">
        <f>SUMIFS(PREDICTIONS!$S$4:$S$75,PREDICTIONS!$O$4:$O$75,$BX47,PREDICTIONS!$N$4:$N$75,HH$3)+SUMIFS(PREDICTIONS!$R$4:$R$75,PREDICTIONS!$N$4:$N$75,$BX47,PREDICTIONS!$O$4:$O$75,HH$3)</f>
        <v>0</v>
      </c>
      <c r="HI47" s="83">
        <f>SUMIFS(PREDICTIONS!$S$4:$S$75,PREDICTIONS!$O$4:$O$75,$BX47,PREDICTIONS!$N$4:$N$75,HI$3)+SUMIFS(PREDICTIONS!$R$4:$R$75,PREDICTIONS!$N$4:$N$75,$BX47,PREDICTIONS!$O$4:$O$75,HI$3)</f>
        <v>0</v>
      </c>
      <c r="HJ47" s="83">
        <f>SUMIFS(PREDICTIONS!$S$4:$S$75,PREDICTIONS!$O$4:$O$75,$BX47,PREDICTIONS!$N$4:$N$75,HJ$3)+SUMIFS(PREDICTIONS!$R$4:$R$75,PREDICTIONS!$N$4:$N$75,$BX47,PREDICTIONS!$O$4:$O$75,HJ$3)</f>
        <v>0</v>
      </c>
      <c r="HK47" s="83">
        <f>SUMIFS(PREDICTIONS!$S$4:$S$75,PREDICTIONS!$O$4:$O$75,$BX47,PREDICTIONS!$N$4:$N$75,HK$3)+SUMIFS(PREDICTIONS!$R$4:$R$75,PREDICTIONS!$N$4:$N$75,$BX47,PREDICTIONS!$O$4:$O$75,HK$3)</f>
        <v>0</v>
      </c>
      <c r="HL47" s="83">
        <f>SUMIFS(PREDICTIONS!$S$4:$S$75,PREDICTIONS!$O$4:$O$75,$BX47,PREDICTIONS!$N$4:$N$75,HL$3)+SUMIFS(PREDICTIONS!$R$4:$R$75,PREDICTIONS!$N$4:$N$75,$BX47,PREDICTIONS!$O$4:$O$75,HL$3)</f>
        <v>0</v>
      </c>
      <c r="HM47" s="83">
        <f>SUMIFS(PREDICTIONS!$S$4:$S$75,PREDICTIONS!$O$4:$O$75,$BX47,PREDICTIONS!$N$4:$N$75,HM$3)+SUMIFS(PREDICTIONS!$R$4:$R$75,PREDICTIONS!$N$4:$N$75,$BX47,PREDICTIONS!$O$4:$O$75,HM$3)</f>
        <v>0</v>
      </c>
      <c r="HN47" s="83">
        <f>SUMIFS(PREDICTIONS!$S$4:$S$75,PREDICTIONS!$O$4:$O$75,$BX47,PREDICTIONS!$N$4:$N$75,HN$3)+SUMIFS(PREDICTIONS!$R$4:$R$75,PREDICTIONS!$N$4:$N$75,$BX47,PREDICTIONS!$O$4:$O$75,HN$3)</f>
        <v>0</v>
      </c>
      <c r="HO47" s="83">
        <f>SUMIFS(PREDICTIONS!$S$4:$S$75,PREDICTIONS!$O$4:$O$75,$BX47,PREDICTIONS!$N$4:$N$75,HO$3)+SUMIFS(PREDICTIONS!$R$4:$R$75,PREDICTIONS!$N$4:$N$75,$BX47,PREDICTIONS!$O$4:$O$75,HO$3)</f>
        <v>0</v>
      </c>
      <c r="HP47" s="83">
        <f>SUMIFS(PREDICTIONS!$S$4:$S$75,PREDICTIONS!$O$4:$O$75,$BX47,PREDICTIONS!$N$4:$N$75,HP$3)+SUMIFS(PREDICTIONS!$R$4:$R$75,PREDICTIONS!$N$4:$N$75,$BX47,PREDICTIONS!$O$4:$O$75,HP$3)</f>
        <v>0</v>
      </c>
      <c r="HQ47" s="51"/>
      <c r="HR47" s="71"/>
      <c r="HS47" s="71"/>
      <c r="HT47" s="71"/>
      <c r="HU47" s="71"/>
      <c r="HV47" s="71"/>
      <c r="HW47" s="71"/>
      <c r="HX47" s="71"/>
      <c r="HY47" s="71"/>
      <c r="HZ47" s="71"/>
      <c r="IA47" s="71"/>
      <c r="IB47" s="71"/>
      <c r="IC47" s="71"/>
      <c r="ID47" s="71"/>
      <c r="IE47" s="71"/>
      <c r="IF47" s="71"/>
      <c r="IG47" s="71"/>
      <c r="IH47" s="71"/>
      <c r="II47" s="71"/>
      <c r="IJ47" s="71"/>
      <c r="IK47" s="71"/>
      <c r="IL47" s="71"/>
      <c r="IM47" s="71"/>
      <c r="IN47" s="71"/>
      <c r="IP47" s="71"/>
      <c r="IQ47" s="71"/>
      <c r="IR47" s="71"/>
      <c r="IS47" s="71"/>
      <c r="IT47" s="71"/>
      <c r="IU47" s="71"/>
      <c r="IV47" s="71"/>
      <c r="IW47" s="71"/>
      <c r="IX47" s="71"/>
      <c r="IY47" s="71"/>
      <c r="IZ47" s="71"/>
      <c r="JA47" s="71"/>
      <c r="JB47" s="71"/>
      <c r="JC47" s="71"/>
      <c r="JD47" s="71"/>
      <c r="JE47" s="71"/>
      <c r="JF47" s="71"/>
      <c r="JG47" s="71"/>
      <c r="JH47" s="71"/>
      <c r="JI47" s="71"/>
      <c r="JJ47" s="71"/>
      <c r="JK47" s="71"/>
      <c r="JL47" s="71"/>
      <c r="JM47" s="71"/>
      <c r="JN47" s="71"/>
      <c r="JO47" s="71"/>
      <c r="JP47" s="71"/>
      <c r="JQ47" s="71"/>
      <c r="JR47" s="71"/>
      <c r="JS47" s="71"/>
      <c r="JT47" s="71"/>
      <c r="JU47" s="71"/>
      <c r="JV47" s="71"/>
      <c r="JW47" s="71"/>
      <c r="JX47" s="71"/>
      <c r="JY47" s="71"/>
      <c r="JZ47" s="71"/>
      <c r="KA47" s="71"/>
      <c r="KB47" s="71"/>
      <c r="KC47" s="71"/>
      <c r="KD47" s="71"/>
      <c r="KE47" s="71"/>
      <c r="KF47" s="71"/>
      <c r="KG47" s="71"/>
      <c r="KH47" s="71"/>
      <c r="KI47" s="71"/>
      <c r="KJ47" s="71"/>
      <c r="KK47" s="71"/>
      <c r="KL47" s="71"/>
      <c r="KM47" s="71"/>
      <c r="KN47" s="71"/>
      <c r="KO47" s="71"/>
    </row>
    <row r="48" spans="1:301" s="78" customFormat="1" ht="30" customHeight="1" x14ac:dyDescent="0.25">
      <c r="A48" s="71"/>
      <c r="B48" s="72">
        <f>ACTUALS!B48</f>
        <v>45</v>
      </c>
      <c r="C48" s="73" t="str">
        <f>ACTUALS!C48</f>
        <v>K</v>
      </c>
      <c r="D48" s="74">
        <f>ACTUALS!D48</f>
        <v>46196</v>
      </c>
      <c r="E48" s="73" t="str">
        <f>ACTUALS!E48</f>
        <v>NRG Stadium (Houston)</v>
      </c>
      <c r="F48" s="180">
        <f>ACTUALS!F48</f>
        <v>0.54166666666666663</v>
      </c>
      <c r="G48" s="75">
        <f t="shared" si="2"/>
        <v>46196.541666666664</v>
      </c>
      <c r="H48" s="254" t="str">
        <f>ACTUALS!H48</f>
        <v>Portugal - Uzbekistan</v>
      </c>
      <c r="I48" s="149"/>
      <c r="J48" s="150"/>
      <c r="K48" s="151"/>
      <c r="L48" s="73" t="str">
        <f t="shared" si="3"/>
        <v/>
      </c>
      <c r="M48" s="76" t="s">
        <v>722</v>
      </c>
      <c r="N48" s="77" t="str">
        <f t="shared" si="7"/>
        <v>Portugal</v>
      </c>
      <c r="O48" s="78" t="str">
        <f t="shared" si="8"/>
        <v>Uzbekistan</v>
      </c>
      <c r="P48" s="78" t="str">
        <f>IF(L48="","",IF(PREDICTIONS!$R48&gt;PREDICTIONS!$S48,PREDICTIONS!$N48,IF(PREDICTIONS!$S48&gt;PREDICTIONS!$R48,PREDICTIONS!$O48,"")))</f>
        <v/>
      </c>
      <c r="Q48" s="78" t="str">
        <f>IF(PREDICTIONS!$P48=PREDICTIONS!$N48,PREDICTIONS!$O48,IF(PREDICTIONS!$P48=PREDICTIONS!$O48,PREDICTIONS!$N48,""))</f>
        <v/>
      </c>
      <c r="R48" s="79">
        <f t="shared" si="4"/>
        <v>0</v>
      </c>
      <c r="S48" s="78">
        <f t="shared" si="5"/>
        <v>0</v>
      </c>
      <c r="T48" s="78">
        <f>IF(OR(PREDICTIONS!$R48="",PREDICTIONS!$S48=""),"",PREDICTIONS!$R48-PREDICTIONS!$S48)</f>
        <v>0</v>
      </c>
      <c r="U48" s="78">
        <f>IF(OR(PREDICTIONS!$R48="",PREDICTIONS!$S48=""),"",PREDICTIONS!$S48-PREDICTIONS!$R48)</f>
        <v>0</v>
      </c>
      <c r="V48" s="78" t="str">
        <f>IF(PREDICTIONS!$K48="","",IF(PREDICTIONS!$L48="Draw",1,IF(PREDICTIONS!$L48=PREDICTIONS!$N48,3,0)))</f>
        <v/>
      </c>
      <c r="W48" s="78" t="str">
        <f>IF(PREDICTIONS!$K48="","",IF(PREDICTIONS!$L48="Draw",1,IF(PREDICTIONS!$L48=PREDICTIONS!$O48,3,0)))</f>
        <v/>
      </c>
      <c r="AB48" s="209" t="str">
        <f>IF(OR(ACTUALS!L48="",L48=""),"",IF((R48+S48)=(ACTUALS!R48+ACTUALS!S48),pointtotalgoals,0))</f>
        <v/>
      </c>
      <c r="AC48" s="78" t="str">
        <f>IF(L48="","",IF(L48=ACTUALS!L48,pointcorrectresult,0))</f>
        <v/>
      </c>
      <c r="AD48" s="78" t="str">
        <f>IF(L48="","",IF(I48=ACTUALS!I48,pointcorrectscore,0))</f>
        <v/>
      </c>
      <c r="AE48" s="210">
        <f t="shared" si="6"/>
        <v>0</v>
      </c>
      <c r="AK48" s="78" t="s">
        <v>18</v>
      </c>
      <c r="AL48" s="86">
        <v>1</v>
      </c>
      <c r="AM48" s="86" t="str">
        <f ca="1">IFERROR(INDEX(BE:BE,MATCH("1"&amp;AK48,BO:BO,0),1),"")</f>
        <v>Uruguay</v>
      </c>
      <c r="AN48" s="86" t="str">
        <f ca="1">IF(AM48="","",VLOOKUP(AM48,BE:BJ,2,FALSE)&amp;"-"&amp;VLOOKUP(AM48,BE:BJ,3,FALSE)&amp;"-"&amp;VLOOKUP(AM48,BE:BJ,4,FALSE))</f>
        <v>0-0-0</v>
      </c>
      <c r="AO48" s="86">
        <f ca="1">IF(AM48="","",VLOOKUP(AM48,BE:BL,8,FALSE))</f>
        <v>0</v>
      </c>
      <c r="AP48" s="86">
        <f ca="1">IF(AM48="","",VLOOKUP(AM48,BE:BO,5,FALSE))</f>
        <v>0</v>
      </c>
      <c r="AQ48" s="282" t="str">
        <f>IF(L75="","",IF(AM48=ACTUALS!AJ48,$AQ$2,0))</f>
        <v/>
      </c>
      <c r="AR48" s="283"/>
      <c r="AS48" s="51"/>
      <c r="AT48" s="51"/>
      <c r="AU48" s="94"/>
      <c r="AV48" s="94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96" t="s">
        <v>43</v>
      </c>
      <c r="BY48" s="83">
        <f>SUMIFS(PREDICTIONS!$W$4:$W$75,PREDICTIONS!$O$4:$O$75,$BX48,PREDICTIONS!$N$4:$N$75,BY$3)+SUMIFS(PREDICTIONS!$V$4:$V$75,PREDICTIONS!$N$4:$N$75,$BX48,PREDICTIONS!$O$4:$O$75,BY$3)</f>
        <v>0</v>
      </c>
      <c r="BZ48" s="83">
        <f>SUMIFS(PREDICTIONS!$W$4:$W$75,PREDICTIONS!$O$4:$O$75,$BX48,PREDICTIONS!$N$4:$N$75,BZ$3)+SUMIFS(PREDICTIONS!$V$4:$V$75,PREDICTIONS!$N$4:$N$75,$BX48,PREDICTIONS!$O$4:$O$75,BZ$3)</f>
        <v>0</v>
      </c>
      <c r="CA48" s="83">
        <f>SUMIFS(PREDICTIONS!$W$4:$W$75,PREDICTIONS!$O$4:$O$75,$BX48,PREDICTIONS!$N$4:$N$75,CA$3)+SUMIFS(PREDICTIONS!$V$4:$V$75,PREDICTIONS!$N$4:$N$75,$BX48,PREDICTIONS!$O$4:$O$75,CA$3)</f>
        <v>0</v>
      </c>
      <c r="CB48" s="83">
        <f>SUMIFS(PREDICTIONS!$W$4:$W$75,PREDICTIONS!$O$4:$O$75,$BX48,PREDICTIONS!$N$4:$N$75,CB$3)+SUMIFS(PREDICTIONS!$V$4:$V$75,PREDICTIONS!$N$4:$N$75,$BX48,PREDICTIONS!$O$4:$O$75,CB$3)</f>
        <v>0</v>
      </c>
      <c r="CC48" s="83">
        <f>SUMIFS(PREDICTIONS!$W$4:$W$75,PREDICTIONS!$O$4:$O$75,$BX48,PREDICTIONS!$N$4:$N$75,CC$3)+SUMIFS(PREDICTIONS!$V$4:$V$75,PREDICTIONS!$N$4:$N$75,$BX48,PREDICTIONS!$O$4:$O$75,CC$3)</f>
        <v>0</v>
      </c>
      <c r="CD48" s="83">
        <f>SUMIFS(PREDICTIONS!$W$4:$W$75,PREDICTIONS!$O$4:$O$75,$BX48,PREDICTIONS!$N$4:$N$75,CD$3)+SUMIFS(PREDICTIONS!$V$4:$V$75,PREDICTIONS!$N$4:$N$75,$BX48,PREDICTIONS!$O$4:$O$75,CD$3)</f>
        <v>0</v>
      </c>
      <c r="CE48" s="83">
        <f>SUMIFS(PREDICTIONS!$W$4:$W$75,PREDICTIONS!$O$4:$O$75,$BX48,PREDICTIONS!$N$4:$N$75,CE$3)+SUMIFS(PREDICTIONS!$V$4:$V$75,PREDICTIONS!$N$4:$N$75,$BX48,PREDICTIONS!$O$4:$O$75,CE$3)</f>
        <v>0</v>
      </c>
      <c r="CF48" s="83">
        <f>SUMIFS(PREDICTIONS!$W$4:$W$75,PREDICTIONS!$O$4:$O$75,$BX48,PREDICTIONS!$N$4:$N$75,CF$3)+SUMIFS(PREDICTIONS!$V$4:$V$75,PREDICTIONS!$N$4:$N$75,$BX48,PREDICTIONS!$O$4:$O$75,CF$3)</f>
        <v>0</v>
      </c>
      <c r="CG48" s="83">
        <f>SUMIFS(PREDICTIONS!$W$4:$W$75,PREDICTIONS!$O$4:$O$75,$BX48,PREDICTIONS!$N$4:$N$75,CG$3)+SUMIFS(PREDICTIONS!$V$4:$V$75,PREDICTIONS!$N$4:$N$75,$BX48,PREDICTIONS!$O$4:$O$75,CG$3)</f>
        <v>0</v>
      </c>
      <c r="CH48" s="83">
        <f>SUMIFS(PREDICTIONS!$W$4:$W$75,PREDICTIONS!$O$4:$O$75,$BX48,PREDICTIONS!$N$4:$N$75,CH$3)+SUMIFS(PREDICTIONS!$V$4:$V$75,PREDICTIONS!$N$4:$N$75,$BX48,PREDICTIONS!$O$4:$O$75,CH$3)</f>
        <v>0</v>
      </c>
      <c r="CI48" s="83">
        <f>SUMIFS(PREDICTIONS!$W$4:$W$75,PREDICTIONS!$O$4:$O$75,$BX48,PREDICTIONS!$N$4:$N$75,CI$3)+SUMIFS(PREDICTIONS!$V$4:$V$75,PREDICTIONS!$N$4:$N$75,$BX48,PREDICTIONS!$O$4:$O$75,CI$3)</f>
        <v>0</v>
      </c>
      <c r="CJ48" s="83">
        <f>SUMIFS(PREDICTIONS!$W$4:$W$75,PREDICTIONS!$O$4:$O$75,$BX48,PREDICTIONS!$N$4:$N$75,CJ$3)+SUMIFS(PREDICTIONS!$V$4:$V$75,PREDICTIONS!$N$4:$N$75,$BX48,PREDICTIONS!$O$4:$O$75,CJ$3)</f>
        <v>0</v>
      </c>
      <c r="CK48" s="83">
        <f>SUMIFS(PREDICTIONS!$W$4:$W$75,PREDICTIONS!$O$4:$O$75,$BX48,PREDICTIONS!$N$4:$N$75,CK$3)+SUMIFS(PREDICTIONS!$V$4:$V$75,PREDICTIONS!$N$4:$N$75,$BX48,PREDICTIONS!$O$4:$O$75,CK$3)</f>
        <v>0</v>
      </c>
      <c r="CL48" s="83">
        <f>SUMIFS(PREDICTIONS!$W$4:$W$75,PREDICTIONS!$O$4:$O$75,$BX48,PREDICTIONS!$N$4:$N$75,CL$3)+SUMIFS(PREDICTIONS!$V$4:$V$75,PREDICTIONS!$N$4:$N$75,$BX48,PREDICTIONS!$O$4:$O$75,CL$3)</f>
        <v>0</v>
      </c>
      <c r="CM48" s="83">
        <f>SUMIFS(PREDICTIONS!$W$4:$W$75,PREDICTIONS!$O$4:$O$75,$BX48,PREDICTIONS!$N$4:$N$75,CM$3)+SUMIFS(PREDICTIONS!$V$4:$V$75,PREDICTIONS!$N$4:$N$75,$BX48,PREDICTIONS!$O$4:$O$75,CM$3)</f>
        <v>0</v>
      </c>
      <c r="CN48" s="83">
        <f>SUMIFS(PREDICTIONS!$W$4:$W$75,PREDICTIONS!$O$4:$O$75,$BX48,PREDICTIONS!$N$4:$N$75,CN$3)+SUMIFS(PREDICTIONS!$V$4:$V$75,PREDICTIONS!$N$4:$N$75,$BX48,PREDICTIONS!$O$4:$O$75,CN$3)</f>
        <v>0</v>
      </c>
      <c r="CO48" s="83">
        <f>SUMIFS(PREDICTIONS!$W$4:$W$75,PREDICTIONS!$O$4:$O$75,$BX48,PREDICTIONS!$N$4:$N$75,CO$3)+SUMIFS(PREDICTIONS!$V$4:$V$75,PREDICTIONS!$N$4:$N$75,$BX48,PREDICTIONS!$O$4:$O$75,CO$3)</f>
        <v>0</v>
      </c>
      <c r="CP48" s="83">
        <f>SUMIFS(PREDICTIONS!$W$4:$W$75,PREDICTIONS!$O$4:$O$75,$BX48,PREDICTIONS!$N$4:$N$75,CP$3)+SUMIFS(PREDICTIONS!$V$4:$V$75,PREDICTIONS!$N$4:$N$75,$BX48,PREDICTIONS!$O$4:$O$75,CP$3)</f>
        <v>0</v>
      </c>
      <c r="CQ48" s="83">
        <f>SUMIFS(PREDICTIONS!$W$4:$W$75,PREDICTIONS!$O$4:$O$75,$BX48,PREDICTIONS!$N$4:$N$75,CQ$3)+SUMIFS(PREDICTIONS!$V$4:$V$75,PREDICTIONS!$N$4:$N$75,$BX48,PREDICTIONS!$O$4:$O$75,CQ$3)</f>
        <v>0</v>
      </c>
      <c r="CR48" s="83">
        <f>SUMIFS(PREDICTIONS!$W$4:$W$75,PREDICTIONS!$O$4:$O$75,$BX48,PREDICTIONS!$N$4:$N$75,CR$3)+SUMIFS(PREDICTIONS!$V$4:$V$75,PREDICTIONS!$N$4:$N$75,$BX48,PREDICTIONS!$O$4:$O$75,CR$3)</f>
        <v>0</v>
      </c>
      <c r="CS48" s="83">
        <f>SUMIFS(PREDICTIONS!$W$4:$W$75,PREDICTIONS!$O$4:$O$75,$BX48,PREDICTIONS!$N$4:$N$75,CS$3)+SUMIFS(PREDICTIONS!$V$4:$V$75,PREDICTIONS!$N$4:$N$75,$BX48,PREDICTIONS!$O$4:$O$75,CS$3)</f>
        <v>0</v>
      </c>
      <c r="CT48" s="83">
        <f>SUMIFS(PREDICTIONS!$W$4:$W$75,PREDICTIONS!$O$4:$O$75,$BX48,PREDICTIONS!$N$4:$N$75,CT$3)+SUMIFS(PREDICTIONS!$V$4:$V$75,PREDICTIONS!$N$4:$N$75,$BX48,PREDICTIONS!$O$4:$O$75,CT$3)</f>
        <v>0</v>
      </c>
      <c r="CU48" s="83">
        <f>SUMIFS(PREDICTIONS!$B$4:$B$75,PREDICTIONS!$P$4:$P$75,$BX48,PREDICTIONS!$O$4:$O$75,CU$3)+SUMIFS(PREDICTIONS!$W$4:$W$75,PREDICTIONS!$O$4:$O$75,$BX48,PREDICTIONS!$P$4:$P$75,CU$3)</f>
        <v>0</v>
      </c>
      <c r="CV48" s="83">
        <f>SUMIFS(PREDICTIONS!$C$4:$C$75,PREDICTIONS!$Q$4:$Q$75,$BX48,PREDICTIONS!$P$4:$P$75,CV$3)+SUMIFS(PREDICTIONS!$B$4:$B$75,PREDICTIONS!$P$4:$P$75,$BX48,PREDICTIONS!$Q$4:$Q$75,CV$3)</f>
        <v>0</v>
      </c>
      <c r="CW48" s="83">
        <f>SUMIFS(PREDICTIONS!$D$4:$D$75,PREDICTIONS!$R$4:$R$75,$BX48,PREDICTIONS!$Q$4:$Q$75,CW$3)+SUMIFS(PREDICTIONS!$C$4:$C$75,PREDICTIONS!$Q$4:$Q$75,$BX48,PREDICTIONS!$R$4:$R$75,CW$3)</f>
        <v>0</v>
      </c>
      <c r="CX48" s="83">
        <f>SUMIFS(PREDICTIONS!$E$4:$E$75,PREDICTIONS!$S$4:$S$75,$BX48,PREDICTIONS!$R$4:$R$75,CX$3)+SUMIFS(PREDICTIONS!$D$4:$D$75,PREDICTIONS!$R$4:$R$75,$BX48,PREDICTIONS!$S$4:$S$75,CX$3)</f>
        <v>0</v>
      </c>
      <c r="CY48" s="83">
        <f>SUMIFS(PREDICTIONS!$F$4:$F$75,PREDICTIONS!$T$4:$T$75,$BX48,PREDICTIONS!$S$4:$S$75,CY$3)+SUMIFS(PREDICTIONS!$E$4:$E$75,PREDICTIONS!$S$4:$S$75,$BX48,PREDICTIONS!$T$4:$T$75,CY$3)</f>
        <v>0</v>
      </c>
      <c r="CZ48" s="83">
        <f>SUMIFS(PREDICTIONS!$G$4:$G$75,PREDICTIONS!$U$4:$U$75,$BX48,PREDICTIONS!$T$4:$T$75,CZ$3)+SUMIFS(PREDICTIONS!$F$4:$F$75,PREDICTIONS!$T$4:$T$75,$BX48,PREDICTIONS!$U$4:$U$75,CZ$3)</f>
        <v>0</v>
      </c>
      <c r="DA48" s="83">
        <f>SUMIFS(PREDICTIONS!$J$4:$J$75,PREDICTIONS!$V$4:$V$75,$BX48,PREDICTIONS!$U$4:$U$75,DA$3)+SUMIFS(PREDICTIONS!$G$4:$G$75,PREDICTIONS!$U$4:$U$75,$BX48,PREDICTIONS!$V$4:$V$75,DA$3)</f>
        <v>0</v>
      </c>
      <c r="DB48" s="83">
        <f>SUMIFS(PREDICTIONS!$K$4:$K$75,PREDICTIONS!$W$4:$W$75,$BX48,PREDICTIONS!$V$4:$V$75,DB$3)+SUMIFS(PREDICTIONS!$J$4:$J$75,PREDICTIONS!$V$4:$V$75,$BX48,PREDICTIONS!$W$4:$W$75,DB$3)</f>
        <v>0</v>
      </c>
      <c r="DC48" s="83">
        <f>SUMIFS(PREDICTIONS!$L$4:$L$75,PREDICTIONS!$B$4:$B$75,$BX48,PREDICTIONS!$W$4:$W$75,DC$3)+SUMIFS(PREDICTIONS!$K$4:$K$75,PREDICTIONS!$W$4:$W$75,$BX48,PREDICTIONS!$B$4:$B$75,DC$3)</f>
        <v>0</v>
      </c>
      <c r="DD48" s="83">
        <f>SUMIFS(PREDICTIONS!$N$4:$N$75,PREDICTIONS!$C$4:$C$75,$BX48,PREDICTIONS!$B$4:$B$75,DD$3)+SUMIFS(PREDICTIONS!$L$4:$L$75,PREDICTIONS!$B$4:$B$75,$BX48,PREDICTIONS!$C$4:$C$75,DD$3)</f>
        <v>0</v>
      </c>
      <c r="DE48" s="83">
        <f>SUMIFS(PREDICTIONS!$O$4:$O$75,PREDICTIONS!$D$4:$D$75,$BX48,PREDICTIONS!$C$4:$C$75,DE$3)+SUMIFS(PREDICTIONS!$N$4:$N$75,PREDICTIONS!$C$4:$C$75,$BX48,PREDICTIONS!$D$4:$D$75,DE$3)</f>
        <v>0</v>
      </c>
      <c r="DF48" s="83">
        <f>SUMIFS(PREDICTIONS!$P$4:$P$75,PREDICTIONS!$E$4:$E$75,$BX48,PREDICTIONS!$D$4:$D$75,DF$3)+SUMIFS(PREDICTIONS!$O$4:$O$75,PREDICTIONS!$D$4:$D$75,$BX48,PREDICTIONS!$E$4:$E$75,DF$3)</f>
        <v>0</v>
      </c>
      <c r="DG48" s="83">
        <f>SUMIFS(PREDICTIONS!$Q$4:$Q$75,PREDICTIONS!$F$4:$F$75,$BX48,PREDICTIONS!$E$4:$E$75,DG$3)+SUMIFS(PREDICTIONS!$P$4:$P$75,PREDICTIONS!$E$4:$E$75,$BX48,PREDICTIONS!$F$4:$F$75,DG$3)</f>
        <v>0</v>
      </c>
      <c r="DH48" s="83">
        <f>SUMIFS(PREDICTIONS!$R$4:$R$75,PREDICTIONS!$G$4:$G$75,$BX48,PREDICTIONS!$F$4:$F$75,DH$3)+SUMIFS(PREDICTIONS!$Q$4:$Q$75,PREDICTIONS!$F$4:$F$75,$BX48,PREDICTIONS!$G$4:$G$75,DH$3)</f>
        <v>0</v>
      </c>
      <c r="DI48" s="83">
        <f>SUMIFS(PREDICTIONS!$S$4:$S$75,PREDICTIONS!$J$4:$J$75,$BX48,PREDICTIONS!$G$4:$G$75,DI$3)+SUMIFS(PREDICTIONS!$R$4:$R$75,PREDICTIONS!$G$4:$G$75,$BX48,PREDICTIONS!$J$4:$J$75,DI$3)</f>
        <v>0</v>
      </c>
      <c r="DJ48" s="83">
        <f>SUMIFS(PREDICTIONS!$T$4:$T$75,PREDICTIONS!$K$4:$K$75,$BX48,PREDICTIONS!$J$4:$J$75,DJ$3)+SUMIFS(PREDICTIONS!$S$4:$S$75,PREDICTIONS!$J$4:$J$75,$BX48,PREDICTIONS!$K$4:$K$75,DJ$3)</f>
        <v>0</v>
      </c>
      <c r="DK48" s="83">
        <f>SUMIFS(PREDICTIONS!$U$4:$U$75,PREDICTIONS!$L$4:$L$75,$BX48,PREDICTIONS!$K$4:$K$75,DK$3)+SUMIFS(PREDICTIONS!$T$4:$T$75,PREDICTIONS!$K$4:$K$75,$BX48,PREDICTIONS!$L$4:$L$75,DK$3)</f>
        <v>0</v>
      </c>
      <c r="DL48" s="83">
        <f>SUMIFS(PREDICTIONS!$V$4:$V$75,PREDICTIONS!$N$4:$N$75,$BX48,PREDICTIONS!$L$4:$L$75,DL$3)+SUMIFS(PREDICTIONS!$U$4:$U$75,PREDICTIONS!$L$4:$L$75,$BX48,PREDICTIONS!$N$4:$N$75,DL$3)</f>
        <v>0</v>
      </c>
      <c r="DM48" s="83">
        <f>SUMIFS(PREDICTIONS!$W$4:$W$75,PREDICTIONS!$O$4:$O$75,$BX48,PREDICTIONS!$N$4:$N$75,DM$3)+SUMIFS(PREDICTIONS!$V$4:$V$75,PREDICTIONS!$N$4:$N$75,$BX48,PREDICTIONS!$O$4:$O$75,DM$3)</f>
        <v>0</v>
      </c>
      <c r="DN48" s="83">
        <f>SUMIFS(PREDICTIONS!$B$4:$B$75,PREDICTIONS!$P$4:$P$75,$BX48,PREDICTIONS!$O$4:$O$75,DN$3)+SUMIFS(PREDICTIONS!$W$4:$W$75,PREDICTIONS!$O$4:$O$75,$BX48,PREDICTIONS!$P$4:$P$75,DN$3)</f>
        <v>0</v>
      </c>
      <c r="DO48" s="83">
        <f>SUMIFS(PREDICTIONS!$C$4:$C$75,PREDICTIONS!$Q$4:$Q$75,$BX48,PREDICTIONS!$P$4:$P$75,DO$3)+SUMIFS(PREDICTIONS!$B$4:$B$75,PREDICTIONS!$P$4:$P$75,$BX48,PREDICTIONS!$Q$4:$Q$75,DO$3)</f>
        <v>0</v>
      </c>
      <c r="DP48" s="83">
        <f>SUMIFS(PREDICTIONS!$D$4:$D$75,PREDICTIONS!$R$4:$R$75,$BX48,PREDICTIONS!$Q$4:$Q$75,DP$3)+SUMIFS(PREDICTIONS!$C$4:$C$75,PREDICTIONS!$Q$4:$Q$75,$BX48,PREDICTIONS!$R$4:$R$75,DP$3)</f>
        <v>0</v>
      </c>
      <c r="DQ48" s="83">
        <f>SUMIFS(PREDICTIONS!$E$4:$E$75,PREDICTIONS!$S$4:$S$75,$BX48,PREDICTIONS!$R$4:$R$75,DQ$3)+SUMIFS(PREDICTIONS!$D$4:$D$75,PREDICTIONS!$R$4:$R$75,$BX48,PREDICTIONS!$S$4:$S$75,DQ$3)</f>
        <v>0</v>
      </c>
      <c r="DR48" s="83">
        <f>SUMIFS(PREDICTIONS!$W$4:$W$75,PREDICTIONS!$O$4:$O$75,$BX48,PREDICTIONS!$N$4:$N$75,DR$3)+SUMIFS(PREDICTIONS!$V$4:$V$75,PREDICTIONS!$N$4:$N$75,$BX48,PREDICTIONS!$O$4:$O$75,DR$3)</f>
        <v>0</v>
      </c>
      <c r="DS48" s="83">
        <f>SUMIFS(PREDICTIONS!$W$4:$W$75,PREDICTIONS!$O$4:$O$75,$BX48,PREDICTIONS!$N$4:$N$75,DS$3)+SUMIFS(PREDICTIONS!$V$4:$V$75,PREDICTIONS!$N$4:$N$75,$BX48,PREDICTIONS!$O$4:$O$75,DS$3)</f>
        <v>0</v>
      </c>
      <c r="DT48" s="83">
        <f>SUMIFS(PREDICTIONS!$W$4:$W$75,PREDICTIONS!$O$4:$O$75,$BX48,PREDICTIONS!$N$4:$N$75,DT$3)+SUMIFS(PREDICTIONS!$V$4:$V$75,PREDICTIONS!$N$4:$N$75,$BX48,PREDICTIONS!$O$4:$O$75,DT$3)</f>
        <v>0</v>
      </c>
      <c r="DU48" s="51"/>
      <c r="DV48" s="51" t="s">
        <v>43</v>
      </c>
      <c r="DW48" s="83">
        <f>SUMIFS(PREDICTIONS!$U$4:$U$75,PREDICTIONS!$O$4:$O$75,$BX48,PREDICTIONS!$N$4:$N$75,DW$3)+SUMIFS(PREDICTIONS!$T$4:$T$75,PREDICTIONS!$N$4:$N$75,$BX48,PREDICTIONS!$O$4:$O$75,DW$3)</f>
        <v>0</v>
      </c>
      <c r="DX48" s="83">
        <f>SUMIFS(PREDICTIONS!$U$4:$U$75,PREDICTIONS!$O$4:$O$75,$BX48,PREDICTIONS!$N$4:$N$75,DX$3)+SUMIFS(PREDICTIONS!$T$4:$T$75,PREDICTIONS!$N$4:$N$75,$BX48,PREDICTIONS!$O$4:$O$75,DX$3)</f>
        <v>0</v>
      </c>
      <c r="DY48" s="83">
        <f>SUMIFS(PREDICTIONS!$U$4:$U$75,PREDICTIONS!$O$4:$O$75,$BX48,PREDICTIONS!$N$4:$N$75,DY$3)+SUMIFS(PREDICTIONS!$T$4:$T$75,PREDICTIONS!$N$4:$N$75,$BX48,PREDICTIONS!$O$4:$O$75,DY$3)</f>
        <v>0</v>
      </c>
      <c r="DZ48" s="83">
        <f>SUMIFS(PREDICTIONS!$U$4:$U$75,PREDICTIONS!$O$4:$O$75,$BX48,PREDICTIONS!$N$4:$N$75,DZ$3)+SUMIFS(PREDICTIONS!$T$4:$T$75,PREDICTIONS!$N$4:$N$75,$BX48,PREDICTIONS!$O$4:$O$75,DZ$3)</f>
        <v>0</v>
      </c>
      <c r="EA48" s="83">
        <f>SUMIFS(PREDICTIONS!$U$4:$U$75,PREDICTIONS!$O$4:$O$75,$BX48,PREDICTIONS!$N$4:$N$75,EA$3)+SUMIFS(PREDICTIONS!$T$4:$T$75,PREDICTIONS!$N$4:$N$75,$BX48,PREDICTIONS!$O$4:$O$75,EA$3)</f>
        <v>0</v>
      </c>
      <c r="EB48" s="83">
        <f>SUMIFS(PREDICTIONS!$U$4:$U$75,PREDICTIONS!$O$4:$O$75,$BX48,PREDICTIONS!$N$4:$N$75,EB$3)+SUMIFS(PREDICTIONS!$T$4:$T$75,PREDICTIONS!$N$4:$N$75,$BX48,PREDICTIONS!$O$4:$O$75,EB$3)</f>
        <v>0</v>
      </c>
      <c r="EC48" s="83">
        <f>SUMIFS(PREDICTIONS!$U$4:$U$75,PREDICTIONS!$O$4:$O$75,$BX48,PREDICTIONS!$N$4:$N$75,EC$3)+SUMIFS(PREDICTIONS!$T$4:$T$75,PREDICTIONS!$N$4:$N$75,$BX48,PREDICTIONS!$O$4:$O$75,EC$3)</f>
        <v>0</v>
      </c>
      <c r="ED48" s="83">
        <f>SUMIFS(PREDICTIONS!$U$4:$U$75,PREDICTIONS!$O$4:$O$75,$BX48,PREDICTIONS!$N$4:$N$75,ED$3)+SUMIFS(PREDICTIONS!$T$4:$T$75,PREDICTIONS!$N$4:$N$75,$BX48,PREDICTIONS!$O$4:$O$75,ED$3)</f>
        <v>0</v>
      </c>
      <c r="EE48" s="83">
        <f>SUMIFS(PREDICTIONS!$U$4:$U$75,PREDICTIONS!$O$4:$O$75,$BX48,PREDICTIONS!$N$4:$N$75,EE$3)+SUMIFS(PREDICTIONS!$T$4:$T$75,PREDICTIONS!$N$4:$N$75,$BX48,PREDICTIONS!$O$4:$O$75,EE$3)</f>
        <v>0</v>
      </c>
      <c r="EF48" s="83">
        <f>SUMIFS(PREDICTIONS!$V$4:$V$75,PREDICTIONS!$P$4:$P$75,$BX48,PREDICTIONS!$O$4:$O$75,EF$3)+SUMIFS(PREDICTIONS!$U$4:$U$75,PREDICTIONS!$O$4:$O$75,$BX48,PREDICTIONS!$P$4:$P$75,EF$3)</f>
        <v>0</v>
      </c>
      <c r="EG48" s="83">
        <f>SUMIFS(PREDICTIONS!$W$4:$W$75,PREDICTIONS!$Q$4:$Q$75,$BX48,PREDICTIONS!$P$4:$P$75,EG$3)+SUMIFS(PREDICTIONS!$V$4:$V$75,PREDICTIONS!$P$4:$P$75,$BX48,PREDICTIONS!$Q$4:$Q$75,EG$3)</f>
        <v>0</v>
      </c>
      <c r="EH48" s="83">
        <f>SUMIFS(PREDICTIONS!$B$4:$B$75,PREDICTIONS!$R$4:$R$75,$BX48,PREDICTIONS!$Q$4:$Q$75,EH$3)+SUMIFS(PREDICTIONS!$W$4:$W$75,PREDICTIONS!$Q$4:$Q$75,$BX48,PREDICTIONS!$R$4:$R$75,EH$3)</f>
        <v>0</v>
      </c>
      <c r="EI48" s="83">
        <f>SUMIFS(PREDICTIONS!$C$4:$C$75,PREDICTIONS!$S$4:$S$75,$BX48,PREDICTIONS!$R$4:$R$75,EI$3)+SUMIFS(PREDICTIONS!$B$4:$B$75,PREDICTIONS!$R$4:$R$75,$BX48,PREDICTIONS!$S$4:$S$75,EI$3)</f>
        <v>0</v>
      </c>
      <c r="EJ48" s="83">
        <f>SUMIFS(PREDICTIONS!$D$4:$D$75,PREDICTIONS!$T$4:$T$75,$BX48,PREDICTIONS!$S$4:$S$75,EJ$3)+SUMIFS(PREDICTIONS!$C$4:$C$75,PREDICTIONS!$S$4:$S$75,$BX48,PREDICTIONS!$T$4:$T$75,EJ$3)</f>
        <v>0</v>
      </c>
      <c r="EK48" s="83">
        <f>SUMIFS(PREDICTIONS!$E$4:$E$75,PREDICTIONS!$U$4:$U$75,$BX48,PREDICTIONS!$T$4:$T$75,EK$3)+SUMIFS(PREDICTIONS!$D$4:$D$75,PREDICTIONS!$T$4:$T$75,$BX48,PREDICTIONS!$U$4:$U$75,EK$3)</f>
        <v>0</v>
      </c>
      <c r="EL48" s="83">
        <f>SUMIFS(PREDICTIONS!$F$4:$F$75,PREDICTIONS!$V$4:$V$75,$BX48,PREDICTIONS!$U$4:$U$75,EL$3)+SUMIFS(PREDICTIONS!$E$4:$E$75,PREDICTIONS!$U$4:$U$75,$BX48,PREDICTIONS!$V$4:$V$75,EL$3)</f>
        <v>0</v>
      </c>
      <c r="EM48" s="83">
        <f>SUMIFS(PREDICTIONS!$G$4:$G$75,PREDICTIONS!$W$4:$W$75,$BX48,PREDICTIONS!$V$4:$V$75,EM$3)+SUMIFS(PREDICTIONS!$F$4:$F$75,PREDICTIONS!$V$4:$V$75,$BX48,PREDICTIONS!$W$4:$W$75,EM$3)</f>
        <v>0</v>
      </c>
      <c r="EN48" s="83">
        <f>SUMIFS(PREDICTIONS!$J$4:$J$75,PREDICTIONS!$B$4:$B$75,$BX48,PREDICTIONS!$W$4:$W$75,EN$3)+SUMIFS(PREDICTIONS!$G$4:$G$75,PREDICTIONS!$W$4:$W$75,$BX48,PREDICTIONS!$B$4:$B$75,EN$3)</f>
        <v>0</v>
      </c>
      <c r="EO48" s="83">
        <f>SUMIFS(PREDICTIONS!$K$4:$K$75,PREDICTIONS!$C$4:$C$75,$BX48,PREDICTIONS!$B$4:$B$75,EO$3)+SUMIFS(PREDICTIONS!$J$4:$J$75,PREDICTIONS!$B$4:$B$75,$BX48,PREDICTIONS!$C$4:$C$75,EO$3)</f>
        <v>0</v>
      </c>
      <c r="EP48" s="83">
        <f>SUMIFS(PREDICTIONS!$L$4:$L$75,PREDICTIONS!$D$4:$D$75,$BX48,PREDICTIONS!$C$4:$C$75,EP$3)+SUMIFS(PREDICTIONS!$K$4:$K$75,PREDICTIONS!$C$4:$C$75,$BX48,PREDICTIONS!$D$4:$D$75,EP$3)</f>
        <v>0</v>
      </c>
      <c r="EQ48" s="83">
        <f>SUMIFS(PREDICTIONS!$N$4:$N$75,PREDICTIONS!$E$4:$E$75,$BX48,PREDICTIONS!$D$4:$D$75,EQ$3)+SUMIFS(PREDICTIONS!$L$4:$L$75,PREDICTIONS!$D$4:$D$75,$BX48,PREDICTIONS!$E$4:$E$75,EQ$3)</f>
        <v>0</v>
      </c>
      <c r="ER48" s="83">
        <f>SUMIFS(PREDICTIONS!$O$4:$O$75,PREDICTIONS!$F$4:$F$75,$BX48,PREDICTIONS!$E$4:$E$75,ER$3)+SUMIFS(PREDICTIONS!$N$4:$N$75,PREDICTIONS!$E$4:$E$75,$BX48,PREDICTIONS!$F$4:$F$75,ER$3)</f>
        <v>0</v>
      </c>
      <c r="ES48" s="83">
        <f>SUMIFS(PREDICTIONS!$P$4:$P$75,PREDICTIONS!$G$4:$G$75,$BX48,PREDICTIONS!$F$4:$F$75,ES$3)+SUMIFS(PREDICTIONS!$O$4:$O$75,PREDICTIONS!$F$4:$F$75,$BX48,PREDICTIONS!$G$4:$G$75,ES$3)</f>
        <v>0</v>
      </c>
      <c r="ET48" s="83">
        <f>SUMIFS(PREDICTIONS!$Q$4:$Q$75,PREDICTIONS!$J$4:$J$75,$BX48,PREDICTIONS!$G$4:$G$75,ET$3)+SUMIFS(PREDICTIONS!$P$4:$P$75,PREDICTIONS!$G$4:$G$75,$BX48,PREDICTIONS!$J$4:$J$75,ET$3)</f>
        <v>0</v>
      </c>
      <c r="EU48" s="83">
        <f>SUMIFS(PREDICTIONS!$R$4:$R$75,PREDICTIONS!$K$4:$K$75,$BX48,PREDICTIONS!$J$4:$J$75,EU$3)+SUMIFS(PREDICTIONS!$Q$4:$Q$75,PREDICTIONS!$J$4:$J$75,$BX48,PREDICTIONS!$K$4:$K$75,EU$3)</f>
        <v>0</v>
      </c>
      <c r="EV48" s="83">
        <f>SUMIFS(PREDICTIONS!$S$4:$S$75,PREDICTIONS!$L$4:$L$75,$BX48,PREDICTIONS!$K$4:$K$75,EV$3)+SUMIFS(PREDICTIONS!$R$4:$R$75,PREDICTIONS!$K$4:$K$75,$BX48,PREDICTIONS!$L$4:$L$75,EV$3)</f>
        <v>0</v>
      </c>
      <c r="EW48" s="83">
        <f>SUMIFS(PREDICTIONS!$T$4:$T$75,PREDICTIONS!$N$4:$N$75,$BX48,PREDICTIONS!$L$4:$L$75,EW$3)+SUMIFS(PREDICTIONS!$S$4:$S$75,PREDICTIONS!$L$4:$L$75,$BX48,PREDICTIONS!$N$4:$N$75,EW$3)</f>
        <v>0</v>
      </c>
      <c r="EX48" s="83">
        <f>SUMIFS(PREDICTIONS!$U$4:$U$75,PREDICTIONS!$O$4:$O$75,$BX48,PREDICTIONS!$N$4:$N$75,EX$3)+SUMIFS(PREDICTIONS!$T$4:$T$75,PREDICTIONS!$N$4:$N$75,$BX48,PREDICTIONS!$O$4:$O$75,EX$3)</f>
        <v>0</v>
      </c>
      <c r="EY48" s="83">
        <f>SUMIFS(PREDICTIONS!$V$4:$V$75,PREDICTIONS!$P$4:$P$75,$BX48,PREDICTIONS!$O$4:$O$75,EY$3)+SUMIFS(PREDICTIONS!$U$4:$U$75,PREDICTIONS!$O$4:$O$75,$BX48,PREDICTIONS!$P$4:$P$75,EY$3)</f>
        <v>0</v>
      </c>
      <c r="EZ48" s="83">
        <f>SUMIFS(PREDICTIONS!$W$4:$W$75,PREDICTIONS!$Q$4:$Q$75,$BX48,PREDICTIONS!$P$4:$P$75,EZ$3)+SUMIFS(PREDICTIONS!$V$4:$V$75,PREDICTIONS!$P$4:$P$75,$BX48,PREDICTIONS!$Q$4:$Q$75,EZ$3)</f>
        <v>0</v>
      </c>
      <c r="FA48" s="83">
        <f>SUMIFS(PREDICTIONS!$B$4:$B$75,PREDICTIONS!$R$4:$R$75,$BX48,PREDICTIONS!$Q$4:$Q$75,FA$3)+SUMIFS(PREDICTIONS!$W$4:$W$75,PREDICTIONS!$Q$4:$Q$75,$BX48,PREDICTIONS!$R$4:$R$75,FA$3)</f>
        <v>0</v>
      </c>
      <c r="FB48" s="83">
        <f>SUMIFS(PREDICTIONS!$C$4:$C$75,PREDICTIONS!$S$4:$S$75,$BX48,PREDICTIONS!$R$4:$R$75,FB$3)+SUMIFS(PREDICTIONS!$B$4:$B$75,PREDICTIONS!$R$4:$R$75,$BX48,PREDICTIONS!$S$4:$S$75,FB$3)</f>
        <v>0</v>
      </c>
      <c r="FC48" s="83">
        <f>SUMIFS(PREDICTIONS!$D$4:$D$75,PREDICTIONS!$T$4:$T$75,$BX48,PREDICTIONS!$S$4:$S$75,FC$3)+SUMIFS(PREDICTIONS!$C$4:$C$75,PREDICTIONS!$S$4:$S$75,$BX48,PREDICTIONS!$T$4:$T$75,FC$3)</f>
        <v>0</v>
      </c>
      <c r="FD48" s="83">
        <f>SUMIFS(PREDICTIONS!$E$4:$E$75,PREDICTIONS!$U$4:$U$75,$BX48,PREDICTIONS!$T$4:$T$75,FD$3)+SUMIFS(PREDICTIONS!$D$4:$D$75,PREDICTIONS!$T$4:$T$75,$BX48,PREDICTIONS!$U$4:$U$75,FD$3)</f>
        <v>0</v>
      </c>
      <c r="FE48" s="83">
        <f>SUMIFS(PREDICTIONS!$F$4:$F$75,PREDICTIONS!$V$4:$V$75,$BX48,PREDICTIONS!$U$4:$U$75,FE$3)+SUMIFS(PREDICTIONS!$E$4:$E$75,PREDICTIONS!$U$4:$U$75,$BX48,PREDICTIONS!$V$4:$V$75,FE$3)</f>
        <v>0</v>
      </c>
      <c r="FF48" s="83">
        <f>SUMIFS(PREDICTIONS!$G$4:$G$75,PREDICTIONS!$W$4:$W$75,$BX48,PREDICTIONS!$V$4:$V$75,FF$3)+SUMIFS(PREDICTIONS!$F$4:$F$75,PREDICTIONS!$V$4:$V$75,$BX48,PREDICTIONS!$W$4:$W$75,FF$3)</f>
        <v>0</v>
      </c>
      <c r="FG48" s="83">
        <f>SUMIFS(PREDICTIONS!$U$4:$U$75,PREDICTIONS!$O$4:$O$75,$BX48,PREDICTIONS!$N$4:$N$75,FG$3)+SUMIFS(PREDICTIONS!$T$4:$T$75,PREDICTIONS!$N$4:$N$75,$BX48,PREDICTIONS!$O$4:$O$75,FG$3)</f>
        <v>0</v>
      </c>
      <c r="FH48" s="83">
        <f>SUMIFS(PREDICTIONS!$U$4:$U$75,PREDICTIONS!$O$4:$O$75,$BX48,PREDICTIONS!$N$4:$N$75,FH$3)+SUMIFS(PREDICTIONS!$T$4:$T$75,PREDICTIONS!$N$4:$N$75,$BX48,PREDICTIONS!$O$4:$O$75,FH$3)</f>
        <v>0</v>
      </c>
      <c r="FI48" s="83">
        <f>SUMIFS(PREDICTIONS!$U$4:$U$75,PREDICTIONS!$O$4:$O$75,$BX48,PREDICTIONS!$N$4:$N$75,FI$3)+SUMIFS(PREDICTIONS!$T$4:$T$75,PREDICTIONS!$N$4:$N$75,$BX48,PREDICTIONS!$O$4:$O$75,FI$3)</f>
        <v>0</v>
      </c>
      <c r="FJ48" s="83">
        <f>SUMIFS(PREDICTIONS!$U$4:$U$75,PREDICTIONS!$O$4:$O$75,$BX48,PREDICTIONS!$N$4:$N$75,FJ$3)+SUMIFS(PREDICTIONS!$T$4:$T$75,PREDICTIONS!$N$4:$N$75,$BX48,PREDICTIONS!$O$4:$O$75,FJ$3)</f>
        <v>0</v>
      </c>
      <c r="FK48" s="83">
        <f>SUMIFS(PREDICTIONS!$U$4:$U$75,PREDICTIONS!$O$4:$O$75,$BX48,PREDICTIONS!$N$4:$N$75,FK$3)+SUMIFS(PREDICTIONS!$T$4:$T$75,PREDICTIONS!$N$4:$N$75,$BX48,PREDICTIONS!$O$4:$O$75,FK$3)</f>
        <v>0</v>
      </c>
      <c r="FL48" s="83">
        <f>SUMIFS(PREDICTIONS!$U$4:$U$75,PREDICTIONS!$O$4:$O$75,$BX48,PREDICTIONS!$N$4:$N$75,FL$3)+SUMIFS(PREDICTIONS!$T$4:$T$75,PREDICTIONS!$N$4:$N$75,$BX48,PREDICTIONS!$O$4:$O$75,FL$3)</f>
        <v>0</v>
      </c>
      <c r="FM48" s="83">
        <f>SUMIFS(PREDICTIONS!$U$4:$U$75,PREDICTIONS!$O$4:$O$75,$BX48,PREDICTIONS!$N$4:$N$75,FM$3)+SUMIFS(PREDICTIONS!$T$4:$T$75,PREDICTIONS!$N$4:$N$75,$BX48,PREDICTIONS!$O$4:$O$75,FM$3)</f>
        <v>0</v>
      </c>
      <c r="FN48" s="83">
        <f>SUMIFS(PREDICTIONS!$U$4:$U$75,PREDICTIONS!$O$4:$O$75,$BX48,PREDICTIONS!$N$4:$N$75,FN$3)+SUMIFS(PREDICTIONS!$T$4:$T$75,PREDICTIONS!$N$4:$N$75,$BX48,PREDICTIONS!$O$4:$O$75,FN$3)</f>
        <v>0</v>
      </c>
      <c r="FO48" s="83">
        <f>SUMIFS(PREDICTIONS!$U$4:$U$75,PREDICTIONS!$O$4:$O$75,$BX48,PREDICTIONS!$N$4:$N$75,FO$3)+SUMIFS(PREDICTIONS!$T$4:$T$75,PREDICTIONS!$N$4:$N$75,$BX48,PREDICTIONS!$O$4:$O$75,FO$3)</f>
        <v>0</v>
      </c>
      <c r="FP48" s="83">
        <f>SUMIFS(PREDICTIONS!$U$4:$U$75,PREDICTIONS!$O$4:$O$75,$BX48,PREDICTIONS!$N$4:$N$75,FP$3)+SUMIFS(PREDICTIONS!$T$4:$T$75,PREDICTIONS!$N$4:$N$75,$BX48,PREDICTIONS!$O$4:$O$75,FP$3)</f>
        <v>0</v>
      </c>
      <c r="FQ48" s="83">
        <f>SUMIFS(PREDICTIONS!$U$4:$U$75,PREDICTIONS!$O$4:$O$75,$BX48,PREDICTIONS!$N$4:$N$75,FQ$3)+SUMIFS(PREDICTIONS!$T$4:$T$75,PREDICTIONS!$N$4:$N$75,$BX48,PREDICTIONS!$O$4:$O$75,FQ$3)</f>
        <v>0</v>
      </c>
      <c r="FR48" s="83">
        <f>SUMIFS(PREDICTIONS!$U$4:$U$75,PREDICTIONS!$O$4:$O$75,$BX48,PREDICTIONS!$N$4:$N$75,FR$3)+SUMIFS(PREDICTIONS!$T$4:$T$75,PREDICTIONS!$N$4:$N$75,$BX48,PREDICTIONS!$O$4:$O$75,FR$3)</f>
        <v>0</v>
      </c>
      <c r="FS48" s="51"/>
      <c r="FT48" s="51" t="s">
        <v>43</v>
      </c>
      <c r="FU48" s="83">
        <f>SUMIFS(PREDICTIONS!$S$4:$S$75,PREDICTIONS!$O$4:$O$75,$BX48,PREDICTIONS!$N$4:$N$75,FU$3)+SUMIFS(PREDICTIONS!$R$4:$R$75,PREDICTIONS!$N$4:$N$75,$BX48,PREDICTIONS!$O$4:$O$75,FU$3)</f>
        <v>0</v>
      </c>
      <c r="FV48" s="83">
        <f>SUMIFS(PREDICTIONS!$S$4:$S$75,PREDICTIONS!$O$4:$O$75,$BX48,PREDICTIONS!$N$4:$N$75,FV$3)+SUMIFS(PREDICTIONS!$R$4:$R$75,PREDICTIONS!$N$4:$N$75,$BX48,PREDICTIONS!$O$4:$O$75,FV$3)</f>
        <v>0</v>
      </c>
      <c r="FW48" s="83">
        <f>SUMIFS(PREDICTIONS!$S$4:$S$75,PREDICTIONS!$O$4:$O$75,$BX48,PREDICTIONS!$N$4:$N$75,FW$3)+SUMIFS(PREDICTIONS!$R$4:$R$75,PREDICTIONS!$N$4:$N$75,$BX48,PREDICTIONS!$O$4:$O$75,FW$3)</f>
        <v>0</v>
      </c>
      <c r="FX48" s="83">
        <f>SUMIFS(PREDICTIONS!$S$4:$S$75,PREDICTIONS!$O$4:$O$75,$BX48,PREDICTIONS!$N$4:$N$75,FX$3)+SUMIFS(PREDICTIONS!$R$4:$R$75,PREDICTIONS!$N$4:$N$75,$BX48,PREDICTIONS!$O$4:$O$75,FX$3)</f>
        <v>0</v>
      </c>
      <c r="FY48" s="83">
        <f>SUMIFS(PREDICTIONS!$S$4:$S$75,PREDICTIONS!$O$4:$O$75,$BX48,PREDICTIONS!$N$4:$N$75,FY$3)+SUMIFS(PREDICTIONS!$R$4:$R$75,PREDICTIONS!$N$4:$N$75,$BX48,PREDICTIONS!$O$4:$O$75,FY$3)</f>
        <v>0</v>
      </c>
      <c r="FZ48" s="83">
        <f>SUMIFS(PREDICTIONS!$S$4:$S$75,PREDICTIONS!$O$4:$O$75,$BX48,PREDICTIONS!$N$4:$N$75,FZ$3)+SUMIFS(PREDICTIONS!$R$4:$R$75,PREDICTIONS!$N$4:$N$75,$BX48,PREDICTIONS!$O$4:$O$75,FZ$3)</f>
        <v>0</v>
      </c>
      <c r="GA48" s="83">
        <f>SUMIFS(PREDICTIONS!$T$4:$T$75,PREDICTIONS!$P$4:$P$75,$BX48,PREDICTIONS!$O$4:$O$75,GA$3)+SUMIFS(PREDICTIONS!$S$4:$S$75,PREDICTIONS!$O$4:$O$75,$BX48,PREDICTIONS!$P$4:$P$75,GA$3)</f>
        <v>0</v>
      </c>
      <c r="GB48" s="83">
        <f>SUMIFS(PREDICTIONS!$U$4:$U$75,PREDICTIONS!$Q$4:$Q$75,$BX48,PREDICTIONS!$P$4:$P$75,GB$3)+SUMIFS(PREDICTIONS!$T$4:$T$75,PREDICTIONS!$P$4:$P$75,$BX48,PREDICTIONS!$Q$4:$Q$75,GB$3)</f>
        <v>0</v>
      </c>
      <c r="GC48" s="83">
        <f>SUMIFS(PREDICTIONS!$V$4:$V$75,PREDICTIONS!$R$4:$R$75,$BX48,PREDICTIONS!$Q$4:$Q$75,GC$3)+SUMIFS(PREDICTIONS!$U$4:$U$75,PREDICTIONS!$Q$4:$Q$75,$BX48,PREDICTIONS!$R$4:$R$75,GC$3)</f>
        <v>0</v>
      </c>
      <c r="GD48" s="83">
        <f>SUMIFS(PREDICTIONS!$W$4:$W$75,PREDICTIONS!$S$4:$S$75,$BX48,PREDICTIONS!$R$4:$R$75,GD$3)+SUMIFS(PREDICTIONS!$V$4:$V$75,PREDICTIONS!$R$4:$R$75,$BX48,PREDICTIONS!$S$4:$S$75,GD$3)</f>
        <v>0</v>
      </c>
      <c r="GE48" s="83">
        <f>SUMIFS(PREDICTIONS!$B$4:$B$75,PREDICTIONS!$T$4:$T$75,$BX48,PREDICTIONS!$S$4:$S$75,GE$3)+SUMIFS(PREDICTIONS!$W$4:$W$75,PREDICTIONS!$S$4:$S$75,$BX48,PREDICTIONS!$T$4:$T$75,GE$3)</f>
        <v>0</v>
      </c>
      <c r="GF48" s="83">
        <f>SUMIFS(PREDICTIONS!$C$4:$C$75,PREDICTIONS!$U$4:$U$75,$BX48,PREDICTIONS!$T$4:$T$75,GF$3)+SUMIFS(PREDICTIONS!$B$4:$B$75,PREDICTIONS!$T$4:$T$75,$BX48,PREDICTIONS!$U$4:$U$75,GF$3)</f>
        <v>0</v>
      </c>
      <c r="GG48" s="83">
        <f>SUMIFS(PREDICTIONS!$D$4:$D$75,PREDICTIONS!$V$4:$V$75,$BX48,PREDICTIONS!$U$4:$U$75,GG$3)+SUMIFS(PREDICTIONS!$C$4:$C$75,PREDICTIONS!$U$4:$U$75,$BX48,PREDICTIONS!$V$4:$V$75,GG$3)</f>
        <v>0</v>
      </c>
      <c r="GH48" s="83">
        <f>SUMIFS(PREDICTIONS!$E$4:$E$75,PREDICTIONS!$W$4:$W$75,$BX48,PREDICTIONS!$V$4:$V$75,GH$3)+SUMIFS(PREDICTIONS!$D$4:$D$75,PREDICTIONS!$V$4:$V$75,$BX48,PREDICTIONS!$W$4:$W$75,GH$3)</f>
        <v>0</v>
      </c>
      <c r="GI48" s="83">
        <f>SUMIFS(PREDICTIONS!$F$4:$F$75,PREDICTIONS!$B$4:$B$75,$BX48,PREDICTIONS!$W$4:$W$75,GI$3)+SUMIFS(PREDICTIONS!$E$4:$E$75,PREDICTIONS!$W$4:$W$75,$BX48,PREDICTIONS!$B$4:$B$75,GI$3)</f>
        <v>0</v>
      </c>
      <c r="GJ48" s="83">
        <f>SUMIFS(PREDICTIONS!$G$4:$G$75,PREDICTIONS!$C$4:$C$75,$BX48,PREDICTIONS!$B$4:$B$75,GJ$3)+SUMIFS(PREDICTIONS!$F$4:$F$75,PREDICTIONS!$B$4:$B$75,$BX48,PREDICTIONS!$C$4:$C$75,GJ$3)</f>
        <v>0</v>
      </c>
      <c r="GK48" s="83">
        <f>SUMIFS(PREDICTIONS!$J$4:$J$75,PREDICTIONS!$D$4:$D$75,$BX48,PREDICTIONS!$C$4:$C$75,GK$3)+SUMIFS(PREDICTIONS!$G$4:$G$75,PREDICTIONS!$C$4:$C$75,$BX48,PREDICTIONS!$D$4:$D$75,GK$3)</f>
        <v>0</v>
      </c>
      <c r="GL48" s="83">
        <f>SUMIFS(PREDICTIONS!$K$4:$K$75,PREDICTIONS!$E$4:$E$75,$BX48,PREDICTIONS!$D$4:$D$75,GL$3)+SUMIFS(PREDICTIONS!$J$4:$J$75,PREDICTIONS!$D$4:$D$75,$BX48,PREDICTIONS!$E$4:$E$75,GL$3)</f>
        <v>0</v>
      </c>
      <c r="GM48" s="83">
        <f>SUMIFS(PREDICTIONS!$L$4:$L$75,PREDICTIONS!$F$4:$F$75,$BX48,PREDICTIONS!$E$4:$E$75,GM$3)+SUMIFS(PREDICTIONS!$K$4:$K$75,PREDICTIONS!$E$4:$E$75,$BX48,PREDICTIONS!$F$4:$F$75,GM$3)</f>
        <v>0</v>
      </c>
      <c r="GN48" s="83">
        <f>SUMIFS(PREDICTIONS!$N$4:$N$75,PREDICTIONS!$G$4:$G$75,$BX48,PREDICTIONS!$F$4:$F$75,GN$3)+SUMIFS(PREDICTIONS!$L$4:$L$75,PREDICTIONS!$F$4:$F$75,$BX48,PREDICTIONS!$G$4:$G$75,GN$3)</f>
        <v>0</v>
      </c>
      <c r="GO48" s="83">
        <f>SUMIFS(PREDICTIONS!$O$4:$O$75,PREDICTIONS!$J$4:$J$75,$BX48,PREDICTIONS!$G$4:$G$75,GO$3)+SUMIFS(PREDICTIONS!$N$4:$N$75,PREDICTIONS!$G$4:$G$75,$BX48,PREDICTIONS!$J$4:$J$75,GO$3)</f>
        <v>0</v>
      </c>
      <c r="GP48" s="83">
        <f>SUMIFS(PREDICTIONS!$P$4:$P$75,PREDICTIONS!$K$4:$K$75,$BX48,PREDICTIONS!$J$4:$J$75,GP$3)+SUMIFS(PREDICTIONS!$O$4:$O$75,PREDICTIONS!$J$4:$J$75,$BX48,PREDICTIONS!$K$4:$K$75,GP$3)</f>
        <v>0</v>
      </c>
      <c r="GQ48" s="83">
        <f>SUMIFS(PREDICTIONS!$Q$4:$Q$75,PREDICTIONS!$L$4:$L$75,$BX48,PREDICTIONS!$K$4:$K$75,GQ$3)+SUMIFS(PREDICTIONS!$P$4:$P$75,PREDICTIONS!$K$4:$K$75,$BX48,PREDICTIONS!$L$4:$L$75,GQ$3)</f>
        <v>0</v>
      </c>
      <c r="GR48" s="83">
        <f>SUMIFS(PREDICTIONS!$R$4:$R$75,PREDICTIONS!$N$4:$N$75,$BX48,PREDICTIONS!$L$4:$L$75,GR$3)+SUMIFS(PREDICTIONS!$Q$4:$Q$75,PREDICTIONS!$L$4:$L$75,$BX48,PREDICTIONS!$N$4:$N$75,GR$3)</f>
        <v>0</v>
      </c>
      <c r="GS48" s="83">
        <f>SUMIFS(PREDICTIONS!$S$4:$S$75,PREDICTIONS!$O$4:$O$75,$BX48,PREDICTIONS!$N$4:$N$75,GS$3)+SUMIFS(PREDICTIONS!$R$4:$R$75,PREDICTIONS!$N$4:$N$75,$BX48,PREDICTIONS!$O$4:$O$75,GS$3)</f>
        <v>0</v>
      </c>
      <c r="GT48" s="83">
        <f>SUMIFS(PREDICTIONS!$T$4:$T$75,PREDICTIONS!$P$4:$P$75,$BX48,PREDICTIONS!$O$4:$O$75,GT$3)+SUMIFS(PREDICTIONS!$S$4:$S$75,PREDICTIONS!$O$4:$O$75,$BX48,PREDICTIONS!$P$4:$P$75,GT$3)</f>
        <v>0</v>
      </c>
      <c r="GU48" s="83">
        <f>SUMIFS(PREDICTIONS!$U$4:$U$75,PREDICTIONS!$Q$4:$Q$75,$BX48,PREDICTIONS!$P$4:$P$75,GU$3)+SUMIFS(PREDICTIONS!$T$4:$T$75,PREDICTIONS!$P$4:$P$75,$BX48,PREDICTIONS!$Q$4:$Q$75,GU$3)</f>
        <v>0</v>
      </c>
      <c r="GV48" s="83">
        <f>SUMIFS(PREDICTIONS!$V$4:$V$75,PREDICTIONS!$R$4:$R$75,$BX48,PREDICTIONS!$Q$4:$Q$75,GV$3)+SUMIFS(PREDICTIONS!$U$4:$U$75,PREDICTIONS!$Q$4:$Q$75,$BX48,PREDICTIONS!$R$4:$R$75,GV$3)</f>
        <v>0</v>
      </c>
      <c r="GW48" s="83">
        <f>SUMIFS(PREDICTIONS!$W$4:$W$75,PREDICTIONS!$S$4:$S$75,$BX48,PREDICTIONS!$R$4:$R$75,GW$3)+SUMIFS(PREDICTIONS!$V$4:$V$75,PREDICTIONS!$R$4:$R$75,$BX48,PREDICTIONS!$S$4:$S$75,GW$3)</f>
        <v>0</v>
      </c>
      <c r="GX48" s="83">
        <f>SUMIFS(PREDICTIONS!$B$4:$B$75,PREDICTIONS!$T$4:$T$75,$BX48,PREDICTIONS!$S$4:$S$75,GX$3)+SUMIFS(PREDICTIONS!$W$4:$W$75,PREDICTIONS!$S$4:$S$75,$BX48,PREDICTIONS!$T$4:$T$75,GX$3)</f>
        <v>0</v>
      </c>
      <c r="GY48" s="83">
        <f>SUMIFS(PREDICTIONS!$C$4:$C$75,PREDICTIONS!$U$4:$U$75,$BX48,PREDICTIONS!$T$4:$T$75,GY$3)+SUMIFS(PREDICTIONS!$B$4:$B$75,PREDICTIONS!$T$4:$T$75,$BX48,PREDICTIONS!$U$4:$U$75,GY$3)</f>
        <v>0</v>
      </c>
      <c r="GZ48" s="83">
        <f>SUMIFS(PREDICTIONS!$S$4:$S$75,PREDICTIONS!$O$4:$O$75,$BX48,PREDICTIONS!$N$4:$N$75,GZ$3)+SUMIFS(PREDICTIONS!$R$4:$R$75,PREDICTIONS!$N$4:$N$75,$BX48,PREDICTIONS!$O$4:$O$75,GZ$3)</f>
        <v>0</v>
      </c>
      <c r="HA48" s="83">
        <f>SUMIFS(PREDICTIONS!$S$4:$S$75,PREDICTIONS!$O$4:$O$75,$BX48,PREDICTIONS!$N$4:$N$75,HA$3)+SUMIFS(PREDICTIONS!$R$4:$R$75,PREDICTIONS!$N$4:$N$75,$BX48,PREDICTIONS!$O$4:$O$75,HA$3)</f>
        <v>0</v>
      </c>
      <c r="HB48" s="83">
        <f>SUMIFS(PREDICTIONS!$S$4:$S$75,PREDICTIONS!$O$4:$O$75,$BX48,PREDICTIONS!$N$4:$N$75,HB$3)+SUMIFS(PREDICTIONS!$R$4:$R$75,PREDICTIONS!$N$4:$N$75,$BX48,PREDICTIONS!$O$4:$O$75,HB$3)</f>
        <v>0</v>
      </c>
      <c r="HC48" s="83">
        <f>SUMIFS(PREDICTIONS!$S$4:$S$75,PREDICTIONS!$O$4:$O$75,$BX48,PREDICTIONS!$N$4:$N$75,HC$3)+SUMIFS(PREDICTIONS!$R$4:$R$75,PREDICTIONS!$N$4:$N$75,$BX48,PREDICTIONS!$O$4:$O$75,HC$3)</f>
        <v>0</v>
      </c>
      <c r="HD48" s="83">
        <f>SUMIFS(PREDICTIONS!$S$4:$S$75,PREDICTIONS!$O$4:$O$75,$BX48,PREDICTIONS!$N$4:$N$75,HD$3)+SUMIFS(PREDICTIONS!$R$4:$R$75,PREDICTIONS!$N$4:$N$75,$BX48,PREDICTIONS!$O$4:$O$75,HD$3)</f>
        <v>0</v>
      </c>
      <c r="HE48" s="83">
        <f>SUMIFS(PREDICTIONS!$S$4:$S$75,PREDICTIONS!$O$4:$O$75,$BX48,PREDICTIONS!$N$4:$N$75,HE$3)+SUMIFS(PREDICTIONS!$R$4:$R$75,PREDICTIONS!$N$4:$N$75,$BX48,PREDICTIONS!$O$4:$O$75,HE$3)</f>
        <v>0</v>
      </c>
      <c r="HF48" s="83">
        <f>SUMIFS(PREDICTIONS!$S$4:$S$75,PREDICTIONS!$O$4:$O$75,$BX48,PREDICTIONS!$N$4:$N$75,HF$3)+SUMIFS(PREDICTIONS!$R$4:$R$75,PREDICTIONS!$N$4:$N$75,$BX48,PREDICTIONS!$O$4:$O$75,HF$3)</f>
        <v>0</v>
      </c>
      <c r="HG48" s="83">
        <f>SUMIFS(PREDICTIONS!$S$4:$S$75,PREDICTIONS!$O$4:$O$75,$BX48,PREDICTIONS!$N$4:$N$75,HG$3)+SUMIFS(PREDICTIONS!$R$4:$R$75,PREDICTIONS!$N$4:$N$75,$BX48,PREDICTIONS!$O$4:$O$75,HG$3)</f>
        <v>0</v>
      </c>
      <c r="HH48" s="83">
        <f>SUMIFS(PREDICTIONS!$S$4:$S$75,PREDICTIONS!$O$4:$O$75,$BX48,PREDICTIONS!$N$4:$N$75,HH$3)+SUMIFS(PREDICTIONS!$R$4:$R$75,PREDICTIONS!$N$4:$N$75,$BX48,PREDICTIONS!$O$4:$O$75,HH$3)</f>
        <v>0</v>
      </c>
      <c r="HI48" s="83">
        <f>SUMIFS(PREDICTIONS!$S$4:$S$75,PREDICTIONS!$O$4:$O$75,$BX48,PREDICTIONS!$N$4:$N$75,HI$3)+SUMIFS(PREDICTIONS!$R$4:$R$75,PREDICTIONS!$N$4:$N$75,$BX48,PREDICTIONS!$O$4:$O$75,HI$3)</f>
        <v>0</v>
      </c>
      <c r="HJ48" s="83">
        <f>SUMIFS(PREDICTIONS!$S$4:$S$75,PREDICTIONS!$O$4:$O$75,$BX48,PREDICTIONS!$N$4:$N$75,HJ$3)+SUMIFS(PREDICTIONS!$R$4:$R$75,PREDICTIONS!$N$4:$N$75,$BX48,PREDICTIONS!$O$4:$O$75,HJ$3)</f>
        <v>0</v>
      </c>
      <c r="HK48" s="83">
        <f>SUMIFS(PREDICTIONS!$S$4:$S$75,PREDICTIONS!$O$4:$O$75,$BX48,PREDICTIONS!$N$4:$N$75,HK$3)+SUMIFS(PREDICTIONS!$R$4:$R$75,PREDICTIONS!$N$4:$N$75,$BX48,PREDICTIONS!$O$4:$O$75,HK$3)</f>
        <v>0</v>
      </c>
      <c r="HL48" s="83">
        <f>SUMIFS(PREDICTIONS!$S$4:$S$75,PREDICTIONS!$O$4:$O$75,$BX48,PREDICTIONS!$N$4:$N$75,HL$3)+SUMIFS(PREDICTIONS!$R$4:$R$75,PREDICTIONS!$N$4:$N$75,$BX48,PREDICTIONS!$O$4:$O$75,HL$3)</f>
        <v>0</v>
      </c>
      <c r="HM48" s="83">
        <f>SUMIFS(PREDICTIONS!$S$4:$S$75,PREDICTIONS!$O$4:$O$75,$BX48,PREDICTIONS!$N$4:$N$75,HM$3)+SUMIFS(PREDICTIONS!$R$4:$R$75,PREDICTIONS!$N$4:$N$75,$BX48,PREDICTIONS!$O$4:$O$75,HM$3)</f>
        <v>0</v>
      </c>
      <c r="HN48" s="83">
        <f>SUMIFS(PREDICTIONS!$S$4:$S$75,PREDICTIONS!$O$4:$O$75,$BX48,PREDICTIONS!$N$4:$N$75,HN$3)+SUMIFS(PREDICTIONS!$R$4:$R$75,PREDICTIONS!$N$4:$N$75,$BX48,PREDICTIONS!$O$4:$O$75,HN$3)</f>
        <v>0</v>
      </c>
      <c r="HO48" s="83">
        <f>SUMIFS(PREDICTIONS!$S$4:$S$75,PREDICTIONS!$O$4:$O$75,$BX48,PREDICTIONS!$N$4:$N$75,HO$3)+SUMIFS(PREDICTIONS!$R$4:$R$75,PREDICTIONS!$N$4:$N$75,$BX48,PREDICTIONS!$O$4:$O$75,HO$3)</f>
        <v>0</v>
      </c>
      <c r="HP48" s="83">
        <f>SUMIFS(PREDICTIONS!$S$4:$S$75,PREDICTIONS!$O$4:$O$75,$BX48,PREDICTIONS!$N$4:$N$75,HP$3)+SUMIFS(PREDICTIONS!$R$4:$R$75,PREDICTIONS!$N$4:$N$75,$BX48,PREDICTIONS!$O$4:$O$75,HP$3)</f>
        <v>0</v>
      </c>
      <c r="HQ48" s="51"/>
      <c r="HR48" s="71"/>
      <c r="HS48" s="71"/>
      <c r="HT48" s="71"/>
      <c r="HU48" s="71"/>
      <c r="HV48" s="71"/>
      <c r="HW48" s="71"/>
      <c r="HX48" s="71"/>
      <c r="HY48" s="71"/>
      <c r="HZ48" s="71"/>
      <c r="IA48" s="71"/>
      <c r="IB48" s="71"/>
      <c r="IC48" s="71"/>
      <c r="ID48" s="71"/>
      <c r="IE48" s="71"/>
      <c r="IF48" s="71"/>
      <c r="IG48" s="71"/>
      <c r="IH48" s="71"/>
      <c r="II48" s="71"/>
      <c r="IJ48" s="71"/>
      <c r="IK48" s="71"/>
      <c r="IL48" s="71"/>
      <c r="IM48" s="71"/>
      <c r="IN48" s="71"/>
      <c r="IP48" s="71"/>
      <c r="IQ48" s="71"/>
      <c r="IR48" s="71"/>
      <c r="IS48" s="71"/>
      <c r="IT48" s="71"/>
      <c r="IU48" s="71"/>
      <c r="IV48" s="71"/>
      <c r="IW48" s="71"/>
      <c r="IX48" s="71"/>
      <c r="IY48" s="71"/>
      <c r="IZ48" s="71"/>
      <c r="JA48" s="71"/>
      <c r="JB48" s="71"/>
      <c r="JC48" s="71"/>
      <c r="JD48" s="71"/>
      <c r="JE48" s="71"/>
      <c r="JF48" s="71"/>
      <c r="JG48" s="71"/>
      <c r="JH48" s="71"/>
      <c r="JI48" s="71"/>
      <c r="JJ48" s="71"/>
      <c r="JK48" s="71"/>
      <c r="JL48" s="71"/>
      <c r="JM48" s="71"/>
      <c r="JN48" s="71"/>
      <c r="JO48" s="71"/>
      <c r="JP48" s="71"/>
      <c r="JQ48" s="71"/>
      <c r="JR48" s="71"/>
      <c r="JS48" s="71"/>
      <c r="JT48" s="71"/>
      <c r="JU48" s="71"/>
      <c r="JV48" s="71"/>
      <c r="JW48" s="71"/>
      <c r="JX48" s="71"/>
      <c r="JY48" s="71"/>
      <c r="JZ48" s="71"/>
      <c r="KA48" s="71"/>
      <c r="KB48" s="71"/>
      <c r="KC48" s="71"/>
      <c r="KD48" s="71"/>
      <c r="KE48" s="71"/>
      <c r="KF48" s="71"/>
      <c r="KG48" s="71"/>
      <c r="KH48" s="71"/>
      <c r="KI48" s="71"/>
      <c r="KJ48" s="71"/>
      <c r="KK48" s="71"/>
      <c r="KL48" s="71"/>
      <c r="KM48" s="71"/>
      <c r="KN48" s="71"/>
      <c r="KO48" s="71"/>
    </row>
    <row r="49" spans="1:301" s="78" customFormat="1" ht="30" customHeight="1" x14ac:dyDescent="0.25">
      <c r="A49" s="71"/>
      <c r="B49" s="72">
        <f>ACTUALS!B49</f>
        <v>46</v>
      </c>
      <c r="C49" s="73" t="str">
        <f>ACTUALS!C49</f>
        <v>L</v>
      </c>
      <c r="D49" s="74">
        <f>ACTUALS!D49</f>
        <v>46196</v>
      </c>
      <c r="E49" s="73" t="str">
        <f>ACTUALS!E49</f>
        <v>Gillette Stadium (Foxborough)</v>
      </c>
      <c r="F49" s="180">
        <f>ACTUALS!F49</f>
        <v>0.66666666666666663</v>
      </c>
      <c r="G49" s="75">
        <f t="shared" si="2"/>
        <v>46196.666666666664</v>
      </c>
      <c r="H49" s="254" t="str">
        <f>ACTUALS!H49</f>
        <v>England - Ghana</v>
      </c>
      <c r="I49" s="149"/>
      <c r="J49" s="150"/>
      <c r="K49" s="151"/>
      <c r="L49" s="73" t="str">
        <f t="shared" si="3"/>
        <v/>
      </c>
      <c r="M49" s="76" t="s">
        <v>720</v>
      </c>
      <c r="N49" s="77" t="str">
        <f t="shared" si="7"/>
        <v>England</v>
      </c>
      <c r="O49" s="78" t="str">
        <f t="shared" si="8"/>
        <v>Ghana</v>
      </c>
      <c r="P49" s="78" t="str">
        <f>IF(L49="","",IF(PREDICTIONS!$R49&gt;PREDICTIONS!$S49,PREDICTIONS!$N49,IF(PREDICTIONS!$S49&gt;PREDICTIONS!$R49,PREDICTIONS!$O49,"")))</f>
        <v/>
      </c>
      <c r="Q49" s="78" t="str">
        <f>IF(PREDICTIONS!$P49=PREDICTIONS!$N49,PREDICTIONS!$O49,IF(PREDICTIONS!$P49=PREDICTIONS!$O49,PREDICTIONS!$N49,""))</f>
        <v/>
      </c>
      <c r="R49" s="79">
        <f t="shared" si="4"/>
        <v>0</v>
      </c>
      <c r="S49" s="78">
        <f t="shared" si="5"/>
        <v>0</v>
      </c>
      <c r="T49" s="78">
        <f>IF(OR(PREDICTIONS!$R49="",PREDICTIONS!$S49=""),"",PREDICTIONS!$R49-PREDICTIONS!$S49)</f>
        <v>0</v>
      </c>
      <c r="U49" s="78">
        <f>IF(OR(PREDICTIONS!$R49="",PREDICTIONS!$S49=""),"",PREDICTIONS!$S49-PREDICTIONS!$R49)</f>
        <v>0</v>
      </c>
      <c r="V49" s="78" t="str">
        <f>IF(PREDICTIONS!$K49="","",IF(PREDICTIONS!$L49="Draw",1,IF(PREDICTIONS!$L49=PREDICTIONS!$N49,3,0)))</f>
        <v/>
      </c>
      <c r="W49" s="78" t="str">
        <f>IF(PREDICTIONS!$K49="","",IF(PREDICTIONS!$L49="Draw",1,IF(PREDICTIONS!$L49=PREDICTIONS!$O49,3,0)))</f>
        <v/>
      </c>
      <c r="AB49" s="209" t="str">
        <f>IF(OR(ACTUALS!L49="",L49=""),"",IF((R49+S49)=(ACTUALS!R49+ACTUALS!S49),pointtotalgoals,0))</f>
        <v/>
      </c>
      <c r="AC49" s="78" t="str">
        <f>IF(L49="","",IF(L49=ACTUALS!L49,pointcorrectresult,0))</f>
        <v/>
      </c>
      <c r="AD49" s="78" t="str">
        <f>IF(L49="","",IF(I49=ACTUALS!I49,pointcorrectscore,0))</f>
        <v/>
      </c>
      <c r="AE49" s="210">
        <f t="shared" si="6"/>
        <v>0</v>
      </c>
      <c r="AK49" s="78" t="s">
        <v>18</v>
      </c>
      <c r="AL49" s="93">
        <v>2</v>
      </c>
      <c r="AM49" s="93" t="str">
        <f ca="1">IFERROR(INDEX(BE:BE,MATCH("2"&amp;AK49,BO:BO,0),1),"")</f>
        <v>Saudi Arabia</v>
      </c>
      <c r="AN49" s="93" t="str">
        <f ca="1">IF(AM49="","",VLOOKUP(AM49,BE:BJ,2,FALSE)&amp;"-"&amp;VLOOKUP(AM49,BE:BJ,3,FALSE)&amp;"-"&amp;VLOOKUP(AM49,BE:BJ,4,FALSE))</f>
        <v>0-0-0</v>
      </c>
      <c r="AO49" s="93">
        <f ca="1">IF(AM49="","",VLOOKUP(AM49,BE:BL,8,FALSE))</f>
        <v>0</v>
      </c>
      <c r="AP49" s="93">
        <f ca="1">IF(AM49="","",VLOOKUP(AM49,BE:BO,5,FALSE))</f>
        <v>0</v>
      </c>
      <c r="AQ49" s="282" t="str">
        <f>IF(L75="","",IF(AM49=ACTUALS!AJ49,$AQ$2,0))</f>
        <v/>
      </c>
      <c r="AR49" s="283"/>
      <c r="AS49" s="51"/>
      <c r="AT49" s="51"/>
      <c r="AU49" s="94"/>
      <c r="AV49" s="94"/>
      <c r="AW49" s="51"/>
      <c r="AX49" s="51"/>
      <c r="AY49" s="51"/>
      <c r="AZ49" s="51"/>
      <c r="BA49" s="51"/>
      <c r="BB49" s="51"/>
      <c r="BC49" s="51"/>
      <c r="BD49" s="51" t="s">
        <v>105</v>
      </c>
      <c r="BE49" s="51" t="s">
        <v>32</v>
      </c>
      <c r="BF49" s="51">
        <f>COUNTIF(PREDICTIONS!$P$4:$P$75,BE49)</f>
        <v>0</v>
      </c>
      <c r="BG49" s="51">
        <f>COUNTIFS(PREDICTIONS!$O$4:$O$75,BE49,PREDICTIONS!$L$4:$L$75,"Draw")+COUNTIFS(PREDICTIONS!$N$4:$N$75,BE49,PREDICTIONS!$L$4:$L$75,"Draw")</f>
        <v>0</v>
      </c>
      <c r="BH49" s="51">
        <f>COUNTIF(PREDICTIONS!$Q$4:$Q$75,BE49)</f>
        <v>0</v>
      </c>
      <c r="BI49" s="51">
        <f>BG49+(3*BF49)</f>
        <v>0</v>
      </c>
      <c r="BJ49" s="51">
        <f>SUMIFS(PREDICTIONS!$R$4:$R$75,PREDICTIONS!$N$4:$N$75,BE49)+SUMIFS(PREDICTIONS!$S$4:$S$75,PREDICTIONS!$O$4:$O$75,BE49)</f>
        <v>0</v>
      </c>
      <c r="BK49" s="51">
        <f>SUMIFS(PREDICTIONS!$S$4:$S$75,PREDICTIONS!$N$4:$N$75,BE49)+SUMIFS(PREDICTIONS!$R$4:$R$75,PREDICTIONS!$O$4:$O$75,BE49)</f>
        <v>0</v>
      </c>
      <c r="BL49" s="51">
        <f>BJ49-BK49</f>
        <v>0</v>
      </c>
      <c r="BM49" s="51">
        <f ca="1">RANK(BV49,BV49:BV52,1)</f>
        <v>4</v>
      </c>
      <c r="BN49" s="51" t="str">
        <f>IFERROR(VLOOKUP(BE49,AU:AV,2,FALSE),"")</f>
        <v/>
      </c>
      <c r="BO49" s="51" t="str">
        <f ca="1">IF(BN49="",BM49&amp;BD49,BN49&amp;BD49)</f>
        <v>4J</v>
      </c>
      <c r="BP49" s="51">
        <f>RANK(BI49,BI49:BI52)+(RANK(BL49,BL49:BL52)/10)+(RANK(BJ49,BJ49:BJ52)/100)</f>
        <v>1.1100000000000001</v>
      </c>
      <c r="BQ49" s="51">
        <f>RANK(BP49,BP49:BP52,1)</f>
        <v>1</v>
      </c>
      <c r="BR49" s="51" cm="1">
        <f t="array" aca="1" ref="BR49" ca="1">SUMPRODUCT((OFFSET($BY$3:$DT$3,MATCH($BE49,$BX$4:$BX$51,0),0))*((IF($BQ51=$BQ49,$BY$3:$DT$3=$BE51,0))+(IF($BQ52=$BQ49,$BY$3:$DT$3=$BE52,0))+(IF($BQ50=$BQ49,$BY$3:$DT$3=$BE50,0))))</f>
        <v>0</v>
      </c>
      <c r="BS49" s="51" cm="1">
        <f t="array" aca="1" ref="BS49" ca="1">SUMPRODUCT((OFFSET($DW$3:$FR$3,MATCH($BE49,$DV$4:$DV$51,0),0))*((IF($BQ51=$BQ49,$DW$3:$FR$3=$BE51,0))+(IF($BQ52=$BQ49,$DW$3:$FR$3=$BE52,0))+(IF($BQ50=$BQ49,$DW$3:$FR$3=$BE50,0))))</f>
        <v>0</v>
      </c>
      <c r="BT49" s="51" cm="1">
        <f t="array" aca="1" ref="BT49" ca="1">SUMPRODUCT((OFFSET($FU$3:$HP$3,MATCH($BE49,$FT$4:$FT$51,0),0))*((IF($BQ51=$BQ49,$FU$3:$HP$3=$BE51,0))+(IF($BQ52=$BQ49,$FU$3:$HP$3=$BE52,0))+(IF($BQ50=$BQ49,$FU$3:$HP$3=$BE50,0))))</f>
        <v>0</v>
      </c>
      <c r="BU49" s="51">
        <f ca="1">(BR49/1000)+(BS49/10000)+(BT49/100000)+(ROW(BT52)/10000000)</f>
        <v>5.2000000000000002E-6</v>
      </c>
      <c r="BV49" s="51">
        <f ca="1">+BP49-BU49</f>
        <v>1.1099948000000002</v>
      </c>
      <c r="BW49" s="51"/>
      <c r="BX49" s="96" t="s">
        <v>41</v>
      </c>
      <c r="BY49" s="83">
        <f>SUMIFS(PREDICTIONS!$W$4:$W$75,PREDICTIONS!$O$4:$O$75,$BX49,PREDICTIONS!$N$4:$N$75,BY$3)+SUMIFS(PREDICTIONS!$V$4:$V$75,PREDICTIONS!$N$4:$N$75,$BX49,PREDICTIONS!$O$4:$O$75,BY$3)</f>
        <v>0</v>
      </c>
      <c r="BZ49" s="83">
        <f>SUMIFS(PREDICTIONS!$W$4:$W$75,PREDICTIONS!$O$4:$O$75,$BX49,PREDICTIONS!$N$4:$N$75,BZ$3)+SUMIFS(PREDICTIONS!$V$4:$V$75,PREDICTIONS!$N$4:$N$75,$BX49,PREDICTIONS!$O$4:$O$75,BZ$3)</f>
        <v>0</v>
      </c>
      <c r="CA49" s="83">
        <f>SUMIFS(PREDICTIONS!$W$4:$W$75,PREDICTIONS!$O$4:$O$75,$BX49,PREDICTIONS!$N$4:$N$75,CA$3)+SUMIFS(PREDICTIONS!$V$4:$V$75,PREDICTIONS!$N$4:$N$75,$BX49,PREDICTIONS!$O$4:$O$75,CA$3)</f>
        <v>0</v>
      </c>
      <c r="CB49" s="83">
        <f>SUMIFS(PREDICTIONS!$W$4:$W$75,PREDICTIONS!$O$4:$O$75,$BX49,PREDICTIONS!$N$4:$N$75,CB$3)+SUMIFS(PREDICTIONS!$V$4:$V$75,PREDICTIONS!$N$4:$N$75,$BX49,PREDICTIONS!$O$4:$O$75,CB$3)</f>
        <v>0</v>
      </c>
      <c r="CC49" s="83">
        <f>SUMIFS(PREDICTIONS!$W$4:$W$75,PREDICTIONS!$O$4:$O$75,$BX49,PREDICTIONS!$N$4:$N$75,CC$3)+SUMIFS(PREDICTIONS!$V$4:$V$75,PREDICTIONS!$N$4:$N$75,$BX49,PREDICTIONS!$O$4:$O$75,CC$3)</f>
        <v>0</v>
      </c>
      <c r="CD49" s="83">
        <f>SUMIFS(PREDICTIONS!$W$4:$W$75,PREDICTIONS!$O$4:$O$75,$BX49,PREDICTIONS!$N$4:$N$75,CD$3)+SUMIFS(PREDICTIONS!$V$4:$V$75,PREDICTIONS!$N$4:$N$75,$BX49,PREDICTIONS!$O$4:$O$75,CD$3)</f>
        <v>0</v>
      </c>
      <c r="CE49" s="83">
        <f>SUMIFS(PREDICTIONS!$W$4:$W$75,PREDICTIONS!$O$4:$O$75,$BX49,PREDICTIONS!$N$4:$N$75,CE$3)+SUMIFS(PREDICTIONS!$V$4:$V$75,PREDICTIONS!$N$4:$N$75,$BX49,PREDICTIONS!$O$4:$O$75,CE$3)</f>
        <v>0</v>
      </c>
      <c r="CF49" s="83">
        <f>SUMIFS(PREDICTIONS!$W$4:$W$75,PREDICTIONS!$O$4:$O$75,$BX49,PREDICTIONS!$N$4:$N$75,CF$3)+SUMIFS(PREDICTIONS!$V$4:$V$75,PREDICTIONS!$N$4:$N$75,$BX49,PREDICTIONS!$O$4:$O$75,CF$3)</f>
        <v>0</v>
      </c>
      <c r="CG49" s="83">
        <f>SUMIFS(PREDICTIONS!$W$4:$W$75,PREDICTIONS!$O$4:$O$75,$BX49,PREDICTIONS!$N$4:$N$75,CG$3)+SUMIFS(PREDICTIONS!$V$4:$V$75,PREDICTIONS!$N$4:$N$75,$BX49,PREDICTIONS!$O$4:$O$75,CG$3)</f>
        <v>0</v>
      </c>
      <c r="CH49" s="83">
        <f>SUMIFS(PREDICTIONS!$W$4:$W$75,PREDICTIONS!$O$4:$O$75,$BX49,PREDICTIONS!$N$4:$N$75,CH$3)+SUMIFS(PREDICTIONS!$V$4:$V$75,PREDICTIONS!$N$4:$N$75,$BX49,PREDICTIONS!$O$4:$O$75,CH$3)</f>
        <v>0</v>
      </c>
      <c r="CI49" s="83">
        <f>SUMIFS(PREDICTIONS!$W$4:$W$75,PREDICTIONS!$O$4:$O$75,$BX49,PREDICTIONS!$N$4:$N$75,CI$3)+SUMIFS(PREDICTIONS!$V$4:$V$75,PREDICTIONS!$N$4:$N$75,$BX49,PREDICTIONS!$O$4:$O$75,CI$3)</f>
        <v>0</v>
      </c>
      <c r="CJ49" s="83">
        <f>SUMIFS(PREDICTIONS!$W$4:$W$75,PREDICTIONS!$O$4:$O$75,$BX49,PREDICTIONS!$N$4:$N$75,CJ$3)+SUMIFS(PREDICTIONS!$V$4:$V$75,PREDICTIONS!$N$4:$N$75,$BX49,PREDICTIONS!$O$4:$O$75,CJ$3)</f>
        <v>0</v>
      </c>
      <c r="CK49" s="83">
        <f>SUMIFS(PREDICTIONS!$W$4:$W$75,PREDICTIONS!$O$4:$O$75,$BX49,PREDICTIONS!$N$4:$N$75,CK$3)+SUMIFS(PREDICTIONS!$V$4:$V$75,PREDICTIONS!$N$4:$N$75,$BX49,PREDICTIONS!$O$4:$O$75,CK$3)</f>
        <v>0</v>
      </c>
      <c r="CL49" s="83">
        <f>SUMIFS(PREDICTIONS!$W$4:$W$75,PREDICTIONS!$O$4:$O$75,$BX49,PREDICTIONS!$N$4:$N$75,CL$3)+SUMIFS(PREDICTIONS!$V$4:$V$75,PREDICTIONS!$N$4:$N$75,$BX49,PREDICTIONS!$O$4:$O$75,CL$3)</f>
        <v>0</v>
      </c>
      <c r="CM49" s="83">
        <f>SUMIFS(PREDICTIONS!$W$4:$W$75,PREDICTIONS!$O$4:$O$75,$BX49,PREDICTIONS!$N$4:$N$75,CM$3)+SUMIFS(PREDICTIONS!$V$4:$V$75,PREDICTIONS!$N$4:$N$75,$BX49,PREDICTIONS!$O$4:$O$75,CM$3)</f>
        <v>0</v>
      </c>
      <c r="CN49" s="83">
        <f>SUMIFS(PREDICTIONS!$W$4:$W$75,PREDICTIONS!$O$4:$O$75,$BX49,PREDICTIONS!$N$4:$N$75,CN$3)+SUMIFS(PREDICTIONS!$V$4:$V$75,PREDICTIONS!$N$4:$N$75,$BX49,PREDICTIONS!$O$4:$O$75,CN$3)</f>
        <v>0</v>
      </c>
      <c r="CO49" s="83">
        <f>SUMIFS(PREDICTIONS!$W$4:$W$75,PREDICTIONS!$O$4:$O$75,$BX49,PREDICTIONS!$N$4:$N$75,CO$3)+SUMIFS(PREDICTIONS!$V$4:$V$75,PREDICTIONS!$N$4:$N$75,$BX49,PREDICTIONS!$O$4:$O$75,CO$3)</f>
        <v>0</v>
      </c>
      <c r="CP49" s="83">
        <f>SUMIFS(PREDICTIONS!$W$4:$W$75,PREDICTIONS!$O$4:$O$75,$BX49,PREDICTIONS!$N$4:$N$75,CP$3)+SUMIFS(PREDICTIONS!$V$4:$V$75,PREDICTIONS!$N$4:$N$75,$BX49,PREDICTIONS!$O$4:$O$75,CP$3)</f>
        <v>0</v>
      </c>
      <c r="CQ49" s="83">
        <f>SUMIFS(PREDICTIONS!$W$4:$W$75,PREDICTIONS!$O$4:$O$75,$BX49,PREDICTIONS!$N$4:$N$75,CQ$3)+SUMIFS(PREDICTIONS!$V$4:$V$75,PREDICTIONS!$N$4:$N$75,$BX49,PREDICTIONS!$O$4:$O$75,CQ$3)</f>
        <v>0</v>
      </c>
      <c r="CR49" s="83">
        <f>SUMIFS(PREDICTIONS!$W$4:$W$75,PREDICTIONS!$O$4:$O$75,$BX49,PREDICTIONS!$N$4:$N$75,CR$3)+SUMIFS(PREDICTIONS!$V$4:$V$75,PREDICTIONS!$N$4:$N$75,$BX49,PREDICTIONS!$O$4:$O$75,CR$3)</f>
        <v>0</v>
      </c>
      <c r="CS49" s="83">
        <f>SUMIFS(PREDICTIONS!$W$4:$W$75,PREDICTIONS!$O$4:$O$75,$BX49,PREDICTIONS!$N$4:$N$75,CS$3)+SUMIFS(PREDICTIONS!$V$4:$V$75,PREDICTIONS!$N$4:$N$75,$BX49,PREDICTIONS!$O$4:$O$75,CS$3)</f>
        <v>0</v>
      </c>
      <c r="CT49" s="83">
        <f>SUMIFS(PREDICTIONS!$W$4:$W$75,PREDICTIONS!$O$4:$O$75,$BX49,PREDICTIONS!$N$4:$N$75,CT$3)+SUMIFS(PREDICTIONS!$V$4:$V$75,PREDICTIONS!$N$4:$N$75,$BX49,PREDICTIONS!$O$4:$O$75,CT$3)</f>
        <v>0</v>
      </c>
      <c r="CU49" s="83">
        <f>SUMIFS(PREDICTIONS!$B$4:$B$75,PREDICTIONS!$P$4:$P$75,$BX49,PREDICTIONS!$O$4:$O$75,CU$3)+SUMIFS(PREDICTIONS!$W$4:$W$75,PREDICTIONS!$O$4:$O$75,$BX49,PREDICTIONS!$P$4:$P$75,CU$3)</f>
        <v>0</v>
      </c>
      <c r="CV49" s="83">
        <f>SUMIFS(PREDICTIONS!$C$4:$C$75,PREDICTIONS!$Q$4:$Q$75,$BX49,PREDICTIONS!$P$4:$P$75,CV$3)+SUMIFS(PREDICTIONS!$B$4:$B$75,PREDICTIONS!$P$4:$P$75,$BX49,PREDICTIONS!$Q$4:$Q$75,CV$3)</f>
        <v>0</v>
      </c>
      <c r="CW49" s="83">
        <f>SUMIFS(PREDICTIONS!$D$4:$D$75,PREDICTIONS!$R$4:$R$75,$BX49,PREDICTIONS!$Q$4:$Q$75,CW$3)+SUMIFS(PREDICTIONS!$C$4:$C$75,PREDICTIONS!$Q$4:$Q$75,$BX49,PREDICTIONS!$R$4:$R$75,CW$3)</f>
        <v>0</v>
      </c>
      <c r="CX49" s="83">
        <f>SUMIFS(PREDICTIONS!$E$4:$E$75,PREDICTIONS!$S$4:$S$75,$BX49,PREDICTIONS!$R$4:$R$75,CX$3)+SUMIFS(PREDICTIONS!$D$4:$D$75,PREDICTIONS!$R$4:$R$75,$BX49,PREDICTIONS!$S$4:$S$75,CX$3)</f>
        <v>0</v>
      </c>
      <c r="CY49" s="83">
        <f>SUMIFS(PREDICTIONS!$F$4:$F$75,PREDICTIONS!$T$4:$T$75,$BX49,PREDICTIONS!$S$4:$S$75,CY$3)+SUMIFS(PREDICTIONS!$E$4:$E$75,PREDICTIONS!$S$4:$S$75,$BX49,PREDICTIONS!$T$4:$T$75,CY$3)</f>
        <v>0</v>
      </c>
      <c r="CZ49" s="83">
        <f>SUMIFS(PREDICTIONS!$G$4:$G$75,PREDICTIONS!$U$4:$U$75,$BX49,PREDICTIONS!$T$4:$T$75,CZ$3)+SUMIFS(PREDICTIONS!$F$4:$F$75,PREDICTIONS!$T$4:$T$75,$BX49,PREDICTIONS!$U$4:$U$75,CZ$3)</f>
        <v>0</v>
      </c>
      <c r="DA49" s="83">
        <f>SUMIFS(PREDICTIONS!$J$4:$J$75,PREDICTIONS!$V$4:$V$75,$BX49,PREDICTIONS!$U$4:$U$75,DA$3)+SUMIFS(PREDICTIONS!$G$4:$G$75,PREDICTIONS!$U$4:$U$75,$BX49,PREDICTIONS!$V$4:$V$75,DA$3)</f>
        <v>0</v>
      </c>
      <c r="DB49" s="83">
        <f>SUMIFS(PREDICTIONS!$K$4:$K$75,PREDICTIONS!$W$4:$W$75,$BX49,PREDICTIONS!$V$4:$V$75,DB$3)+SUMIFS(PREDICTIONS!$J$4:$J$75,PREDICTIONS!$V$4:$V$75,$BX49,PREDICTIONS!$W$4:$W$75,DB$3)</f>
        <v>0</v>
      </c>
      <c r="DC49" s="83">
        <f>SUMIFS(PREDICTIONS!$L$4:$L$75,PREDICTIONS!$B$4:$B$75,$BX49,PREDICTIONS!$W$4:$W$75,DC$3)+SUMIFS(PREDICTIONS!$K$4:$K$75,PREDICTIONS!$W$4:$W$75,$BX49,PREDICTIONS!$B$4:$B$75,DC$3)</f>
        <v>0</v>
      </c>
      <c r="DD49" s="83">
        <f>SUMIFS(PREDICTIONS!$N$4:$N$75,PREDICTIONS!$C$4:$C$75,$BX49,PREDICTIONS!$B$4:$B$75,DD$3)+SUMIFS(PREDICTIONS!$L$4:$L$75,PREDICTIONS!$B$4:$B$75,$BX49,PREDICTIONS!$C$4:$C$75,DD$3)</f>
        <v>0</v>
      </c>
      <c r="DE49" s="83">
        <f>SUMIFS(PREDICTIONS!$O$4:$O$75,PREDICTIONS!$D$4:$D$75,$BX49,PREDICTIONS!$C$4:$C$75,DE$3)+SUMIFS(PREDICTIONS!$N$4:$N$75,PREDICTIONS!$C$4:$C$75,$BX49,PREDICTIONS!$D$4:$D$75,DE$3)</f>
        <v>0</v>
      </c>
      <c r="DF49" s="83">
        <f>SUMIFS(PREDICTIONS!$P$4:$P$75,PREDICTIONS!$E$4:$E$75,$BX49,PREDICTIONS!$D$4:$D$75,DF$3)+SUMIFS(PREDICTIONS!$O$4:$O$75,PREDICTIONS!$D$4:$D$75,$BX49,PREDICTIONS!$E$4:$E$75,DF$3)</f>
        <v>0</v>
      </c>
      <c r="DG49" s="83">
        <f>SUMIFS(PREDICTIONS!$Q$4:$Q$75,PREDICTIONS!$F$4:$F$75,$BX49,PREDICTIONS!$E$4:$E$75,DG$3)+SUMIFS(PREDICTIONS!$P$4:$P$75,PREDICTIONS!$E$4:$E$75,$BX49,PREDICTIONS!$F$4:$F$75,DG$3)</f>
        <v>0</v>
      </c>
      <c r="DH49" s="83">
        <f>SUMIFS(PREDICTIONS!$R$4:$R$75,PREDICTIONS!$G$4:$G$75,$BX49,PREDICTIONS!$F$4:$F$75,DH$3)+SUMIFS(PREDICTIONS!$Q$4:$Q$75,PREDICTIONS!$F$4:$F$75,$BX49,PREDICTIONS!$G$4:$G$75,DH$3)</f>
        <v>0</v>
      </c>
      <c r="DI49" s="83">
        <f>SUMIFS(PREDICTIONS!$S$4:$S$75,PREDICTIONS!$J$4:$J$75,$BX49,PREDICTIONS!$G$4:$G$75,DI$3)+SUMIFS(PREDICTIONS!$R$4:$R$75,PREDICTIONS!$G$4:$G$75,$BX49,PREDICTIONS!$J$4:$J$75,DI$3)</f>
        <v>0</v>
      </c>
      <c r="DJ49" s="83">
        <f>SUMIFS(PREDICTIONS!$T$4:$T$75,PREDICTIONS!$K$4:$K$75,$BX49,PREDICTIONS!$J$4:$J$75,DJ$3)+SUMIFS(PREDICTIONS!$S$4:$S$75,PREDICTIONS!$J$4:$J$75,$BX49,PREDICTIONS!$K$4:$K$75,DJ$3)</f>
        <v>0</v>
      </c>
      <c r="DK49" s="83">
        <f>SUMIFS(PREDICTIONS!$U$4:$U$75,PREDICTIONS!$L$4:$L$75,$BX49,PREDICTIONS!$K$4:$K$75,DK$3)+SUMIFS(PREDICTIONS!$T$4:$T$75,PREDICTIONS!$K$4:$K$75,$BX49,PREDICTIONS!$L$4:$L$75,DK$3)</f>
        <v>0</v>
      </c>
      <c r="DL49" s="83">
        <f>SUMIFS(PREDICTIONS!$V$4:$V$75,PREDICTIONS!$N$4:$N$75,$BX49,PREDICTIONS!$L$4:$L$75,DL$3)+SUMIFS(PREDICTIONS!$U$4:$U$75,PREDICTIONS!$L$4:$L$75,$BX49,PREDICTIONS!$N$4:$N$75,DL$3)</f>
        <v>0</v>
      </c>
      <c r="DM49" s="83">
        <f>SUMIFS(PREDICTIONS!$W$4:$W$75,PREDICTIONS!$O$4:$O$75,$BX49,PREDICTIONS!$N$4:$N$75,DM$3)+SUMIFS(PREDICTIONS!$V$4:$V$75,PREDICTIONS!$N$4:$N$75,$BX49,PREDICTIONS!$O$4:$O$75,DM$3)</f>
        <v>0</v>
      </c>
      <c r="DN49" s="83">
        <f>SUMIFS(PREDICTIONS!$B$4:$B$75,PREDICTIONS!$P$4:$P$75,$BX49,PREDICTIONS!$O$4:$O$75,DN$3)+SUMIFS(PREDICTIONS!$W$4:$W$75,PREDICTIONS!$O$4:$O$75,$BX49,PREDICTIONS!$P$4:$P$75,DN$3)</f>
        <v>0</v>
      </c>
      <c r="DO49" s="83">
        <f>SUMIFS(PREDICTIONS!$C$4:$C$75,PREDICTIONS!$Q$4:$Q$75,$BX49,PREDICTIONS!$P$4:$P$75,DO$3)+SUMIFS(PREDICTIONS!$B$4:$B$75,PREDICTIONS!$P$4:$P$75,$BX49,PREDICTIONS!$Q$4:$Q$75,DO$3)</f>
        <v>0</v>
      </c>
      <c r="DP49" s="83">
        <f>SUMIFS(PREDICTIONS!$D$4:$D$75,PREDICTIONS!$R$4:$R$75,$BX49,PREDICTIONS!$Q$4:$Q$75,DP$3)+SUMIFS(PREDICTIONS!$C$4:$C$75,PREDICTIONS!$Q$4:$Q$75,$BX49,PREDICTIONS!$R$4:$R$75,DP$3)</f>
        <v>0</v>
      </c>
      <c r="DQ49" s="83">
        <f>SUMIFS(PREDICTIONS!$E$4:$E$75,PREDICTIONS!$S$4:$S$75,$BX49,PREDICTIONS!$R$4:$R$75,DQ$3)+SUMIFS(PREDICTIONS!$D$4:$D$75,PREDICTIONS!$R$4:$R$75,$BX49,PREDICTIONS!$S$4:$S$75,DQ$3)</f>
        <v>0</v>
      </c>
      <c r="DR49" s="83">
        <f>SUMIFS(PREDICTIONS!$W$4:$W$75,PREDICTIONS!$O$4:$O$75,$BX49,PREDICTIONS!$N$4:$N$75,DR$3)+SUMIFS(PREDICTIONS!$V$4:$V$75,PREDICTIONS!$N$4:$N$75,$BX49,PREDICTIONS!$O$4:$O$75,DR$3)</f>
        <v>0</v>
      </c>
      <c r="DS49" s="83">
        <f>SUMIFS(PREDICTIONS!$W$4:$W$75,PREDICTIONS!$O$4:$O$75,$BX49,PREDICTIONS!$N$4:$N$75,DS$3)+SUMIFS(PREDICTIONS!$V$4:$V$75,PREDICTIONS!$N$4:$N$75,$BX49,PREDICTIONS!$O$4:$O$75,DS$3)</f>
        <v>0</v>
      </c>
      <c r="DT49" s="83">
        <f>SUMIFS(PREDICTIONS!$W$4:$W$75,PREDICTIONS!$O$4:$O$75,$BX49,PREDICTIONS!$N$4:$N$75,DT$3)+SUMIFS(PREDICTIONS!$V$4:$V$75,PREDICTIONS!$N$4:$N$75,$BX49,PREDICTIONS!$O$4:$O$75,DT$3)</f>
        <v>0</v>
      </c>
      <c r="DU49" s="51"/>
      <c r="DV49" s="51" t="s">
        <v>41</v>
      </c>
      <c r="DW49" s="83">
        <f>SUMIFS(PREDICTIONS!$U$4:$U$75,PREDICTIONS!$O$4:$O$75,$BX49,PREDICTIONS!$N$4:$N$75,DW$3)+SUMIFS(PREDICTIONS!$T$4:$T$75,PREDICTIONS!$N$4:$N$75,$BX49,PREDICTIONS!$O$4:$O$75,DW$3)</f>
        <v>0</v>
      </c>
      <c r="DX49" s="83">
        <f>SUMIFS(PREDICTIONS!$U$4:$U$75,PREDICTIONS!$O$4:$O$75,$BX49,PREDICTIONS!$N$4:$N$75,DX$3)+SUMIFS(PREDICTIONS!$T$4:$T$75,PREDICTIONS!$N$4:$N$75,$BX49,PREDICTIONS!$O$4:$O$75,DX$3)</f>
        <v>0</v>
      </c>
      <c r="DY49" s="83">
        <f>SUMIFS(PREDICTIONS!$U$4:$U$75,PREDICTIONS!$O$4:$O$75,$BX49,PREDICTIONS!$N$4:$N$75,DY$3)+SUMIFS(PREDICTIONS!$T$4:$T$75,PREDICTIONS!$N$4:$N$75,$BX49,PREDICTIONS!$O$4:$O$75,DY$3)</f>
        <v>0</v>
      </c>
      <c r="DZ49" s="83">
        <f>SUMIFS(PREDICTIONS!$U$4:$U$75,PREDICTIONS!$O$4:$O$75,$BX49,PREDICTIONS!$N$4:$N$75,DZ$3)+SUMIFS(PREDICTIONS!$T$4:$T$75,PREDICTIONS!$N$4:$N$75,$BX49,PREDICTIONS!$O$4:$O$75,DZ$3)</f>
        <v>0</v>
      </c>
      <c r="EA49" s="83">
        <f>SUMIFS(PREDICTIONS!$U$4:$U$75,PREDICTIONS!$O$4:$O$75,$BX49,PREDICTIONS!$N$4:$N$75,EA$3)+SUMIFS(PREDICTIONS!$T$4:$T$75,PREDICTIONS!$N$4:$N$75,$BX49,PREDICTIONS!$O$4:$O$75,EA$3)</f>
        <v>0</v>
      </c>
      <c r="EB49" s="83">
        <f>SUMIFS(PREDICTIONS!$U$4:$U$75,PREDICTIONS!$O$4:$O$75,$BX49,PREDICTIONS!$N$4:$N$75,EB$3)+SUMIFS(PREDICTIONS!$T$4:$T$75,PREDICTIONS!$N$4:$N$75,$BX49,PREDICTIONS!$O$4:$O$75,EB$3)</f>
        <v>0</v>
      </c>
      <c r="EC49" s="83">
        <f>SUMIFS(PREDICTIONS!$U$4:$U$75,PREDICTIONS!$O$4:$O$75,$BX49,PREDICTIONS!$N$4:$N$75,EC$3)+SUMIFS(PREDICTIONS!$T$4:$T$75,PREDICTIONS!$N$4:$N$75,$BX49,PREDICTIONS!$O$4:$O$75,EC$3)</f>
        <v>0</v>
      </c>
      <c r="ED49" s="83">
        <f>SUMIFS(PREDICTIONS!$U$4:$U$75,PREDICTIONS!$O$4:$O$75,$BX49,PREDICTIONS!$N$4:$N$75,ED$3)+SUMIFS(PREDICTIONS!$T$4:$T$75,PREDICTIONS!$N$4:$N$75,$BX49,PREDICTIONS!$O$4:$O$75,ED$3)</f>
        <v>0</v>
      </c>
      <c r="EE49" s="83">
        <f>SUMIFS(PREDICTIONS!$U$4:$U$75,PREDICTIONS!$O$4:$O$75,$BX49,PREDICTIONS!$N$4:$N$75,EE$3)+SUMIFS(PREDICTIONS!$T$4:$T$75,PREDICTIONS!$N$4:$N$75,$BX49,PREDICTIONS!$O$4:$O$75,EE$3)</f>
        <v>0</v>
      </c>
      <c r="EF49" s="83">
        <f>SUMIFS(PREDICTIONS!$V$4:$V$75,PREDICTIONS!$P$4:$P$75,$BX49,PREDICTIONS!$O$4:$O$75,EF$3)+SUMIFS(PREDICTIONS!$U$4:$U$75,PREDICTIONS!$O$4:$O$75,$BX49,PREDICTIONS!$P$4:$P$75,EF$3)</f>
        <v>0</v>
      </c>
      <c r="EG49" s="83">
        <f>SUMIFS(PREDICTIONS!$W$4:$W$75,PREDICTIONS!$Q$4:$Q$75,$BX49,PREDICTIONS!$P$4:$P$75,EG$3)+SUMIFS(PREDICTIONS!$V$4:$V$75,PREDICTIONS!$P$4:$P$75,$BX49,PREDICTIONS!$Q$4:$Q$75,EG$3)</f>
        <v>0</v>
      </c>
      <c r="EH49" s="83">
        <f>SUMIFS(PREDICTIONS!$B$4:$B$75,PREDICTIONS!$R$4:$R$75,$BX49,PREDICTIONS!$Q$4:$Q$75,EH$3)+SUMIFS(PREDICTIONS!$W$4:$W$75,PREDICTIONS!$Q$4:$Q$75,$BX49,PREDICTIONS!$R$4:$R$75,EH$3)</f>
        <v>0</v>
      </c>
      <c r="EI49" s="83">
        <f>SUMIFS(PREDICTIONS!$C$4:$C$75,PREDICTIONS!$S$4:$S$75,$BX49,PREDICTIONS!$R$4:$R$75,EI$3)+SUMIFS(PREDICTIONS!$B$4:$B$75,PREDICTIONS!$R$4:$R$75,$BX49,PREDICTIONS!$S$4:$S$75,EI$3)</f>
        <v>0</v>
      </c>
      <c r="EJ49" s="83">
        <f>SUMIFS(PREDICTIONS!$D$4:$D$75,PREDICTIONS!$T$4:$T$75,$BX49,PREDICTIONS!$S$4:$S$75,EJ$3)+SUMIFS(PREDICTIONS!$C$4:$C$75,PREDICTIONS!$S$4:$S$75,$BX49,PREDICTIONS!$T$4:$T$75,EJ$3)</f>
        <v>0</v>
      </c>
      <c r="EK49" s="83">
        <f>SUMIFS(PREDICTIONS!$E$4:$E$75,PREDICTIONS!$U$4:$U$75,$BX49,PREDICTIONS!$T$4:$T$75,EK$3)+SUMIFS(PREDICTIONS!$D$4:$D$75,PREDICTIONS!$T$4:$T$75,$BX49,PREDICTIONS!$U$4:$U$75,EK$3)</f>
        <v>0</v>
      </c>
      <c r="EL49" s="83">
        <f>SUMIFS(PREDICTIONS!$F$4:$F$75,PREDICTIONS!$V$4:$V$75,$BX49,PREDICTIONS!$U$4:$U$75,EL$3)+SUMIFS(PREDICTIONS!$E$4:$E$75,PREDICTIONS!$U$4:$U$75,$BX49,PREDICTIONS!$V$4:$V$75,EL$3)</f>
        <v>0</v>
      </c>
      <c r="EM49" s="83">
        <f>SUMIFS(PREDICTIONS!$G$4:$G$75,PREDICTIONS!$W$4:$W$75,$BX49,PREDICTIONS!$V$4:$V$75,EM$3)+SUMIFS(PREDICTIONS!$F$4:$F$75,PREDICTIONS!$V$4:$V$75,$BX49,PREDICTIONS!$W$4:$W$75,EM$3)</f>
        <v>0</v>
      </c>
      <c r="EN49" s="83">
        <f>SUMIFS(PREDICTIONS!$J$4:$J$75,PREDICTIONS!$B$4:$B$75,$BX49,PREDICTIONS!$W$4:$W$75,EN$3)+SUMIFS(PREDICTIONS!$G$4:$G$75,PREDICTIONS!$W$4:$W$75,$BX49,PREDICTIONS!$B$4:$B$75,EN$3)</f>
        <v>0</v>
      </c>
      <c r="EO49" s="83">
        <f>SUMIFS(PREDICTIONS!$K$4:$K$75,PREDICTIONS!$C$4:$C$75,$BX49,PREDICTIONS!$B$4:$B$75,EO$3)+SUMIFS(PREDICTIONS!$J$4:$J$75,PREDICTIONS!$B$4:$B$75,$BX49,PREDICTIONS!$C$4:$C$75,EO$3)</f>
        <v>0</v>
      </c>
      <c r="EP49" s="83">
        <f>SUMIFS(PREDICTIONS!$L$4:$L$75,PREDICTIONS!$D$4:$D$75,$BX49,PREDICTIONS!$C$4:$C$75,EP$3)+SUMIFS(PREDICTIONS!$K$4:$K$75,PREDICTIONS!$C$4:$C$75,$BX49,PREDICTIONS!$D$4:$D$75,EP$3)</f>
        <v>0</v>
      </c>
      <c r="EQ49" s="83">
        <f>SUMIFS(PREDICTIONS!$N$4:$N$75,PREDICTIONS!$E$4:$E$75,$BX49,PREDICTIONS!$D$4:$D$75,EQ$3)+SUMIFS(PREDICTIONS!$L$4:$L$75,PREDICTIONS!$D$4:$D$75,$BX49,PREDICTIONS!$E$4:$E$75,EQ$3)</f>
        <v>0</v>
      </c>
      <c r="ER49" s="83">
        <f>SUMIFS(PREDICTIONS!$O$4:$O$75,PREDICTIONS!$F$4:$F$75,$BX49,PREDICTIONS!$E$4:$E$75,ER$3)+SUMIFS(PREDICTIONS!$N$4:$N$75,PREDICTIONS!$E$4:$E$75,$BX49,PREDICTIONS!$F$4:$F$75,ER$3)</f>
        <v>0</v>
      </c>
      <c r="ES49" s="83">
        <f>SUMIFS(PREDICTIONS!$P$4:$P$75,PREDICTIONS!$G$4:$G$75,$BX49,PREDICTIONS!$F$4:$F$75,ES$3)+SUMIFS(PREDICTIONS!$O$4:$O$75,PREDICTIONS!$F$4:$F$75,$BX49,PREDICTIONS!$G$4:$G$75,ES$3)</f>
        <v>0</v>
      </c>
      <c r="ET49" s="83">
        <f>SUMIFS(PREDICTIONS!$Q$4:$Q$75,PREDICTIONS!$J$4:$J$75,$BX49,PREDICTIONS!$G$4:$G$75,ET$3)+SUMIFS(PREDICTIONS!$P$4:$P$75,PREDICTIONS!$G$4:$G$75,$BX49,PREDICTIONS!$J$4:$J$75,ET$3)</f>
        <v>0</v>
      </c>
      <c r="EU49" s="83">
        <f>SUMIFS(PREDICTIONS!$R$4:$R$75,PREDICTIONS!$K$4:$K$75,$BX49,PREDICTIONS!$J$4:$J$75,EU$3)+SUMIFS(PREDICTIONS!$Q$4:$Q$75,PREDICTIONS!$J$4:$J$75,$BX49,PREDICTIONS!$K$4:$K$75,EU$3)</f>
        <v>0</v>
      </c>
      <c r="EV49" s="83">
        <f>SUMIFS(PREDICTIONS!$S$4:$S$75,PREDICTIONS!$L$4:$L$75,$BX49,PREDICTIONS!$K$4:$K$75,EV$3)+SUMIFS(PREDICTIONS!$R$4:$R$75,PREDICTIONS!$K$4:$K$75,$BX49,PREDICTIONS!$L$4:$L$75,EV$3)</f>
        <v>0</v>
      </c>
      <c r="EW49" s="83">
        <f>SUMIFS(PREDICTIONS!$T$4:$T$75,PREDICTIONS!$N$4:$N$75,$BX49,PREDICTIONS!$L$4:$L$75,EW$3)+SUMIFS(PREDICTIONS!$S$4:$S$75,PREDICTIONS!$L$4:$L$75,$BX49,PREDICTIONS!$N$4:$N$75,EW$3)</f>
        <v>0</v>
      </c>
      <c r="EX49" s="83">
        <f>SUMIFS(PREDICTIONS!$U$4:$U$75,PREDICTIONS!$O$4:$O$75,$BX49,PREDICTIONS!$N$4:$N$75,EX$3)+SUMIFS(PREDICTIONS!$T$4:$T$75,PREDICTIONS!$N$4:$N$75,$BX49,PREDICTIONS!$O$4:$O$75,EX$3)</f>
        <v>0</v>
      </c>
      <c r="EY49" s="83">
        <f>SUMIFS(PREDICTIONS!$V$4:$V$75,PREDICTIONS!$P$4:$P$75,$BX49,PREDICTIONS!$O$4:$O$75,EY$3)+SUMIFS(PREDICTIONS!$U$4:$U$75,PREDICTIONS!$O$4:$O$75,$BX49,PREDICTIONS!$P$4:$P$75,EY$3)</f>
        <v>0</v>
      </c>
      <c r="EZ49" s="83">
        <f>SUMIFS(PREDICTIONS!$W$4:$W$75,PREDICTIONS!$Q$4:$Q$75,$BX49,PREDICTIONS!$P$4:$P$75,EZ$3)+SUMIFS(PREDICTIONS!$V$4:$V$75,PREDICTIONS!$P$4:$P$75,$BX49,PREDICTIONS!$Q$4:$Q$75,EZ$3)</f>
        <v>0</v>
      </c>
      <c r="FA49" s="83">
        <f>SUMIFS(PREDICTIONS!$B$4:$B$75,PREDICTIONS!$R$4:$R$75,$BX49,PREDICTIONS!$Q$4:$Q$75,FA$3)+SUMIFS(PREDICTIONS!$W$4:$W$75,PREDICTIONS!$Q$4:$Q$75,$BX49,PREDICTIONS!$R$4:$R$75,FA$3)</f>
        <v>0</v>
      </c>
      <c r="FB49" s="83">
        <f>SUMIFS(PREDICTIONS!$C$4:$C$75,PREDICTIONS!$S$4:$S$75,$BX49,PREDICTIONS!$R$4:$R$75,FB$3)+SUMIFS(PREDICTIONS!$B$4:$B$75,PREDICTIONS!$R$4:$R$75,$BX49,PREDICTIONS!$S$4:$S$75,FB$3)</f>
        <v>0</v>
      </c>
      <c r="FC49" s="83">
        <f>SUMIFS(PREDICTIONS!$D$4:$D$75,PREDICTIONS!$T$4:$T$75,$BX49,PREDICTIONS!$S$4:$S$75,FC$3)+SUMIFS(PREDICTIONS!$C$4:$C$75,PREDICTIONS!$S$4:$S$75,$BX49,PREDICTIONS!$T$4:$T$75,FC$3)</f>
        <v>0</v>
      </c>
      <c r="FD49" s="83">
        <f>SUMIFS(PREDICTIONS!$E$4:$E$75,PREDICTIONS!$U$4:$U$75,$BX49,PREDICTIONS!$T$4:$T$75,FD$3)+SUMIFS(PREDICTIONS!$D$4:$D$75,PREDICTIONS!$T$4:$T$75,$BX49,PREDICTIONS!$U$4:$U$75,FD$3)</f>
        <v>0</v>
      </c>
      <c r="FE49" s="83">
        <f>SUMIFS(PREDICTIONS!$F$4:$F$75,PREDICTIONS!$V$4:$V$75,$BX49,PREDICTIONS!$U$4:$U$75,FE$3)+SUMIFS(PREDICTIONS!$E$4:$E$75,PREDICTIONS!$U$4:$U$75,$BX49,PREDICTIONS!$V$4:$V$75,FE$3)</f>
        <v>0</v>
      </c>
      <c r="FF49" s="83">
        <f>SUMIFS(PREDICTIONS!$G$4:$G$75,PREDICTIONS!$W$4:$W$75,$BX49,PREDICTIONS!$V$4:$V$75,FF$3)+SUMIFS(PREDICTIONS!$F$4:$F$75,PREDICTIONS!$V$4:$V$75,$BX49,PREDICTIONS!$W$4:$W$75,FF$3)</f>
        <v>0</v>
      </c>
      <c r="FG49" s="83">
        <f>SUMIFS(PREDICTIONS!$U$4:$U$75,PREDICTIONS!$O$4:$O$75,$BX49,PREDICTIONS!$N$4:$N$75,FG$3)+SUMIFS(PREDICTIONS!$T$4:$T$75,PREDICTIONS!$N$4:$N$75,$BX49,PREDICTIONS!$O$4:$O$75,FG$3)</f>
        <v>0</v>
      </c>
      <c r="FH49" s="83">
        <f>SUMIFS(PREDICTIONS!$U$4:$U$75,PREDICTIONS!$O$4:$O$75,$BX49,PREDICTIONS!$N$4:$N$75,FH$3)+SUMIFS(PREDICTIONS!$T$4:$T$75,PREDICTIONS!$N$4:$N$75,$BX49,PREDICTIONS!$O$4:$O$75,FH$3)</f>
        <v>0</v>
      </c>
      <c r="FI49" s="83">
        <f>SUMIFS(PREDICTIONS!$U$4:$U$75,PREDICTIONS!$O$4:$O$75,$BX49,PREDICTIONS!$N$4:$N$75,FI$3)+SUMIFS(PREDICTIONS!$T$4:$T$75,PREDICTIONS!$N$4:$N$75,$BX49,PREDICTIONS!$O$4:$O$75,FI$3)</f>
        <v>0</v>
      </c>
      <c r="FJ49" s="83">
        <f>SUMIFS(PREDICTIONS!$U$4:$U$75,PREDICTIONS!$O$4:$O$75,$BX49,PREDICTIONS!$N$4:$N$75,FJ$3)+SUMIFS(PREDICTIONS!$T$4:$T$75,PREDICTIONS!$N$4:$N$75,$BX49,PREDICTIONS!$O$4:$O$75,FJ$3)</f>
        <v>0</v>
      </c>
      <c r="FK49" s="83">
        <f>SUMIFS(PREDICTIONS!$U$4:$U$75,PREDICTIONS!$O$4:$O$75,$BX49,PREDICTIONS!$N$4:$N$75,FK$3)+SUMIFS(PREDICTIONS!$T$4:$T$75,PREDICTIONS!$N$4:$N$75,$BX49,PREDICTIONS!$O$4:$O$75,FK$3)</f>
        <v>0</v>
      </c>
      <c r="FL49" s="83">
        <f>SUMIFS(PREDICTIONS!$U$4:$U$75,PREDICTIONS!$O$4:$O$75,$BX49,PREDICTIONS!$N$4:$N$75,FL$3)+SUMIFS(PREDICTIONS!$T$4:$T$75,PREDICTIONS!$N$4:$N$75,$BX49,PREDICTIONS!$O$4:$O$75,FL$3)</f>
        <v>0</v>
      </c>
      <c r="FM49" s="83">
        <f>SUMIFS(PREDICTIONS!$U$4:$U$75,PREDICTIONS!$O$4:$O$75,$BX49,PREDICTIONS!$N$4:$N$75,FM$3)+SUMIFS(PREDICTIONS!$T$4:$T$75,PREDICTIONS!$N$4:$N$75,$BX49,PREDICTIONS!$O$4:$O$75,FM$3)</f>
        <v>0</v>
      </c>
      <c r="FN49" s="83">
        <f>SUMIFS(PREDICTIONS!$U$4:$U$75,PREDICTIONS!$O$4:$O$75,$BX49,PREDICTIONS!$N$4:$N$75,FN$3)+SUMIFS(PREDICTIONS!$T$4:$T$75,PREDICTIONS!$N$4:$N$75,$BX49,PREDICTIONS!$O$4:$O$75,FN$3)</f>
        <v>0</v>
      </c>
      <c r="FO49" s="83">
        <f>SUMIFS(PREDICTIONS!$U$4:$U$75,PREDICTIONS!$O$4:$O$75,$BX49,PREDICTIONS!$N$4:$N$75,FO$3)+SUMIFS(PREDICTIONS!$T$4:$T$75,PREDICTIONS!$N$4:$N$75,$BX49,PREDICTIONS!$O$4:$O$75,FO$3)</f>
        <v>0</v>
      </c>
      <c r="FP49" s="83">
        <f>SUMIFS(PREDICTIONS!$U$4:$U$75,PREDICTIONS!$O$4:$O$75,$BX49,PREDICTIONS!$N$4:$N$75,FP$3)+SUMIFS(PREDICTIONS!$T$4:$T$75,PREDICTIONS!$N$4:$N$75,$BX49,PREDICTIONS!$O$4:$O$75,FP$3)</f>
        <v>0</v>
      </c>
      <c r="FQ49" s="83">
        <f>SUMIFS(PREDICTIONS!$U$4:$U$75,PREDICTIONS!$O$4:$O$75,$BX49,PREDICTIONS!$N$4:$N$75,FQ$3)+SUMIFS(PREDICTIONS!$T$4:$T$75,PREDICTIONS!$N$4:$N$75,$BX49,PREDICTIONS!$O$4:$O$75,FQ$3)</f>
        <v>0</v>
      </c>
      <c r="FR49" s="83">
        <f>SUMIFS(PREDICTIONS!$U$4:$U$75,PREDICTIONS!$O$4:$O$75,$BX49,PREDICTIONS!$N$4:$N$75,FR$3)+SUMIFS(PREDICTIONS!$T$4:$T$75,PREDICTIONS!$N$4:$N$75,$BX49,PREDICTIONS!$O$4:$O$75,FR$3)</f>
        <v>0</v>
      </c>
      <c r="FS49" s="51"/>
      <c r="FT49" s="51" t="s">
        <v>41</v>
      </c>
      <c r="FU49" s="83">
        <f>SUMIFS(PREDICTIONS!$S$4:$S$75,PREDICTIONS!$O$4:$O$75,$BX49,PREDICTIONS!$N$4:$N$75,FU$3)+SUMIFS(PREDICTIONS!$R$4:$R$75,PREDICTIONS!$N$4:$N$75,$BX49,PREDICTIONS!$O$4:$O$75,FU$3)</f>
        <v>0</v>
      </c>
      <c r="FV49" s="83">
        <f>SUMIFS(PREDICTIONS!$S$4:$S$75,PREDICTIONS!$O$4:$O$75,$BX49,PREDICTIONS!$N$4:$N$75,FV$3)+SUMIFS(PREDICTIONS!$R$4:$R$75,PREDICTIONS!$N$4:$N$75,$BX49,PREDICTIONS!$O$4:$O$75,FV$3)</f>
        <v>0</v>
      </c>
      <c r="FW49" s="83">
        <f>SUMIFS(PREDICTIONS!$S$4:$S$75,PREDICTIONS!$O$4:$O$75,$BX49,PREDICTIONS!$N$4:$N$75,FW$3)+SUMIFS(PREDICTIONS!$R$4:$R$75,PREDICTIONS!$N$4:$N$75,$BX49,PREDICTIONS!$O$4:$O$75,FW$3)</f>
        <v>0</v>
      </c>
      <c r="FX49" s="83">
        <f>SUMIFS(PREDICTIONS!$S$4:$S$75,PREDICTIONS!$O$4:$O$75,$BX49,PREDICTIONS!$N$4:$N$75,FX$3)+SUMIFS(PREDICTIONS!$R$4:$R$75,PREDICTIONS!$N$4:$N$75,$BX49,PREDICTIONS!$O$4:$O$75,FX$3)</f>
        <v>0</v>
      </c>
      <c r="FY49" s="83">
        <f>SUMIFS(PREDICTIONS!$S$4:$S$75,PREDICTIONS!$O$4:$O$75,$BX49,PREDICTIONS!$N$4:$N$75,FY$3)+SUMIFS(PREDICTIONS!$R$4:$R$75,PREDICTIONS!$N$4:$N$75,$BX49,PREDICTIONS!$O$4:$O$75,FY$3)</f>
        <v>0</v>
      </c>
      <c r="FZ49" s="83">
        <f>SUMIFS(PREDICTIONS!$S$4:$S$75,PREDICTIONS!$O$4:$O$75,$BX49,PREDICTIONS!$N$4:$N$75,FZ$3)+SUMIFS(PREDICTIONS!$R$4:$R$75,PREDICTIONS!$N$4:$N$75,$BX49,PREDICTIONS!$O$4:$O$75,FZ$3)</f>
        <v>0</v>
      </c>
      <c r="GA49" s="83">
        <f>SUMIFS(PREDICTIONS!$T$4:$T$75,PREDICTIONS!$P$4:$P$75,$BX49,PREDICTIONS!$O$4:$O$75,GA$3)+SUMIFS(PREDICTIONS!$S$4:$S$75,PREDICTIONS!$O$4:$O$75,$BX49,PREDICTIONS!$P$4:$P$75,GA$3)</f>
        <v>0</v>
      </c>
      <c r="GB49" s="83">
        <f>SUMIFS(PREDICTIONS!$U$4:$U$75,PREDICTIONS!$Q$4:$Q$75,$BX49,PREDICTIONS!$P$4:$P$75,GB$3)+SUMIFS(PREDICTIONS!$T$4:$T$75,PREDICTIONS!$P$4:$P$75,$BX49,PREDICTIONS!$Q$4:$Q$75,GB$3)</f>
        <v>0</v>
      </c>
      <c r="GC49" s="83">
        <f>SUMIFS(PREDICTIONS!$V$4:$V$75,PREDICTIONS!$R$4:$R$75,$BX49,PREDICTIONS!$Q$4:$Q$75,GC$3)+SUMIFS(PREDICTIONS!$U$4:$U$75,PREDICTIONS!$Q$4:$Q$75,$BX49,PREDICTIONS!$R$4:$R$75,GC$3)</f>
        <v>0</v>
      </c>
      <c r="GD49" s="83">
        <f>SUMIFS(PREDICTIONS!$W$4:$W$75,PREDICTIONS!$S$4:$S$75,$BX49,PREDICTIONS!$R$4:$R$75,GD$3)+SUMIFS(PREDICTIONS!$V$4:$V$75,PREDICTIONS!$R$4:$R$75,$BX49,PREDICTIONS!$S$4:$S$75,GD$3)</f>
        <v>0</v>
      </c>
      <c r="GE49" s="83">
        <f>SUMIFS(PREDICTIONS!$B$4:$B$75,PREDICTIONS!$T$4:$T$75,$BX49,PREDICTIONS!$S$4:$S$75,GE$3)+SUMIFS(PREDICTIONS!$W$4:$W$75,PREDICTIONS!$S$4:$S$75,$BX49,PREDICTIONS!$T$4:$T$75,GE$3)</f>
        <v>0</v>
      </c>
      <c r="GF49" s="83">
        <f>SUMIFS(PREDICTIONS!$C$4:$C$75,PREDICTIONS!$U$4:$U$75,$BX49,PREDICTIONS!$T$4:$T$75,GF$3)+SUMIFS(PREDICTIONS!$B$4:$B$75,PREDICTIONS!$T$4:$T$75,$BX49,PREDICTIONS!$U$4:$U$75,GF$3)</f>
        <v>0</v>
      </c>
      <c r="GG49" s="83">
        <f>SUMIFS(PREDICTIONS!$D$4:$D$75,PREDICTIONS!$V$4:$V$75,$BX49,PREDICTIONS!$U$4:$U$75,GG$3)+SUMIFS(PREDICTIONS!$C$4:$C$75,PREDICTIONS!$U$4:$U$75,$BX49,PREDICTIONS!$V$4:$V$75,GG$3)</f>
        <v>0</v>
      </c>
      <c r="GH49" s="83">
        <f>SUMIFS(PREDICTIONS!$E$4:$E$75,PREDICTIONS!$W$4:$W$75,$BX49,PREDICTIONS!$V$4:$V$75,GH$3)+SUMIFS(PREDICTIONS!$D$4:$D$75,PREDICTIONS!$V$4:$V$75,$BX49,PREDICTIONS!$W$4:$W$75,GH$3)</f>
        <v>0</v>
      </c>
      <c r="GI49" s="83">
        <f>SUMIFS(PREDICTIONS!$F$4:$F$75,PREDICTIONS!$B$4:$B$75,$BX49,PREDICTIONS!$W$4:$W$75,GI$3)+SUMIFS(PREDICTIONS!$E$4:$E$75,PREDICTIONS!$W$4:$W$75,$BX49,PREDICTIONS!$B$4:$B$75,GI$3)</f>
        <v>0</v>
      </c>
      <c r="GJ49" s="83">
        <f>SUMIFS(PREDICTIONS!$G$4:$G$75,PREDICTIONS!$C$4:$C$75,$BX49,PREDICTIONS!$B$4:$B$75,GJ$3)+SUMIFS(PREDICTIONS!$F$4:$F$75,PREDICTIONS!$B$4:$B$75,$BX49,PREDICTIONS!$C$4:$C$75,GJ$3)</f>
        <v>0</v>
      </c>
      <c r="GK49" s="83">
        <f>SUMIFS(PREDICTIONS!$J$4:$J$75,PREDICTIONS!$D$4:$D$75,$BX49,PREDICTIONS!$C$4:$C$75,GK$3)+SUMIFS(PREDICTIONS!$G$4:$G$75,PREDICTIONS!$C$4:$C$75,$BX49,PREDICTIONS!$D$4:$D$75,GK$3)</f>
        <v>0</v>
      </c>
      <c r="GL49" s="83">
        <f>SUMIFS(PREDICTIONS!$K$4:$K$75,PREDICTIONS!$E$4:$E$75,$BX49,PREDICTIONS!$D$4:$D$75,GL$3)+SUMIFS(PREDICTIONS!$J$4:$J$75,PREDICTIONS!$D$4:$D$75,$BX49,PREDICTIONS!$E$4:$E$75,GL$3)</f>
        <v>0</v>
      </c>
      <c r="GM49" s="83">
        <f>SUMIFS(PREDICTIONS!$L$4:$L$75,PREDICTIONS!$F$4:$F$75,$BX49,PREDICTIONS!$E$4:$E$75,GM$3)+SUMIFS(PREDICTIONS!$K$4:$K$75,PREDICTIONS!$E$4:$E$75,$BX49,PREDICTIONS!$F$4:$F$75,GM$3)</f>
        <v>0</v>
      </c>
      <c r="GN49" s="83">
        <f>SUMIFS(PREDICTIONS!$N$4:$N$75,PREDICTIONS!$G$4:$G$75,$BX49,PREDICTIONS!$F$4:$F$75,GN$3)+SUMIFS(PREDICTIONS!$L$4:$L$75,PREDICTIONS!$F$4:$F$75,$BX49,PREDICTIONS!$G$4:$G$75,GN$3)</f>
        <v>0</v>
      </c>
      <c r="GO49" s="83">
        <f>SUMIFS(PREDICTIONS!$O$4:$O$75,PREDICTIONS!$J$4:$J$75,$BX49,PREDICTIONS!$G$4:$G$75,GO$3)+SUMIFS(PREDICTIONS!$N$4:$N$75,PREDICTIONS!$G$4:$G$75,$BX49,PREDICTIONS!$J$4:$J$75,GO$3)</f>
        <v>0</v>
      </c>
      <c r="GP49" s="83">
        <f>SUMIFS(PREDICTIONS!$P$4:$P$75,PREDICTIONS!$K$4:$K$75,$BX49,PREDICTIONS!$J$4:$J$75,GP$3)+SUMIFS(PREDICTIONS!$O$4:$O$75,PREDICTIONS!$J$4:$J$75,$BX49,PREDICTIONS!$K$4:$K$75,GP$3)</f>
        <v>0</v>
      </c>
      <c r="GQ49" s="83">
        <f>SUMIFS(PREDICTIONS!$Q$4:$Q$75,PREDICTIONS!$L$4:$L$75,$BX49,PREDICTIONS!$K$4:$K$75,GQ$3)+SUMIFS(PREDICTIONS!$P$4:$P$75,PREDICTIONS!$K$4:$K$75,$BX49,PREDICTIONS!$L$4:$L$75,GQ$3)</f>
        <v>0</v>
      </c>
      <c r="GR49" s="83">
        <f>SUMIFS(PREDICTIONS!$R$4:$R$75,PREDICTIONS!$N$4:$N$75,$BX49,PREDICTIONS!$L$4:$L$75,GR$3)+SUMIFS(PREDICTIONS!$Q$4:$Q$75,PREDICTIONS!$L$4:$L$75,$BX49,PREDICTIONS!$N$4:$N$75,GR$3)</f>
        <v>0</v>
      </c>
      <c r="GS49" s="83">
        <f>SUMIFS(PREDICTIONS!$S$4:$S$75,PREDICTIONS!$O$4:$O$75,$BX49,PREDICTIONS!$N$4:$N$75,GS$3)+SUMIFS(PREDICTIONS!$R$4:$R$75,PREDICTIONS!$N$4:$N$75,$BX49,PREDICTIONS!$O$4:$O$75,GS$3)</f>
        <v>0</v>
      </c>
      <c r="GT49" s="83">
        <f>SUMIFS(PREDICTIONS!$T$4:$T$75,PREDICTIONS!$P$4:$P$75,$BX49,PREDICTIONS!$O$4:$O$75,GT$3)+SUMIFS(PREDICTIONS!$S$4:$S$75,PREDICTIONS!$O$4:$O$75,$BX49,PREDICTIONS!$P$4:$P$75,GT$3)</f>
        <v>0</v>
      </c>
      <c r="GU49" s="83">
        <f>SUMIFS(PREDICTIONS!$U$4:$U$75,PREDICTIONS!$Q$4:$Q$75,$BX49,PREDICTIONS!$P$4:$P$75,GU$3)+SUMIFS(PREDICTIONS!$T$4:$T$75,PREDICTIONS!$P$4:$P$75,$BX49,PREDICTIONS!$Q$4:$Q$75,GU$3)</f>
        <v>0</v>
      </c>
      <c r="GV49" s="83">
        <f>SUMIFS(PREDICTIONS!$V$4:$V$75,PREDICTIONS!$R$4:$R$75,$BX49,PREDICTIONS!$Q$4:$Q$75,GV$3)+SUMIFS(PREDICTIONS!$U$4:$U$75,PREDICTIONS!$Q$4:$Q$75,$BX49,PREDICTIONS!$R$4:$R$75,GV$3)</f>
        <v>0</v>
      </c>
      <c r="GW49" s="83">
        <f>SUMIFS(PREDICTIONS!$W$4:$W$75,PREDICTIONS!$S$4:$S$75,$BX49,PREDICTIONS!$R$4:$R$75,GW$3)+SUMIFS(PREDICTIONS!$V$4:$V$75,PREDICTIONS!$R$4:$R$75,$BX49,PREDICTIONS!$S$4:$S$75,GW$3)</f>
        <v>0</v>
      </c>
      <c r="GX49" s="83">
        <f>SUMIFS(PREDICTIONS!$B$4:$B$75,PREDICTIONS!$T$4:$T$75,$BX49,PREDICTIONS!$S$4:$S$75,GX$3)+SUMIFS(PREDICTIONS!$W$4:$W$75,PREDICTIONS!$S$4:$S$75,$BX49,PREDICTIONS!$T$4:$T$75,GX$3)</f>
        <v>0</v>
      </c>
      <c r="GY49" s="83">
        <f>SUMIFS(PREDICTIONS!$C$4:$C$75,PREDICTIONS!$U$4:$U$75,$BX49,PREDICTIONS!$T$4:$T$75,GY$3)+SUMIFS(PREDICTIONS!$B$4:$B$75,PREDICTIONS!$T$4:$T$75,$BX49,PREDICTIONS!$U$4:$U$75,GY$3)</f>
        <v>0</v>
      </c>
      <c r="GZ49" s="83">
        <f>SUMIFS(PREDICTIONS!$S$4:$S$75,PREDICTIONS!$O$4:$O$75,$BX49,PREDICTIONS!$N$4:$N$75,GZ$3)+SUMIFS(PREDICTIONS!$R$4:$R$75,PREDICTIONS!$N$4:$N$75,$BX49,PREDICTIONS!$O$4:$O$75,GZ$3)</f>
        <v>0</v>
      </c>
      <c r="HA49" s="83">
        <f>SUMIFS(PREDICTIONS!$S$4:$S$75,PREDICTIONS!$O$4:$O$75,$BX49,PREDICTIONS!$N$4:$N$75,HA$3)+SUMIFS(PREDICTIONS!$R$4:$R$75,PREDICTIONS!$N$4:$N$75,$BX49,PREDICTIONS!$O$4:$O$75,HA$3)</f>
        <v>0</v>
      </c>
      <c r="HB49" s="83">
        <f>SUMIFS(PREDICTIONS!$S$4:$S$75,PREDICTIONS!$O$4:$O$75,$BX49,PREDICTIONS!$N$4:$N$75,HB$3)+SUMIFS(PREDICTIONS!$R$4:$R$75,PREDICTIONS!$N$4:$N$75,$BX49,PREDICTIONS!$O$4:$O$75,HB$3)</f>
        <v>0</v>
      </c>
      <c r="HC49" s="83">
        <f>SUMIFS(PREDICTIONS!$S$4:$S$75,PREDICTIONS!$O$4:$O$75,$BX49,PREDICTIONS!$N$4:$N$75,HC$3)+SUMIFS(PREDICTIONS!$R$4:$R$75,PREDICTIONS!$N$4:$N$75,$BX49,PREDICTIONS!$O$4:$O$75,HC$3)</f>
        <v>0</v>
      </c>
      <c r="HD49" s="83">
        <f>SUMIFS(PREDICTIONS!$S$4:$S$75,PREDICTIONS!$O$4:$O$75,$BX49,PREDICTIONS!$N$4:$N$75,HD$3)+SUMIFS(PREDICTIONS!$R$4:$R$75,PREDICTIONS!$N$4:$N$75,$BX49,PREDICTIONS!$O$4:$O$75,HD$3)</f>
        <v>0</v>
      </c>
      <c r="HE49" s="83">
        <f>SUMIFS(PREDICTIONS!$S$4:$S$75,PREDICTIONS!$O$4:$O$75,$BX49,PREDICTIONS!$N$4:$N$75,HE$3)+SUMIFS(PREDICTIONS!$R$4:$R$75,PREDICTIONS!$N$4:$N$75,$BX49,PREDICTIONS!$O$4:$O$75,HE$3)</f>
        <v>0</v>
      </c>
      <c r="HF49" s="83">
        <f>SUMIFS(PREDICTIONS!$S$4:$S$75,PREDICTIONS!$O$4:$O$75,$BX49,PREDICTIONS!$N$4:$N$75,HF$3)+SUMIFS(PREDICTIONS!$R$4:$R$75,PREDICTIONS!$N$4:$N$75,$BX49,PREDICTIONS!$O$4:$O$75,HF$3)</f>
        <v>0</v>
      </c>
      <c r="HG49" s="83">
        <f>SUMIFS(PREDICTIONS!$S$4:$S$75,PREDICTIONS!$O$4:$O$75,$BX49,PREDICTIONS!$N$4:$N$75,HG$3)+SUMIFS(PREDICTIONS!$R$4:$R$75,PREDICTIONS!$N$4:$N$75,$BX49,PREDICTIONS!$O$4:$O$75,HG$3)</f>
        <v>0</v>
      </c>
      <c r="HH49" s="83">
        <f>SUMIFS(PREDICTIONS!$S$4:$S$75,PREDICTIONS!$O$4:$O$75,$BX49,PREDICTIONS!$N$4:$N$75,HH$3)+SUMIFS(PREDICTIONS!$R$4:$R$75,PREDICTIONS!$N$4:$N$75,$BX49,PREDICTIONS!$O$4:$O$75,HH$3)</f>
        <v>0</v>
      </c>
      <c r="HI49" s="83">
        <f>SUMIFS(PREDICTIONS!$S$4:$S$75,PREDICTIONS!$O$4:$O$75,$BX49,PREDICTIONS!$N$4:$N$75,HI$3)+SUMIFS(PREDICTIONS!$R$4:$R$75,PREDICTIONS!$N$4:$N$75,$BX49,PREDICTIONS!$O$4:$O$75,HI$3)</f>
        <v>0</v>
      </c>
      <c r="HJ49" s="83">
        <f>SUMIFS(PREDICTIONS!$S$4:$S$75,PREDICTIONS!$O$4:$O$75,$BX49,PREDICTIONS!$N$4:$N$75,HJ$3)+SUMIFS(PREDICTIONS!$R$4:$R$75,PREDICTIONS!$N$4:$N$75,$BX49,PREDICTIONS!$O$4:$O$75,HJ$3)</f>
        <v>0</v>
      </c>
      <c r="HK49" s="83">
        <f>SUMIFS(PREDICTIONS!$S$4:$S$75,PREDICTIONS!$O$4:$O$75,$BX49,PREDICTIONS!$N$4:$N$75,HK$3)+SUMIFS(PREDICTIONS!$R$4:$R$75,PREDICTIONS!$N$4:$N$75,$BX49,PREDICTIONS!$O$4:$O$75,HK$3)</f>
        <v>0</v>
      </c>
      <c r="HL49" s="83">
        <f>SUMIFS(PREDICTIONS!$S$4:$S$75,PREDICTIONS!$O$4:$O$75,$BX49,PREDICTIONS!$N$4:$N$75,HL$3)+SUMIFS(PREDICTIONS!$R$4:$R$75,PREDICTIONS!$N$4:$N$75,$BX49,PREDICTIONS!$O$4:$O$75,HL$3)</f>
        <v>0</v>
      </c>
      <c r="HM49" s="83">
        <f>SUMIFS(PREDICTIONS!$S$4:$S$75,PREDICTIONS!$O$4:$O$75,$BX49,PREDICTIONS!$N$4:$N$75,HM$3)+SUMIFS(PREDICTIONS!$R$4:$R$75,PREDICTIONS!$N$4:$N$75,$BX49,PREDICTIONS!$O$4:$O$75,HM$3)</f>
        <v>0</v>
      </c>
      <c r="HN49" s="83">
        <f>SUMIFS(PREDICTIONS!$S$4:$S$75,PREDICTIONS!$O$4:$O$75,$BX49,PREDICTIONS!$N$4:$N$75,HN$3)+SUMIFS(PREDICTIONS!$R$4:$R$75,PREDICTIONS!$N$4:$N$75,$BX49,PREDICTIONS!$O$4:$O$75,HN$3)</f>
        <v>0</v>
      </c>
      <c r="HO49" s="83">
        <f>SUMIFS(PREDICTIONS!$S$4:$S$75,PREDICTIONS!$O$4:$O$75,$BX49,PREDICTIONS!$N$4:$N$75,HO$3)+SUMIFS(PREDICTIONS!$R$4:$R$75,PREDICTIONS!$N$4:$N$75,$BX49,PREDICTIONS!$O$4:$O$75,HO$3)</f>
        <v>0</v>
      </c>
      <c r="HP49" s="83">
        <f>SUMIFS(PREDICTIONS!$S$4:$S$75,PREDICTIONS!$O$4:$O$75,$BX49,PREDICTIONS!$N$4:$N$75,HP$3)+SUMIFS(PREDICTIONS!$R$4:$R$75,PREDICTIONS!$N$4:$N$75,$BX49,PREDICTIONS!$O$4:$O$75,HP$3)</f>
        <v>0</v>
      </c>
      <c r="HQ49" s="51"/>
      <c r="HR49" s="71"/>
      <c r="HS49" s="71"/>
      <c r="HT49" s="71"/>
      <c r="HU49" s="71"/>
      <c r="HV49" s="71"/>
      <c r="HW49" s="71"/>
      <c r="HX49" s="71"/>
      <c r="HY49" s="71"/>
      <c r="HZ49" s="71"/>
      <c r="IA49" s="71"/>
      <c r="IB49" s="71"/>
      <c r="IC49" s="71"/>
      <c r="ID49" s="71"/>
      <c r="IE49" s="71"/>
      <c r="IF49" s="71"/>
      <c r="IG49" s="71"/>
      <c r="IH49" s="71"/>
      <c r="II49" s="71"/>
      <c r="IJ49" s="71"/>
      <c r="IK49" s="71"/>
      <c r="IL49" s="71"/>
      <c r="IM49" s="71"/>
      <c r="IN49" s="71"/>
      <c r="IP49" s="71"/>
      <c r="IQ49" s="71"/>
      <c r="IR49" s="71"/>
      <c r="IS49" s="71"/>
      <c r="IT49" s="71"/>
      <c r="IU49" s="71"/>
      <c r="IV49" s="71"/>
      <c r="IW49" s="71"/>
      <c r="IX49" s="71"/>
      <c r="IY49" s="71"/>
      <c r="IZ49" s="71"/>
      <c r="JA49" s="71"/>
      <c r="JB49" s="71"/>
      <c r="JC49" s="71"/>
      <c r="JD49" s="71"/>
      <c r="JE49" s="71"/>
      <c r="JF49" s="71"/>
      <c r="JG49" s="71"/>
      <c r="JH49" s="71"/>
      <c r="JI49" s="71"/>
      <c r="JJ49" s="71"/>
      <c r="JK49" s="71"/>
      <c r="JL49" s="71"/>
      <c r="JM49" s="71"/>
      <c r="JN49" s="71"/>
      <c r="JO49" s="71"/>
      <c r="JP49" s="71"/>
      <c r="JQ49" s="71"/>
      <c r="JR49" s="71"/>
      <c r="JS49" s="71"/>
      <c r="JT49" s="71"/>
      <c r="JU49" s="71"/>
      <c r="JV49" s="71"/>
      <c r="JW49" s="71"/>
      <c r="JX49" s="71"/>
      <c r="JY49" s="71"/>
      <c r="JZ49" s="71"/>
      <c r="KA49" s="71"/>
      <c r="KB49" s="71"/>
      <c r="KC49" s="71"/>
      <c r="KD49" s="71"/>
      <c r="KE49" s="71"/>
      <c r="KF49" s="71"/>
      <c r="KG49" s="71"/>
      <c r="KH49" s="71"/>
      <c r="KI49" s="71"/>
      <c r="KJ49" s="71"/>
      <c r="KK49" s="71"/>
      <c r="KL49" s="71"/>
      <c r="KM49" s="71"/>
      <c r="KN49" s="71"/>
      <c r="KO49" s="71"/>
    </row>
    <row r="50" spans="1:301" s="78" customFormat="1" ht="30" customHeight="1" x14ac:dyDescent="0.25">
      <c r="A50" s="71"/>
      <c r="B50" s="72">
        <f>ACTUALS!B50</f>
        <v>47</v>
      </c>
      <c r="C50" s="73" t="str">
        <f>ACTUALS!C50</f>
        <v>L</v>
      </c>
      <c r="D50" s="74">
        <f>ACTUALS!D50</f>
        <v>46196</v>
      </c>
      <c r="E50" s="73" t="str">
        <f>ACTUALS!E50</f>
        <v>BMO Field (Toronto)</v>
      </c>
      <c r="F50" s="180">
        <f>ACTUALS!F50</f>
        <v>0.79166666666666663</v>
      </c>
      <c r="G50" s="75">
        <f t="shared" si="2"/>
        <v>46196.791666666664</v>
      </c>
      <c r="H50" s="254" t="str">
        <f>ACTUALS!H50</f>
        <v>Panama - Croatia</v>
      </c>
      <c r="I50" s="149"/>
      <c r="J50" s="150"/>
      <c r="K50" s="151"/>
      <c r="L50" s="73" t="str">
        <f t="shared" si="3"/>
        <v/>
      </c>
      <c r="M50" s="76" t="s">
        <v>731</v>
      </c>
      <c r="N50" s="77" t="str">
        <f t="shared" si="7"/>
        <v>Panama</v>
      </c>
      <c r="O50" s="78" t="str">
        <f t="shared" si="8"/>
        <v>Croatia</v>
      </c>
      <c r="P50" s="78" t="str">
        <f>IF(L50="","",IF(PREDICTIONS!$R50&gt;PREDICTIONS!$S50,PREDICTIONS!$N50,IF(PREDICTIONS!$S50&gt;PREDICTIONS!$R50,PREDICTIONS!$O50,"")))</f>
        <v/>
      </c>
      <c r="Q50" s="78" t="str">
        <f>IF(PREDICTIONS!$P50=PREDICTIONS!$N50,PREDICTIONS!$O50,IF(PREDICTIONS!$P50=PREDICTIONS!$O50,PREDICTIONS!$N50,""))</f>
        <v/>
      </c>
      <c r="R50" s="79">
        <f t="shared" si="4"/>
        <v>0</v>
      </c>
      <c r="S50" s="78">
        <f t="shared" si="5"/>
        <v>0</v>
      </c>
      <c r="T50" s="78">
        <f>IF(OR(PREDICTIONS!$R50="",PREDICTIONS!$S50=""),"",PREDICTIONS!$R50-PREDICTIONS!$S50)</f>
        <v>0</v>
      </c>
      <c r="U50" s="78">
        <f>IF(OR(PREDICTIONS!$R50="",PREDICTIONS!$S50=""),"",PREDICTIONS!$S50-PREDICTIONS!$R50)</f>
        <v>0</v>
      </c>
      <c r="V50" s="78" t="str">
        <f>IF(PREDICTIONS!$K50="","",IF(PREDICTIONS!$L50="Draw",1,IF(PREDICTIONS!$L50=PREDICTIONS!$N50,3,0)))</f>
        <v/>
      </c>
      <c r="W50" s="78" t="str">
        <f>IF(PREDICTIONS!$K50="","",IF(PREDICTIONS!$L50="Draw",1,IF(PREDICTIONS!$L50=PREDICTIONS!$O50,3,0)))</f>
        <v/>
      </c>
      <c r="AB50" s="209" t="str">
        <f>IF(OR(ACTUALS!L50="",L50=""),"",IF((R50+S50)=(ACTUALS!R50+ACTUALS!S50),pointtotalgoals,0))</f>
        <v/>
      </c>
      <c r="AC50" s="78" t="str">
        <f>IF(L50="","",IF(L50=ACTUALS!L50,pointcorrectresult,0))</f>
        <v/>
      </c>
      <c r="AD50" s="78" t="str">
        <f>IF(L50="","",IF(I50=ACTUALS!I50,pointcorrectscore,0))</f>
        <v/>
      </c>
      <c r="AE50" s="210">
        <f t="shared" si="6"/>
        <v>0</v>
      </c>
      <c r="AK50" s="78" t="s">
        <v>18</v>
      </c>
      <c r="AL50" s="90">
        <v>3</v>
      </c>
      <c r="AM50" s="90" t="str">
        <f ca="1">IFERROR(INDEX(BE:BE,MATCH("3"&amp;AK50,BO:BO,0),1),"")</f>
        <v>Cape Verde</v>
      </c>
      <c r="AN50" s="90" t="str">
        <f ca="1">IF(AM50="","",VLOOKUP(AM50,BE:BJ,2,FALSE)&amp;"-"&amp;VLOOKUP(AM50,BE:BJ,3,FALSE)&amp;"-"&amp;VLOOKUP(AM50,BE:BJ,4,FALSE))</f>
        <v>0-0-0</v>
      </c>
      <c r="AO50" s="90">
        <f ca="1">IF(AM50="","",VLOOKUP(AM50,BE:BL,8,FALSE))</f>
        <v>0</v>
      </c>
      <c r="AP50" s="90">
        <f ca="1">IF(AM50="","",VLOOKUP(AM50,BE:BO,5,FALSE))</f>
        <v>0</v>
      </c>
      <c r="AQ50" s="282" t="str">
        <f>IF(L75="","",IF(AM50=ACTUALS!AJ50,$AQ$2,0))</f>
        <v/>
      </c>
      <c r="AR50" s="283"/>
      <c r="AS50" s="51"/>
      <c r="AT50" s="51"/>
      <c r="AU50" s="94"/>
      <c r="AV50" s="94"/>
      <c r="AW50" s="51"/>
      <c r="AX50" s="51"/>
      <c r="AY50" s="51"/>
      <c r="AZ50" s="51"/>
      <c r="BA50" s="51"/>
      <c r="BB50" s="51"/>
      <c r="BC50" s="51"/>
      <c r="BD50" s="51" t="s">
        <v>105</v>
      </c>
      <c r="BE50" s="51" t="s">
        <v>106</v>
      </c>
      <c r="BF50" s="51">
        <f>COUNTIF(PREDICTIONS!$P$4:$P$75,BE50)</f>
        <v>0</v>
      </c>
      <c r="BG50" s="51">
        <f>COUNTIFS(PREDICTIONS!$O$4:$O$75,BE50,PREDICTIONS!$L$4:$L$75,"Draw")+COUNTIFS(PREDICTIONS!$N$4:$N$75,BE50,PREDICTIONS!$L$4:$L$75,"Draw")</f>
        <v>0</v>
      </c>
      <c r="BH50" s="51">
        <f>COUNTIF(PREDICTIONS!$Q$4:$Q$75,BE50)</f>
        <v>0</v>
      </c>
      <c r="BI50" s="51">
        <f>BG50+(3*BF50)</f>
        <v>0</v>
      </c>
      <c r="BJ50" s="51">
        <f>SUMIFS(PREDICTIONS!$R$4:$R$75,PREDICTIONS!$N$4:$N$75,BE50)+SUMIFS(PREDICTIONS!$S$4:$S$75,PREDICTIONS!$O$4:$O$75,BE50)</f>
        <v>0</v>
      </c>
      <c r="BK50" s="51">
        <f>SUMIFS(PREDICTIONS!$S$4:$S$75,PREDICTIONS!$N$4:$N$75,BE50)+SUMIFS(PREDICTIONS!$R$4:$R$75,PREDICTIONS!$O$4:$O$75,BE50)</f>
        <v>0</v>
      </c>
      <c r="BL50" s="51">
        <f>BJ50-BK50</f>
        <v>0</v>
      </c>
      <c r="BM50" s="51">
        <f ca="1">RANK(BV50,BV49:BV52,1)</f>
        <v>3</v>
      </c>
      <c r="BN50" s="51" t="str">
        <f>IFERROR(VLOOKUP(BE50,AU:AV,2,FALSE),"")</f>
        <v/>
      </c>
      <c r="BO50" s="51" t="str">
        <f ca="1">IF(BN50="",BM50&amp;BD50,BN50&amp;BD50)</f>
        <v>3J</v>
      </c>
      <c r="BP50" s="51">
        <f>RANK(BI50,BI49:BI52)+(RANK(BL50,BL49:BL52)/10)+(RANK(BJ50,BJ49:BJ52)/100)</f>
        <v>1.1100000000000001</v>
      </c>
      <c r="BQ50" s="51">
        <f>RANK(BP50,BP49:BP52,1)</f>
        <v>1</v>
      </c>
      <c r="BR50" s="51" cm="1">
        <f t="array" aca="1" ref="BR50" ca="1">SUMPRODUCT((OFFSET($BY$3:$DT$3,MATCH($BE50,$BX$4:$BX$51,0),0))*((IF($BQ52=$BQ50,$BY$3:$DT$3=$BE52,0))+(IF($BQ49=$BQ50,$BY$3:$DT$3=$BE49,0))+(IF($BQ51=$BQ50,$BY$3:$DT$3=$BE51,0))))</f>
        <v>0</v>
      </c>
      <c r="BS50" s="51" cm="1">
        <f t="array" aca="1" ref="BS50" ca="1">SUMPRODUCT((OFFSET($DW$3:$FR$3,MATCH($BE50,$DV$4:$DV$51,0),0))*((IF($BQ52=$BQ50,$DW$3:$FR$3=$BE52,0))+(IF($BQ49=$BQ50,$DW$3:$FR$3=$BE49,0))+(IF($BQ51=$BQ50,$DW$3:$FR$3=$BE51,0))))</f>
        <v>0</v>
      </c>
      <c r="BT50" s="51" cm="1">
        <f t="array" aca="1" ref="BT50" ca="1">SUMPRODUCT((OFFSET($FU$3:$HP$3,MATCH($BE50,$FT$4:$FT$51,0),0))*((IF($BQ52=$BQ50,$FU$3:$HP$3=$BE52,0))+(IF($BQ49=$BQ50,$FU$3:$HP$3=$BE49,0))+(IF($BQ51=$BQ50,$FU$3:$HP$3=$BE51,0))))</f>
        <v>0</v>
      </c>
      <c r="BU50" s="51">
        <f ca="1">(BR50/1000)+(BS50/10000)+(BT50/100000)+(ROW(BT53)/10000000)</f>
        <v>5.3000000000000001E-6</v>
      </c>
      <c r="BV50" s="51">
        <f ca="1">+BP50-BU50</f>
        <v>1.1099947000000001</v>
      </c>
      <c r="BW50" s="51"/>
      <c r="BX50" s="96" t="s">
        <v>31</v>
      </c>
      <c r="BY50" s="83">
        <f>SUMIFS(PREDICTIONS!$W$4:$W$75,PREDICTIONS!$O$4:$O$75,$BX50,PREDICTIONS!$N$4:$N$75,BY$3)+SUMIFS(PREDICTIONS!$V$4:$V$75,PREDICTIONS!$N$4:$N$75,$BX50,PREDICTIONS!$O$4:$O$75,BY$3)</f>
        <v>0</v>
      </c>
      <c r="BZ50" s="83">
        <f>SUMIFS(PREDICTIONS!$W$4:$W$75,PREDICTIONS!$O$4:$O$75,$BX50,PREDICTIONS!$N$4:$N$75,BZ$3)+SUMIFS(PREDICTIONS!$V$4:$V$75,PREDICTIONS!$N$4:$N$75,$BX50,PREDICTIONS!$O$4:$O$75,BZ$3)</f>
        <v>0</v>
      </c>
      <c r="CA50" s="83">
        <f>SUMIFS(PREDICTIONS!$W$4:$W$75,PREDICTIONS!$O$4:$O$75,$BX50,PREDICTIONS!$N$4:$N$75,CA$3)+SUMIFS(PREDICTIONS!$V$4:$V$75,PREDICTIONS!$N$4:$N$75,$BX50,PREDICTIONS!$O$4:$O$75,CA$3)</f>
        <v>0</v>
      </c>
      <c r="CB50" s="83">
        <f>SUMIFS(PREDICTIONS!$W$4:$W$75,PREDICTIONS!$O$4:$O$75,$BX50,PREDICTIONS!$N$4:$N$75,CB$3)+SUMIFS(PREDICTIONS!$V$4:$V$75,PREDICTIONS!$N$4:$N$75,$BX50,PREDICTIONS!$O$4:$O$75,CB$3)</f>
        <v>0</v>
      </c>
      <c r="CC50" s="83">
        <f>SUMIFS(PREDICTIONS!$W$4:$W$75,PREDICTIONS!$O$4:$O$75,$BX50,PREDICTIONS!$N$4:$N$75,CC$3)+SUMIFS(PREDICTIONS!$V$4:$V$75,PREDICTIONS!$N$4:$N$75,$BX50,PREDICTIONS!$O$4:$O$75,CC$3)</f>
        <v>0</v>
      </c>
      <c r="CD50" s="83">
        <f>SUMIFS(PREDICTIONS!$W$4:$W$75,PREDICTIONS!$O$4:$O$75,$BX50,PREDICTIONS!$N$4:$N$75,CD$3)+SUMIFS(PREDICTIONS!$V$4:$V$75,PREDICTIONS!$N$4:$N$75,$BX50,PREDICTIONS!$O$4:$O$75,CD$3)</f>
        <v>0</v>
      </c>
      <c r="CE50" s="83">
        <f>SUMIFS(PREDICTIONS!$W$4:$W$75,PREDICTIONS!$O$4:$O$75,$BX50,PREDICTIONS!$N$4:$N$75,CE$3)+SUMIFS(PREDICTIONS!$V$4:$V$75,PREDICTIONS!$N$4:$N$75,$BX50,PREDICTIONS!$O$4:$O$75,CE$3)</f>
        <v>0</v>
      </c>
      <c r="CF50" s="83">
        <f>SUMIFS(PREDICTIONS!$W$4:$W$75,PREDICTIONS!$O$4:$O$75,$BX50,PREDICTIONS!$N$4:$N$75,CF$3)+SUMIFS(PREDICTIONS!$V$4:$V$75,PREDICTIONS!$N$4:$N$75,$BX50,PREDICTIONS!$O$4:$O$75,CF$3)</f>
        <v>0</v>
      </c>
      <c r="CG50" s="83">
        <f>SUMIFS(PREDICTIONS!$W$4:$W$75,PREDICTIONS!$O$4:$O$75,$BX50,PREDICTIONS!$N$4:$N$75,CG$3)+SUMIFS(PREDICTIONS!$V$4:$V$75,PREDICTIONS!$N$4:$N$75,$BX50,PREDICTIONS!$O$4:$O$75,CG$3)</f>
        <v>0</v>
      </c>
      <c r="CH50" s="83">
        <f>SUMIFS(PREDICTIONS!$W$4:$W$75,PREDICTIONS!$O$4:$O$75,$BX50,PREDICTIONS!$N$4:$N$75,CH$3)+SUMIFS(PREDICTIONS!$V$4:$V$75,PREDICTIONS!$N$4:$N$75,$BX50,PREDICTIONS!$O$4:$O$75,CH$3)</f>
        <v>0</v>
      </c>
      <c r="CI50" s="83">
        <f>SUMIFS(PREDICTIONS!$W$4:$W$75,PREDICTIONS!$O$4:$O$75,$BX50,PREDICTIONS!$N$4:$N$75,CI$3)+SUMIFS(PREDICTIONS!$V$4:$V$75,PREDICTIONS!$N$4:$N$75,$BX50,PREDICTIONS!$O$4:$O$75,CI$3)</f>
        <v>0</v>
      </c>
      <c r="CJ50" s="83">
        <f>SUMIFS(PREDICTIONS!$W$4:$W$75,PREDICTIONS!$O$4:$O$75,$BX50,PREDICTIONS!$N$4:$N$75,CJ$3)+SUMIFS(PREDICTIONS!$V$4:$V$75,PREDICTIONS!$N$4:$N$75,$BX50,PREDICTIONS!$O$4:$O$75,CJ$3)</f>
        <v>0</v>
      </c>
      <c r="CK50" s="83">
        <f>SUMIFS(PREDICTIONS!$W$4:$W$75,PREDICTIONS!$O$4:$O$75,$BX50,PREDICTIONS!$N$4:$N$75,CK$3)+SUMIFS(PREDICTIONS!$V$4:$V$75,PREDICTIONS!$N$4:$N$75,$BX50,PREDICTIONS!$O$4:$O$75,CK$3)</f>
        <v>0</v>
      </c>
      <c r="CL50" s="83">
        <f>SUMIFS(PREDICTIONS!$W$4:$W$75,PREDICTIONS!$O$4:$O$75,$BX50,PREDICTIONS!$N$4:$N$75,CL$3)+SUMIFS(PREDICTIONS!$V$4:$V$75,PREDICTIONS!$N$4:$N$75,$BX50,PREDICTIONS!$O$4:$O$75,CL$3)</f>
        <v>0</v>
      </c>
      <c r="CM50" s="83">
        <f>SUMIFS(PREDICTIONS!$W$4:$W$75,PREDICTIONS!$O$4:$O$75,$BX50,PREDICTIONS!$N$4:$N$75,CM$3)+SUMIFS(PREDICTIONS!$V$4:$V$75,PREDICTIONS!$N$4:$N$75,$BX50,PREDICTIONS!$O$4:$O$75,CM$3)</f>
        <v>0</v>
      </c>
      <c r="CN50" s="83">
        <f>SUMIFS(PREDICTIONS!$W$4:$W$75,PREDICTIONS!$O$4:$O$75,$BX50,PREDICTIONS!$N$4:$N$75,CN$3)+SUMIFS(PREDICTIONS!$V$4:$V$75,PREDICTIONS!$N$4:$N$75,$BX50,PREDICTIONS!$O$4:$O$75,CN$3)</f>
        <v>0</v>
      </c>
      <c r="CO50" s="83">
        <f>SUMIFS(PREDICTIONS!$W$4:$W$75,PREDICTIONS!$O$4:$O$75,$BX50,PREDICTIONS!$N$4:$N$75,CO$3)+SUMIFS(PREDICTIONS!$V$4:$V$75,PREDICTIONS!$N$4:$N$75,$BX50,PREDICTIONS!$O$4:$O$75,CO$3)</f>
        <v>0</v>
      </c>
      <c r="CP50" s="83">
        <f>SUMIFS(PREDICTIONS!$W$4:$W$75,PREDICTIONS!$O$4:$O$75,$BX50,PREDICTIONS!$N$4:$N$75,CP$3)+SUMIFS(PREDICTIONS!$V$4:$V$75,PREDICTIONS!$N$4:$N$75,$BX50,PREDICTIONS!$O$4:$O$75,CP$3)</f>
        <v>0</v>
      </c>
      <c r="CQ50" s="83">
        <f>SUMIFS(PREDICTIONS!$W$4:$W$75,PREDICTIONS!$O$4:$O$75,$BX50,PREDICTIONS!$N$4:$N$75,CQ$3)+SUMIFS(PREDICTIONS!$V$4:$V$75,PREDICTIONS!$N$4:$N$75,$BX50,PREDICTIONS!$O$4:$O$75,CQ$3)</f>
        <v>0</v>
      </c>
      <c r="CR50" s="83">
        <f>SUMIFS(PREDICTIONS!$W$4:$W$75,PREDICTIONS!$O$4:$O$75,$BX50,PREDICTIONS!$N$4:$N$75,CR$3)+SUMIFS(PREDICTIONS!$V$4:$V$75,PREDICTIONS!$N$4:$N$75,$BX50,PREDICTIONS!$O$4:$O$75,CR$3)</f>
        <v>0</v>
      </c>
      <c r="CS50" s="83">
        <f>SUMIFS(PREDICTIONS!$W$4:$W$75,PREDICTIONS!$O$4:$O$75,$BX50,PREDICTIONS!$N$4:$N$75,CS$3)+SUMIFS(PREDICTIONS!$V$4:$V$75,PREDICTIONS!$N$4:$N$75,$BX50,PREDICTIONS!$O$4:$O$75,CS$3)</f>
        <v>0</v>
      </c>
      <c r="CT50" s="83">
        <f>SUMIFS(PREDICTIONS!$W$4:$W$75,PREDICTIONS!$O$4:$O$75,$BX50,PREDICTIONS!$N$4:$N$75,CT$3)+SUMIFS(PREDICTIONS!$V$4:$V$75,PREDICTIONS!$N$4:$N$75,$BX50,PREDICTIONS!$O$4:$O$75,CT$3)</f>
        <v>0</v>
      </c>
      <c r="CU50" s="83">
        <f>SUMIFS(PREDICTIONS!$B$4:$B$75,PREDICTIONS!$P$4:$P$75,$BX50,PREDICTIONS!$O$4:$O$75,CU$3)+SUMIFS(PREDICTIONS!$W$4:$W$75,PREDICTIONS!$O$4:$O$75,$BX50,PREDICTIONS!$P$4:$P$75,CU$3)</f>
        <v>0</v>
      </c>
      <c r="CV50" s="83">
        <f>SUMIFS(PREDICTIONS!$C$4:$C$75,PREDICTIONS!$Q$4:$Q$75,$BX50,PREDICTIONS!$P$4:$P$75,CV$3)+SUMIFS(PREDICTIONS!$B$4:$B$75,PREDICTIONS!$P$4:$P$75,$BX50,PREDICTIONS!$Q$4:$Q$75,CV$3)</f>
        <v>0</v>
      </c>
      <c r="CW50" s="83">
        <f>SUMIFS(PREDICTIONS!$D$4:$D$75,PREDICTIONS!$R$4:$R$75,$BX50,PREDICTIONS!$Q$4:$Q$75,CW$3)+SUMIFS(PREDICTIONS!$C$4:$C$75,PREDICTIONS!$Q$4:$Q$75,$BX50,PREDICTIONS!$R$4:$R$75,CW$3)</f>
        <v>0</v>
      </c>
      <c r="CX50" s="83">
        <f>SUMIFS(PREDICTIONS!$E$4:$E$75,PREDICTIONS!$S$4:$S$75,$BX50,PREDICTIONS!$R$4:$R$75,CX$3)+SUMIFS(PREDICTIONS!$D$4:$D$75,PREDICTIONS!$R$4:$R$75,$BX50,PREDICTIONS!$S$4:$S$75,CX$3)</f>
        <v>0</v>
      </c>
      <c r="CY50" s="83">
        <f>SUMIFS(PREDICTIONS!$F$4:$F$75,PREDICTIONS!$T$4:$T$75,$BX50,PREDICTIONS!$S$4:$S$75,CY$3)+SUMIFS(PREDICTIONS!$E$4:$E$75,PREDICTIONS!$S$4:$S$75,$BX50,PREDICTIONS!$T$4:$T$75,CY$3)</f>
        <v>0</v>
      </c>
      <c r="CZ50" s="83">
        <f>SUMIFS(PREDICTIONS!$G$4:$G$75,PREDICTIONS!$U$4:$U$75,$BX50,PREDICTIONS!$T$4:$T$75,CZ$3)+SUMIFS(PREDICTIONS!$F$4:$F$75,PREDICTIONS!$T$4:$T$75,$BX50,PREDICTIONS!$U$4:$U$75,CZ$3)</f>
        <v>0</v>
      </c>
      <c r="DA50" s="83">
        <f>SUMIFS(PREDICTIONS!$J$4:$J$75,PREDICTIONS!$V$4:$V$75,$BX50,PREDICTIONS!$U$4:$U$75,DA$3)+SUMIFS(PREDICTIONS!$G$4:$G$75,PREDICTIONS!$U$4:$U$75,$BX50,PREDICTIONS!$V$4:$V$75,DA$3)</f>
        <v>0</v>
      </c>
      <c r="DB50" s="83">
        <f>SUMIFS(PREDICTIONS!$K$4:$K$75,PREDICTIONS!$W$4:$W$75,$BX50,PREDICTIONS!$V$4:$V$75,DB$3)+SUMIFS(PREDICTIONS!$J$4:$J$75,PREDICTIONS!$V$4:$V$75,$BX50,PREDICTIONS!$W$4:$W$75,DB$3)</f>
        <v>0</v>
      </c>
      <c r="DC50" s="83">
        <f>SUMIFS(PREDICTIONS!$L$4:$L$75,PREDICTIONS!$B$4:$B$75,$BX50,PREDICTIONS!$W$4:$W$75,DC$3)+SUMIFS(PREDICTIONS!$K$4:$K$75,PREDICTIONS!$W$4:$W$75,$BX50,PREDICTIONS!$B$4:$B$75,DC$3)</f>
        <v>0</v>
      </c>
      <c r="DD50" s="83">
        <f>SUMIFS(PREDICTIONS!$N$4:$N$75,PREDICTIONS!$C$4:$C$75,$BX50,PREDICTIONS!$B$4:$B$75,DD$3)+SUMIFS(PREDICTIONS!$L$4:$L$75,PREDICTIONS!$B$4:$B$75,$BX50,PREDICTIONS!$C$4:$C$75,DD$3)</f>
        <v>0</v>
      </c>
      <c r="DE50" s="83">
        <f>SUMIFS(PREDICTIONS!$O$4:$O$75,PREDICTIONS!$D$4:$D$75,$BX50,PREDICTIONS!$C$4:$C$75,DE$3)+SUMIFS(PREDICTIONS!$N$4:$N$75,PREDICTIONS!$C$4:$C$75,$BX50,PREDICTIONS!$D$4:$D$75,DE$3)</f>
        <v>0</v>
      </c>
      <c r="DF50" s="83">
        <f>SUMIFS(PREDICTIONS!$P$4:$P$75,PREDICTIONS!$E$4:$E$75,$BX50,PREDICTIONS!$D$4:$D$75,DF$3)+SUMIFS(PREDICTIONS!$O$4:$O$75,PREDICTIONS!$D$4:$D$75,$BX50,PREDICTIONS!$E$4:$E$75,DF$3)</f>
        <v>0</v>
      </c>
      <c r="DG50" s="83">
        <f>SUMIFS(PREDICTIONS!$Q$4:$Q$75,PREDICTIONS!$F$4:$F$75,$BX50,PREDICTIONS!$E$4:$E$75,DG$3)+SUMIFS(PREDICTIONS!$P$4:$P$75,PREDICTIONS!$E$4:$E$75,$BX50,PREDICTIONS!$F$4:$F$75,DG$3)</f>
        <v>0</v>
      </c>
      <c r="DH50" s="83">
        <f>SUMIFS(PREDICTIONS!$R$4:$R$75,PREDICTIONS!$G$4:$G$75,$BX50,PREDICTIONS!$F$4:$F$75,DH$3)+SUMIFS(PREDICTIONS!$Q$4:$Q$75,PREDICTIONS!$F$4:$F$75,$BX50,PREDICTIONS!$G$4:$G$75,DH$3)</f>
        <v>0</v>
      </c>
      <c r="DI50" s="83">
        <f>SUMIFS(PREDICTIONS!$S$4:$S$75,PREDICTIONS!$J$4:$J$75,$BX50,PREDICTIONS!$G$4:$G$75,DI$3)+SUMIFS(PREDICTIONS!$R$4:$R$75,PREDICTIONS!$G$4:$G$75,$BX50,PREDICTIONS!$J$4:$J$75,DI$3)</f>
        <v>0</v>
      </c>
      <c r="DJ50" s="83">
        <f>SUMIFS(PREDICTIONS!$T$4:$T$75,PREDICTIONS!$K$4:$K$75,$BX50,PREDICTIONS!$J$4:$J$75,DJ$3)+SUMIFS(PREDICTIONS!$S$4:$S$75,PREDICTIONS!$J$4:$J$75,$BX50,PREDICTIONS!$K$4:$K$75,DJ$3)</f>
        <v>0</v>
      </c>
      <c r="DK50" s="83">
        <f>SUMIFS(PREDICTIONS!$U$4:$U$75,PREDICTIONS!$L$4:$L$75,$BX50,PREDICTIONS!$K$4:$K$75,DK$3)+SUMIFS(PREDICTIONS!$T$4:$T$75,PREDICTIONS!$K$4:$K$75,$BX50,PREDICTIONS!$L$4:$L$75,DK$3)</f>
        <v>0</v>
      </c>
      <c r="DL50" s="83">
        <f>SUMIFS(PREDICTIONS!$V$4:$V$75,PREDICTIONS!$N$4:$N$75,$BX50,PREDICTIONS!$L$4:$L$75,DL$3)+SUMIFS(PREDICTIONS!$U$4:$U$75,PREDICTIONS!$L$4:$L$75,$BX50,PREDICTIONS!$N$4:$N$75,DL$3)</f>
        <v>0</v>
      </c>
      <c r="DM50" s="83">
        <f>SUMIFS(PREDICTIONS!$W$4:$W$75,PREDICTIONS!$O$4:$O$75,$BX50,PREDICTIONS!$N$4:$N$75,DM$3)+SUMIFS(PREDICTIONS!$V$4:$V$75,PREDICTIONS!$N$4:$N$75,$BX50,PREDICTIONS!$O$4:$O$75,DM$3)</f>
        <v>0</v>
      </c>
      <c r="DN50" s="83">
        <f>SUMIFS(PREDICTIONS!$B$4:$B$75,PREDICTIONS!$P$4:$P$75,$BX50,PREDICTIONS!$O$4:$O$75,DN$3)+SUMIFS(PREDICTIONS!$W$4:$W$75,PREDICTIONS!$O$4:$O$75,$BX50,PREDICTIONS!$P$4:$P$75,DN$3)</f>
        <v>0</v>
      </c>
      <c r="DO50" s="83">
        <f>SUMIFS(PREDICTIONS!$C$4:$C$75,PREDICTIONS!$Q$4:$Q$75,$BX50,PREDICTIONS!$P$4:$P$75,DO$3)+SUMIFS(PREDICTIONS!$B$4:$B$75,PREDICTIONS!$P$4:$P$75,$BX50,PREDICTIONS!$Q$4:$Q$75,DO$3)</f>
        <v>0</v>
      </c>
      <c r="DP50" s="83">
        <f>SUMIFS(PREDICTIONS!$D$4:$D$75,PREDICTIONS!$R$4:$R$75,$BX50,PREDICTIONS!$Q$4:$Q$75,DP$3)+SUMIFS(PREDICTIONS!$C$4:$C$75,PREDICTIONS!$Q$4:$Q$75,$BX50,PREDICTIONS!$R$4:$R$75,DP$3)</f>
        <v>0</v>
      </c>
      <c r="DQ50" s="83">
        <f>SUMIFS(PREDICTIONS!$E$4:$E$75,PREDICTIONS!$S$4:$S$75,$BX50,PREDICTIONS!$R$4:$R$75,DQ$3)+SUMIFS(PREDICTIONS!$D$4:$D$75,PREDICTIONS!$R$4:$R$75,$BX50,PREDICTIONS!$S$4:$S$75,DQ$3)</f>
        <v>0</v>
      </c>
      <c r="DR50" s="83">
        <f>SUMIFS(PREDICTIONS!$W$4:$W$75,PREDICTIONS!$O$4:$O$75,$BX50,PREDICTIONS!$N$4:$N$75,DR$3)+SUMIFS(PREDICTIONS!$V$4:$V$75,PREDICTIONS!$N$4:$N$75,$BX50,PREDICTIONS!$O$4:$O$75,DR$3)</f>
        <v>0</v>
      </c>
      <c r="DS50" s="83">
        <f>SUMIFS(PREDICTIONS!$W$4:$W$75,PREDICTIONS!$O$4:$O$75,$BX50,PREDICTIONS!$N$4:$N$75,DS$3)+SUMIFS(PREDICTIONS!$V$4:$V$75,PREDICTIONS!$N$4:$N$75,$BX50,PREDICTIONS!$O$4:$O$75,DS$3)</f>
        <v>0</v>
      </c>
      <c r="DT50" s="83">
        <f>SUMIFS(PREDICTIONS!$W$4:$W$75,PREDICTIONS!$O$4:$O$75,$BX50,PREDICTIONS!$N$4:$N$75,DT$3)+SUMIFS(PREDICTIONS!$V$4:$V$75,PREDICTIONS!$N$4:$N$75,$BX50,PREDICTIONS!$O$4:$O$75,DT$3)</f>
        <v>0</v>
      </c>
      <c r="DU50" s="51"/>
      <c r="DV50" s="51" t="s">
        <v>31</v>
      </c>
      <c r="DW50" s="83">
        <f>SUMIFS(PREDICTIONS!$U$4:$U$75,PREDICTIONS!$O$4:$O$75,$BX50,PREDICTIONS!$N$4:$N$75,DW$3)+SUMIFS(PREDICTIONS!$T$4:$T$75,PREDICTIONS!$N$4:$N$75,$BX50,PREDICTIONS!$O$4:$O$75,DW$3)</f>
        <v>0</v>
      </c>
      <c r="DX50" s="83">
        <f>SUMIFS(PREDICTIONS!$U$4:$U$75,PREDICTIONS!$O$4:$O$75,$BX50,PREDICTIONS!$N$4:$N$75,DX$3)+SUMIFS(PREDICTIONS!$T$4:$T$75,PREDICTIONS!$N$4:$N$75,$BX50,PREDICTIONS!$O$4:$O$75,DX$3)</f>
        <v>0</v>
      </c>
      <c r="DY50" s="83">
        <f>SUMIFS(PREDICTIONS!$U$4:$U$75,PREDICTIONS!$O$4:$O$75,$BX50,PREDICTIONS!$N$4:$N$75,DY$3)+SUMIFS(PREDICTIONS!$T$4:$T$75,PREDICTIONS!$N$4:$N$75,$BX50,PREDICTIONS!$O$4:$O$75,DY$3)</f>
        <v>0</v>
      </c>
      <c r="DZ50" s="83">
        <f>SUMIFS(PREDICTIONS!$U$4:$U$75,PREDICTIONS!$O$4:$O$75,$BX50,PREDICTIONS!$N$4:$N$75,DZ$3)+SUMIFS(PREDICTIONS!$T$4:$T$75,PREDICTIONS!$N$4:$N$75,$BX50,PREDICTIONS!$O$4:$O$75,DZ$3)</f>
        <v>0</v>
      </c>
      <c r="EA50" s="83">
        <f>SUMIFS(PREDICTIONS!$U$4:$U$75,PREDICTIONS!$O$4:$O$75,$BX50,PREDICTIONS!$N$4:$N$75,EA$3)+SUMIFS(PREDICTIONS!$T$4:$T$75,PREDICTIONS!$N$4:$N$75,$BX50,PREDICTIONS!$O$4:$O$75,EA$3)</f>
        <v>0</v>
      </c>
      <c r="EB50" s="83">
        <f>SUMIFS(PREDICTIONS!$U$4:$U$75,PREDICTIONS!$O$4:$O$75,$BX50,PREDICTIONS!$N$4:$N$75,EB$3)+SUMIFS(PREDICTIONS!$T$4:$T$75,PREDICTIONS!$N$4:$N$75,$BX50,PREDICTIONS!$O$4:$O$75,EB$3)</f>
        <v>0</v>
      </c>
      <c r="EC50" s="83">
        <f>SUMIFS(PREDICTIONS!$U$4:$U$75,PREDICTIONS!$O$4:$O$75,$BX50,PREDICTIONS!$N$4:$N$75,EC$3)+SUMIFS(PREDICTIONS!$T$4:$T$75,PREDICTIONS!$N$4:$N$75,$BX50,PREDICTIONS!$O$4:$O$75,EC$3)</f>
        <v>0</v>
      </c>
      <c r="ED50" s="83">
        <f>SUMIFS(PREDICTIONS!$U$4:$U$75,PREDICTIONS!$O$4:$O$75,$BX50,PREDICTIONS!$N$4:$N$75,ED$3)+SUMIFS(PREDICTIONS!$T$4:$T$75,PREDICTIONS!$N$4:$N$75,$BX50,PREDICTIONS!$O$4:$O$75,ED$3)</f>
        <v>0</v>
      </c>
      <c r="EE50" s="83">
        <f>SUMIFS(PREDICTIONS!$U$4:$U$75,PREDICTIONS!$O$4:$O$75,$BX50,PREDICTIONS!$N$4:$N$75,EE$3)+SUMIFS(PREDICTIONS!$T$4:$T$75,PREDICTIONS!$N$4:$N$75,$BX50,PREDICTIONS!$O$4:$O$75,EE$3)</f>
        <v>0</v>
      </c>
      <c r="EF50" s="83">
        <f>SUMIFS(PREDICTIONS!$V$4:$V$75,PREDICTIONS!$P$4:$P$75,$BX50,PREDICTIONS!$O$4:$O$75,EF$3)+SUMIFS(PREDICTIONS!$U$4:$U$75,PREDICTIONS!$O$4:$O$75,$BX50,PREDICTIONS!$P$4:$P$75,EF$3)</f>
        <v>0</v>
      </c>
      <c r="EG50" s="83">
        <f>SUMIFS(PREDICTIONS!$W$4:$W$75,PREDICTIONS!$Q$4:$Q$75,$BX50,PREDICTIONS!$P$4:$P$75,EG$3)+SUMIFS(PREDICTIONS!$V$4:$V$75,PREDICTIONS!$P$4:$P$75,$BX50,PREDICTIONS!$Q$4:$Q$75,EG$3)</f>
        <v>0</v>
      </c>
      <c r="EH50" s="83">
        <f>SUMIFS(PREDICTIONS!$B$4:$B$75,PREDICTIONS!$R$4:$R$75,$BX50,PREDICTIONS!$Q$4:$Q$75,EH$3)+SUMIFS(PREDICTIONS!$W$4:$W$75,PREDICTIONS!$Q$4:$Q$75,$BX50,PREDICTIONS!$R$4:$R$75,EH$3)</f>
        <v>0</v>
      </c>
      <c r="EI50" s="83">
        <f>SUMIFS(PREDICTIONS!$C$4:$C$75,PREDICTIONS!$S$4:$S$75,$BX50,PREDICTIONS!$R$4:$R$75,EI$3)+SUMIFS(PREDICTIONS!$B$4:$B$75,PREDICTIONS!$R$4:$R$75,$BX50,PREDICTIONS!$S$4:$S$75,EI$3)</f>
        <v>0</v>
      </c>
      <c r="EJ50" s="83">
        <f>SUMIFS(PREDICTIONS!$D$4:$D$75,PREDICTIONS!$T$4:$T$75,$BX50,PREDICTIONS!$S$4:$S$75,EJ$3)+SUMIFS(PREDICTIONS!$C$4:$C$75,PREDICTIONS!$S$4:$S$75,$BX50,PREDICTIONS!$T$4:$T$75,EJ$3)</f>
        <v>0</v>
      </c>
      <c r="EK50" s="83">
        <f>SUMIFS(PREDICTIONS!$E$4:$E$75,PREDICTIONS!$U$4:$U$75,$BX50,PREDICTIONS!$T$4:$T$75,EK$3)+SUMIFS(PREDICTIONS!$D$4:$D$75,PREDICTIONS!$T$4:$T$75,$BX50,PREDICTIONS!$U$4:$U$75,EK$3)</f>
        <v>0</v>
      </c>
      <c r="EL50" s="83">
        <f>SUMIFS(PREDICTIONS!$F$4:$F$75,PREDICTIONS!$V$4:$V$75,$BX50,PREDICTIONS!$U$4:$U$75,EL$3)+SUMIFS(PREDICTIONS!$E$4:$E$75,PREDICTIONS!$U$4:$U$75,$BX50,PREDICTIONS!$V$4:$V$75,EL$3)</f>
        <v>0</v>
      </c>
      <c r="EM50" s="83">
        <f>SUMIFS(PREDICTIONS!$G$4:$G$75,PREDICTIONS!$W$4:$W$75,$BX50,PREDICTIONS!$V$4:$V$75,EM$3)+SUMIFS(PREDICTIONS!$F$4:$F$75,PREDICTIONS!$V$4:$V$75,$BX50,PREDICTIONS!$W$4:$W$75,EM$3)</f>
        <v>0</v>
      </c>
      <c r="EN50" s="83">
        <f>SUMIFS(PREDICTIONS!$J$4:$J$75,PREDICTIONS!$B$4:$B$75,$BX50,PREDICTIONS!$W$4:$W$75,EN$3)+SUMIFS(PREDICTIONS!$G$4:$G$75,PREDICTIONS!$W$4:$W$75,$BX50,PREDICTIONS!$B$4:$B$75,EN$3)</f>
        <v>0</v>
      </c>
      <c r="EO50" s="83">
        <f>SUMIFS(PREDICTIONS!$K$4:$K$75,PREDICTIONS!$C$4:$C$75,$BX50,PREDICTIONS!$B$4:$B$75,EO$3)+SUMIFS(PREDICTIONS!$J$4:$J$75,PREDICTIONS!$B$4:$B$75,$BX50,PREDICTIONS!$C$4:$C$75,EO$3)</f>
        <v>0</v>
      </c>
      <c r="EP50" s="83">
        <f>SUMIFS(PREDICTIONS!$L$4:$L$75,PREDICTIONS!$D$4:$D$75,$BX50,PREDICTIONS!$C$4:$C$75,EP$3)+SUMIFS(PREDICTIONS!$K$4:$K$75,PREDICTIONS!$C$4:$C$75,$BX50,PREDICTIONS!$D$4:$D$75,EP$3)</f>
        <v>0</v>
      </c>
      <c r="EQ50" s="83">
        <f>SUMIFS(PREDICTIONS!$N$4:$N$75,PREDICTIONS!$E$4:$E$75,$BX50,PREDICTIONS!$D$4:$D$75,EQ$3)+SUMIFS(PREDICTIONS!$L$4:$L$75,PREDICTIONS!$D$4:$D$75,$BX50,PREDICTIONS!$E$4:$E$75,EQ$3)</f>
        <v>0</v>
      </c>
      <c r="ER50" s="83">
        <f>SUMIFS(PREDICTIONS!$O$4:$O$75,PREDICTIONS!$F$4:$F$75,$BX50,PREDICTIONS!$E$4:$E$75,ER$3)+SUMIFS(PREDICTIONS!$N$4:$N$75,PREDICTIONS!$E$4:$E$75,$BX50,PREDICTIONS!$F$4:$F$75,ER$3)</f>
        <v>0</v>
      </c>
      <c r="ES50" s="83">
        <f>SUMIFS(PREDICTIONS!$P$4:$P$75,PREDICTIONS!$G$4:$G$75,$BX50,PREDICTIONS!$F$4:$F$75,ES$3)+SUMIFS(PREDICTIONS!$O$4:$O$75,PREDICTIONS!$F$4:$F$75,$BX50,PREDICTIONS!$G$4:$G$75,ES$3)</f>
        <v>0</v>
      </c>
      <c r="ET50" s="83">
        <f>SUMIFS(PREDICTIONS!$Q$4:$Q$75,PREDICTIONS!$J$4:$J$75,$BX50,PREDICTIONS!$G$4:$G$75,ET$3)+SUMIFS(PREDICTIONS!$P$4:$P$75,PREDICTIONS!$G$4:$G$75,$BX50,PREDICTIONS!$J$4:$J$75,ET$3)</f>
        <v>0</v>
      </c>
      <c r="EU50" s="83">
        <f>SUMIFS(PREDICTIONS!$R$4:$R$75,PREDICTIONS!$K$4:$K$75,$BX50,PREDICTIONS!$J$4:$J$75,EU$3)+SUMIFS(PREDICTIONS!$Q$4:$Q$75,PREDICTIONS!$J$4:$J$75,$BX50,PREDICTIONS!$K$4:$K$75,EU$3)</f>
        <v>0</v>
      </c>
      <c r="EV50" s="83">
        <f>SUMIFS(PREDICTIONS!$S$4:$S$75,PREDICTIONS!$L$4:$L$75,$BX50,PREDICTIONS!$K$4:$K$75,EV$3)+SUMIFS(PREDICTIONS!$R$4:$R$75,PREDICTIONS!$K$4:$K$75,$BX50,PREDICTIONS!$L$4:$L$75,EV$3)</f>
        <v>0</v>
      </c>
      <c r="EW50" s="83">
        <f>SUMIFS(PREDICTIONS!$T$4:$T$75,PREDICTIONS!$N$4:$N$75,$BX50,PREDICTIONS!$L$4:$L$75,EW$3)+SUMIFS(PREDICTIONS!$S$4:$S$75,PREDICTIONS!$L$4:$L$75,$BX50,PREDICTIONS!$N$4:$N$75,EW$3)</f>
        <v>0</v>
      </c>
      <c r="EX50" s="83">
        <f>SUMIFS(PREDICTIONS!$U$4:$U$75,PREDICTIONS!$O$4:$O$75,$BX50,PREDICTIONS!$N$4:$N$75,EX$3)+SUMIFS(PREDICTIONS!$T$4:$T$75,PREDICTIONS!$N$4:$N$75,$BX50,PREDICTIONS!$O$4:$O$75,EX$3)</f>
        <v>0</v>
      </c>
      <c r="EY50" s="83">
        <f>SUMIFS(PREDICTIONS!$V$4:$V$75,PREDICTIONS!$P$4:$P$75,$BX50,PREDICTIONS!$O$4:$O$75,EY$3)+SUMIFS(PREDICTIONS!$U$4:$U$75,PREDICTIONS!$O$4:$O$75,$BX50,PREDICTIONS!$P$4:$P$75,EY$3)</f>
        <v>0</v>
      </c>
      <c r="EZ50" s="83">
        <f>SUMIFS(PREDICTIONS!$W$4:$W$75,PREDICTIONS!$Q$4:$Q$75,$BX50,PREDICTIONS!$P$4:$P$75,EZ$3)+SUMIFS(PREDICTIONS!$V$4:$V$75,PREDICTIONS!$P$4:$P$75,$BX50,PREDICTIONS!$Q$4:$Q$75,EZ$3)</f>
        <v>0</v>
      </c>
      <c r="FA50" s="83">
        <f>SUMIFS(PREDICTIONS!$B$4:$B$75,PREDICTIONS!$R$4:$R$75,$BX50,PREDICTIONS!$Q$4:$Q$75,FA$3)+SUMIFS(PREDICTIONS!$W$4:$W$75,PREDICTIONS!$Q$4:$Q$75,$BX50,PREDICTIONS!$R$4:$R$75,FA$3)</f>
        <v>0</v>
      </c>
      <c r="FB50" s="83">
        <f>SUMIFS(PREDICTIONS!$C$4:$C$75,PREDICTIONS!$S$4:$S$75,$BX50,PREDICTIONS!$R$4:$R$75,FB$3)+SUMIFS(PREDICTIONS!$B$4:$B$75,PREDICTIONS!$R$4:$R$75,$BX50,PREDICTIONS!$S$4:$S$75,FB$3)</f>
        <v>0</v>
      </c>
      <c r="FC50" s="83">
        <f>SUMIFS(PREDICTIONS!$D$4:$D$75,PREDICTIONS!$T$4:$T$75,$BX50,PREDICTIONS!$S$4:$S$75,FC$3)+SUMIFS(PREDICTIONS!$C$4:$C$75,PREDICTIONS!$S$4:$S$75,$BX50,PREDICTIONS!$T$4:$T$75,FC$3)</f>
        <v>0</v>
      </c>
      <c r="FD50" s="83">
        <f>SUMIFS(PREDICTIONS!$E$4:$E$75,PREDICTIONS!$U$4:$U$75,$BX50,PREDICTIONS!$T$4:$T$75,FD$3)+SUMIFS(PREDICTIONS!$D$4:$D$75,PREDICTIONS!$T$4:$T$75,$BX50,PREDICTIONS!$U$4:$U$75,FD$3)</f>
        <v>0</v>
      </c>
      <c r="FE50" s="83">
        <f>SUMIFS(PREDICTIONS!$F$4:$F$75,PREDICTIONS!$V$4:$V$75,$BX50,PREDICTIONS!$U$4:$U$75,FE$3)+SUMIFS(PREDICTIONS!$E$4:$E$75,PREDICTIONS!$U$4:$U$75,$BX50,PREDICTIONS!$V$4:$V$75,FE$3)</f>
        <v>0</v>
      </c>
      <c r="FF50" s="83">
        <f>SUMIFS(PREDICTIONS!$G$4:$G$75,PREDICTIONS!$W$4:$W$75,$BX50,PREDICTIONS!$V$4:$V$75,FF$3)+SUMIFS(PREDICTIONS!$F$4:$F$75,PREDICTIONS!$V$4:$V$75,$BX50,PREDICTIONS!$W$4:$W$75,FF$3)</f>
        <v>0</v>
      </c>
      <c r="FG50" s="83">
        <f>SUMIFS(PREDICTIONS!$U$4:$U$75,PREDICTIONS!$O$4:$O$75,$BX50,PREDICTIONS!$N$4:$N$75,FG$3)+SUMIFS(PREDICTIONS!$T$4:$T$75,PREDICTIONS!$N$4:$N$75,$BX50,PREDICTIONS!$O$4:$O$75,FG$3)</f>
        <v>0</v>
      </c>
      <c r="FH50" s="83">
        <f>SUMIFS(PREDICTIONS!$U$4:$U$75,PREDICTIONS!$O$4:$O$75,$BX50,PREDICTIONS!$N$4:$N$75,FH$3)+SUMIFS(PREDICTIONS!$T$4:$T$75,PREDICTIONS!$N$4:$N$75,$BX50,PREDICTIONS!$O$4:$O$75,FH$3)</f>
        <v>0</v>
      </c>
      <c r="FI50" s="83">
        <f>SUMIFS(PREDICTIONS!$U$4:$U$75,PREDICTIONS!$O$4:$O$75,$BX50,PREDICTIONS!$N$4:$N$75,FI$3)+SUMIFS(PREDICTIONS!$T$4:$T$75,PREDICTIONS!$N$4:$N$75,$BX50,PREDICTIONS!$O$4:$O$75,FI$3)</f>
        <v>0</v>
      </c>
      <c r="FJ50" s="83">
        <f>SUMIFS(PREDICTIONS!$U$4:$U$75,PREDICTIONS!$O$4:$O$75,$BX50,PREDICTIONS!$N$4:$N$75,FJ$3)+SUMIFS(PREDICTIONS!$T$4:$T$75,PREDICTIONS!$N$4:$N$75,$BX50,PREDICTIONS!$O$4:$O$75,FJ$3)</f>
        <v>0</v>
      </c>
      <c r="FK50" s="83">
        <f>SUMIFS(PREDICTIONS!$U$4:$U$75,PREDICTIONS!$O$4:$O$75,$BX50,PREDICTIONS!$N$4:$N$75,FK$3)+SUMIFS(PREDICTIONS!$T$4:$T$75,PREDICTIONS!$N$4:$N$75,$BX50,PREDICTIONS!$O$4:$O$75,FK$3)</f>
        <v>0</v>
      </c>
      <c r="FL50" s="83">
        <f>SUMIFS(PREDICTIONS!$U$4:$U$75,PREDICTIONS!$O$4:$O$75,$BX50,PREDICTIONS!$N$4:$N$75,FL$3)+SUMIFS(PREDICTIONS!$T$4:$T$75,PREDICTIONS!$N$4:$N$75,$BX50,PREDICTIONS!$O$4:$O$75,FL$3)</f>
        <v>0</v>
      </c>
      <c r="FM50" s="83">
        <f>SUMIFS(PREDICTIONS!$U$4:$U$75,PREDICTIONS!$O$4:$O$75,$BX50,PREDICTIONS!$N$4:$N$75,FM$3)+SUMIFS(PREDICTIONS!$T$4:$T$75,PREDICTIONS!$N$4:$N$75,$BX50,PREDICTIONS!$O$4:$O$75,FM$3)</f>
        <v>0</v>
      </c>
      <c r="FN50" s="83">
        <f>SUMIFS(PREDICTIONS!$U$4:$U$75,PREDICTIONS!$O$4:$O$75,$BX50,PREDICTIONS!$N$4:$N$75,FN$3)+SUMIFS(PREDICTIONS!$T$4:$T$75,PREDICTIONS!$N$4:$N$75,$BX50,PREDICTIONS!$O$4:$O$75,FN$3)</f>
        <v>0</v>
      </c>
      <c r="FO50" s="83">
        <f>SUMIFS(PREDICTIONS!$U$4:$U$75,PREDICTIONS!$O$4:$O$75,$BX50,PREDICTIONS!$N$4:$N$75,FO$3)+SUMIFS(PREDICTIONS!$T$4:$T$75,PREDICTIONS!$N$4:$N$75,$BX50,PREDICTIONS!$O$4:$O$75,FO$3)</f>
        <v>0</v>
      </c>
      <c r="FP50" s="83">
        <f>SUMIFS(PREDICTIONS!$U$4:$U$75,PREDICTIONS!$O$4:$O$75,$BX50,PREDICTIONS!$N$4:$N$75,FP$3)+SUMIFS(PREDICTIONS!$T$4:$T$75,PREDICTIONS!$N$4:$N$75,$BX50,PREDICTIONS!$O$4:$O$75,FP$3)</f>
        <v>0</v>
      </c>
      <c r="FQ50" s="83">
        <f>SUMIFS(PREDICTIONS!$U$4:$U$75,PREDICTIONS!$O$4:$O$75,$BX50,PREDICTIONS!$N$4:$N$75,FQ$3)+SUMIFS(PREDICTIONS!$T$4:$T$75,PREDICTIONS!$N$4:$N$75,$BX50,PREDICTIONS!$O$4:$O$75,FQ$3)</f>
        <v>0</v>
      </c>
      <c r="FR50" s="83">
        <f>SUMIFS(PREDICTIONS!$U$4:$U$75,PREDICTIONS!$O$4:$O$75,$BX50,PREDICTIONS!$N$4:$N$75,FR$3)+SUMIFS(PREDICTIONS!$T$4:$T$75,PREDICTIONS!$N$4:$N$75,$BX50,PREDICTIONS!$O$4:$O$75,FR$3)</f>
        <v>0</v>
      </c>
      <c r="FS50" s="51"/>
      <c r="FT50" s="51" t="s">
        <v>31</v>
      </c>
      <c r="FU50" s="83">
        <f>SUMIFS(PREDICTIONS!$S$4:$S$75,PREDICTIONS!$O$4:$O$75,$BX50,PREDICTIONS!$N$4:$N$75,FU$3)+SUMIFS(PREDICTIONS!$R$4:$R$75,PREDICTIONS!$N$4:$N$75,$BX50,PREDICTIONS!$O$4:$O$75,FU$3)</f>
        <v>0</v>
      </c>
      <c r="FV50" s="83">
        <f>SUMIFS(PREDICTIONS!$S$4:$S$75,PREDICTIONS!$O$4:$O$75,$BX50,PREDICTIONS!$N$4:$N$75,FV$3)+SUMIFS(PREDICTIONS!$R$4:$R$75,PREDICTIONS!$N$4:$N$75,$BX50,PREDICTIONS!$O$4:$O$75,FV$3)</f>
        <v>0</v>
      </c>
      <c r="FW50" s="83">
        <f>SUMIFS(PREDICTIONS!$S$4:$S$75,PREDICTIONS!$O$4:$O$75,$BX50,PREDICTIONS!$N$4:$N$75,FW$3)+SUMIFS(PREDICTIONS!$R$4:$R$75,PREDICTIONS!$N$4:$N$75,$BX50,PREDICTIONS!$O$4:$O$75,FW$3)</f>
        <v>0</v>
      </c>
      <c r="FX50" s="83">
        <f>SUMIFS(PREDICTIONS!$S$4:$S$75,PREDICTIONS!$O$4:$O$75,$BX50,PREDICTIONS!$N$4:$N$75,FX$3)+SUMIFS(PREDICTIONS!$R$4:$R$75,PREDICTIONS!$N$4:$N$75,$BX50,PREDICTIONS!$O$4:$O$75,FX$3)</f>
        <v>0</v>
      </c>
      <c r="FY50" s="83">
        <f>SUMIFS(PREDICTIONS!$S$4:$S$75,PREDICTIONS!$O$4:$O$75,$BX50,PREDICTIONS!$N$4:$N$75,FY$3)+SUMIFS(PREDICTIONS!$R$4:$R$75,PREDICTIONS!$N$4:$N$75,$BX50,PREDICTIONS!$O$4:$O$75,FY$3)</f>
        <v>0</v>
      </c>
      <c r="FZ50" s="83">
        <f>SUMIFS(PREDICTIONS!$S$4:$S$75,PREDICTIONS!$O$4:$O$75,$BX50,PREDICTIONS!$N$4:$N$75,FZ$3)+SUMIFS(PREDICTIONS!$R$4:$R$75,PREDICTIONS!$N$4:$N$75,$BX50,PREDICTIONS!$O$4:$O$75,FZ$3)</f>
        <v>0</v>
      </c>
      <c r="GA50" s="83">
        <f>SUMIFS(PREDICTIONS!$T$4:$T$75,PREDICTIONS!$P$4:$P$75,$BX50,PREDICTIONS!$O$4:$O$75,GA$3)+SUMIFS(PREDICTIONS!$S$4:$S$75,PREDICTIONS!$O$4:$O$75,$BX50,PREDICTIONS!$P$4:$P$75,GA$3)</f>
        <v>0</v>
      </c>
      <c r="GB50" s="83">
        <f>SUMIFS(PREDICTIONS!$U$4:$U$75,PREDICTIONS!$Q$4:$Q$75,$BX50,PREDICTIONS!$P$4:$P$75,GB$3)+SUMIFS(PREDICTIONS!$T$4:$T$75,PREDICTIONS!$P$4:$P$75,$BX50,PREDICTIONS!$Q$4:$Q$75,GB$3)</f>
        <v>0</v>
      </c>
      <c r="GC50" s="83">
        <f>SUMIFS(PREDICTIONS!$V$4:$V$75,PREDICTIONS!$R$4:$R$75,$BX50,PREDICTIONS!$Q$4:$Q$75,GC$3)+SUMIFS(PREDICTIONS!$U$4:$U$75,PREDICTIONS!$Q$4:$Q$75,$BX50,PREDICTIONS!$R$4:$R$75,GC$3)</f>
        <v>0</v>
      </c>
      <c r="GD50" s="83">
        <f>SUMIFS(PREDICTIONS!$W$4:$W$75,PREDICTIONS!$S$4:$S$75,$BX50,PREDICTIONS!$R$4:$R$75,GD$3)+SUMIFS(PREDICTIONS!$V$4:$V$75,PREDICTIONS!$R$4:$R$75,$BX50,PREDICTIONS!$S$4:$S$75,GD$3)</f>
        <v>0</v>
      </c>
      <c r="GE50" s="83">
        <f>SUMIFS(PREDICTIONS!$B$4:$B$75,PREDICTIONS!$T$4:$T$75,$BX50,PREDICTIONS!$S$4:$S$75,GE$3)+SUMIFS(PREDICTIONS!$W$4:$W$75,PREDICTIONS!$S$4:$S$75,$BX50,PREDICTIONS!$T$4:$T$75,GE$3)</f>
        <v>0</v>
      </c>
      <c r="GF50" s="83">
        <f>SUMIFS(PREDICTIONS!$C$4:$C$75,PREDICTIONS!$U$4:$U$75,$BX50,PREDICTIONS!$T$4:$T$75,GF$3)+SUMIFS(PREDICTIONS!$B$4:$B$75,PREDICTIONS!$T$4:$T$75,$BX50,PREDICTIONS!$U$4:$U$75,GF$3)</f>
        <v>0</v>
      </c>
      <c r="GG50" s="83">
        <f>SUMIFS(PREDICTIONS!$D$4:$D$75,PREDICTIONS!$V$4:$V$75,$BX50,PREDICTIONS!$U$4:$U$75,GG$3)+SUMIFS(PREDICTIONS!$C$4:$C$75,PREDICTIONS!$U$4:$U$75,$BX50,PREDICTIONS!$V$4:$V$75,GG$3)</f>
        <v>0</v>
      </c>
      <c r="GH50" s="83">
        <f>SUMIFS(PREDICTIONS!$E$4:$E$75,PREDICTIONS!$W$4:$W$75,$BX50,PREDICTIONS!$V$4:$V$75,GH$3)+SUMIFS(PREDICTIONS!$D$4:$D$75,PREDICTIONS!$V$4:$V$75,$BX50,PREDICTIONS!$W$4:$W$75,GH$3)</f>
        <v>0</v>
      </c>
      <c r="GI50" s="83">
        <f>SUMIFS(PREDICTIONS!$F$4:$F$75,PREDICTIONS!$B$4:$B$75,$BX50,PREDICTIONS!$W$4:$W$75,GI$3)+SUMIFS(PREDICTIONS!$E$4:$E$75,PREDICTIONS!$W$4:$W$75,$BX50,PREDICTIONS!$B$4:$B$75,GI$3)</f>
        <v>0</v>
      </c>
      <c r="GJ50" s="83">
        <f>SUMIFS(PREDICTIONS!$G$4:$G$75,PREDICTIONS!$C$4:$C$75,$BX50,PREDICTIONS!$B$4:$B$75,GJ$3)+SUMIFS(PREDICTIONS!$F$4:$F$75,PREDICTIONS!$B$4:$B$75,$BX50,PREDICTIONS!$C$4:$C$75,GJ$3)</f>
        <v>0</v>
      </c>
      <c r="GK50" s="83">
        <f>SUMIFS(PREDICTIONS!$J$4:$J$75,PREDICTIONS!$D$4:$D$75,$BX50,PREDICTIONS!$C$4:$C$75,GK$3)+SUMIFS(PREDICTIONS!$G$4:$G$75,PREDICTIONS!$C$4:$C$75,$BX50,PREDICTIONS!$D$4:$D$75,GK$3)</f>
        <v>0</v>
      </c>
      <c r="GL50" s="83">
        <f>SUMIFS(PREDICTIONS!$K$4:$K$75,PREDICTIONS!$E$4:$E$75,$BX50,PREDICTIONS!$D$4:$D$75,GL$3)+SUMIFS(PREDICTIONS!$J$4:$J$75,PREDICTIONS!$D$4:$D$75,$BX50,PREDICTIONS!$E$4:$E$75,GL$3)</f>
        <v>0</v>
      </c>
      <c r="GM50" s="83">
        <f>SUMIFS(PREDICTIONS!$L$4:$L$75,PREDICTIONS!$F$4:$F$75,$BX50,PREDICTIONS!$E$4:$E$75,GM$3)+SUMIFS(PREDICTIONS!$K$4:$K$75,PREDICTIONS!$E$4:$E$75,$BX50,PREDICTIONS!$F$4:$F$75,GM$3)</f>
        <v>0</v>
      </c>
      <c r="GN50" s="83">
        <f>SUMIFS(PREDICTIONS!$N$4:$N$75,PREDICTIONS!$G$4:$G$75,$BX50,PREDICTIONS!$F$4:$F$75,GN$3)+SUMIFS(PREDICTIONS!$L$4:$L$75,PREDICTIONS!$F$4:$F$75,$BX50,PREDICTIONS!$G$4:$G$75,GN$3)</f>
        <v>0</v>
      </c>
      <c r="GO50" s="83">
        <f>SUMIFS(PREDICTIONS!$O$4:$O$75,PREDICTIONS!$J$4:$J$75,$BX50,PREDICTIONS!$G$4:$G$75,GO$3)+SUMIFS(PREDICTIONS!$N$4:$N$75,PREDICTIONS!$G$4:$G$75,$BX50,PREDICTIONS!$J$4:$J$75,GO$3)</f>
        <v>0</v>
      </c>
      <c r="GP50" s="83">
        <f>SUMIFS(PREDICTIONS!$P$4:$P$75,PREDICTIONS!$K$4:$K$75,$BX50,PREDICTIONS!$J$4:$J$75,GP$3)+SUMIFS(PREDICTIONS!$O$4:$O$75,PREDICTIONS!$J$4:$J$75,$BX50,PREDICTIONS!$K$4:$K$75,GP$3)</f>
        <v>0</v>
      </c>
      <c r="GQ50" s="83">
        <f>SUMIFS(PREDICTIONS!$Q$4:$Q$75,PREDICTIONS!$L$4:$L$75,$BX50,PREDICTIONS!$K$4:$K$75,GQ$3)+SUMIFS(PREDICTIONS!$P$4:$P$75,PREDICTIONS!$K$4:$K$75,$BX50,PREDICTIONS!$L$4:$L$75,GQ$3)</f>
        <v>0</v>
      </c>
      <c r="GR50" s="83">
        <f>SUMIFS(PREDICTIONS!$R$4:$R$75,PREDICTIONS!$N$4:$N$75,$BX50,PREDICTIONS!$L$4:$L$75,GR$3)+SUMIFS(PREDICTIONS!$Q$4:$Q$75,PREDICTIONS!$L$4:$L$75,$BX50,PREDICTIONS!$N$4:$N$75,GR$3)</f>
        <v>0</v>
      </c>
      <c r="GS50" s="83">
        <f>SUMIFS(PREDICTIONS!$S$4:$S$75,PREDICTIONS!$O$4:$O$75,$BX50,PREDICTIONS!$N$4:$N$75,GS$3)+SUMIFS(PREDICTIONS!$R$4:$R$75,PREDICTIONS!$N$4:$N$75,$BX50,PREDICTIONS!$O$4:$O$75,GS$3)</f>
        <v>0</v>
      </c>
      <c r="GT50" s="83">
        <f>SUMIFS(PREDICTIONS!$T$4:$T$75,PREDICTIONS!$P$4:$P$75,$BX50,PREDICTIONS!$O$4:$O$75,GT$3)+SUMIFS(PREDICTIONS!$S$4:$S$75,PREDICTIONS!$O$4:$O$75,$BX50,PREDICTIONS!$P$4:$P$75,GT$3)</f>
        <v>0</v>
      </c>
      <c r="GU50" s="83">
        <f>SUMIFS(PREDICTIONS!$U$4:$U$75,PREDICTIONS!$Q$4:$Q$75,$BX50,PREDICTIONS!$P$4:$P$75,GU$3)+SUMIFS(PREDICTIONS!$T$4:$T$75,PREDICTIONS!$P$4:$P$75,$BX50,PREDICTIONS!$Q$4:$Q$75,GU$3)</f>
        <v>0</v>
      </c>
      <c r="GV50" s="83">
        <f>SUMIFS(PREDICTIONS!$V$4:$V$75,PREDICTIONS!$R$4:$R$75,$BX50,PREDICTIONS!$Q$4:$Q$75,GV$3)+SUMIFS(PREDICTIONS!$U$4:$U$75,PREDICTIONS!$Q$4:$Q$75,$BX50,PREDICTIONS!$R$4:$R$75,GV$3)</f>
        <v>0</v>
      </c>
      <c r="GW50" s="83">
        <f>SUMIFS(PREDICTIONS!$W$4:$W$75,PREDICTIONS!$S$4:$S$75,$BX50,PREDICTIONS!$R$4:$R$75,GW$3)+SUMIFS(PREDICTIONS!$V$4:$V$75,PREDICTIONS!$R$4:$R$75,$BX50,PREDICTIONS!$S$4:$S$75,GW$3)</f>
        <v>0</v>
      </c>
      <c r="GX50" s="83">
        <f>SUMIFS(PREDICTIONS!$B$4:$B$75,PREDICTIONS!$T$4:$T$75,$BX50,PREDICTIONS!$S$4:$S$75,GX$3)+SUMIFS(PREDICTIONS!$W$4:$W$75,PREDICTIONS!$S$4:$S$75,$BX50,PREDICTIONS!$T$4:$T$75,GX$3)</f>
        <v>0</v>
      </c>
      <c r="GY50" s="83">
        <f>SUMIFS(PREDICTIONS!$C$4:$C$75,PREDICTIONS!$U$4:$U$75,$BX50,PREDICTIONS!$T$4:$T$75,GY$3)+SUMIFS(PREDICTIONS!$B$4:$B$75,PREDICTIONS!$T$4:$T$75,$BX50,PREDICTIONS!$U$4:$U$75,GY$3)</f>
        <v>0</v>
      </c>
      <c r="GZ50" s="83">
        <f>SUMIFS(PREDICTIONS!$S$4:$S$75,PREDICTIONS!$O$4:$O$75,$BX50,PREDICTIONS!$N$4:$N$75,GZ$3)+SUMIFS(PREDICTIONS!$R$4:$R$75,PREDICTIONS!$N$4:$N$75,$BX50,PREDICTIONS!$O$4:$O$75,GZ$3)</f>
        <v>0</v>
      </c>
      <c r="HA50" s="83">
        <f>SUMIFS(PREDICTIONS!$S$4:$S$75,PREDICTIONS!$O$4:$O$75,$BX50,PREDICTIONS!$N$4:$N$75,HA$3)+SUMIFS(PREDICTIONS!$R$4:$R$75,PREDICTIONS!$N$4:$N$75,$BX50,PREDICTIONS!$O$4:$O$75,HA$3)</f>
        <v>0</v>
      </c>
      <c r="HB50" s="83">
        <f>SUMIFS(PREDICTIONS!$S$4:$S$75,PREDICTIONS!$O$4:$O$75,$BX50,PREDICTIONS!$N$4:$N$75,HB$3)+SUMIFS(PREDICTIONS!$R$4:$R$75,PREDICTIONS!$N$4:$N$75,$BX50,PREDICTIONS!$O$4:$O$75,HB$3)</f>
        <v>0</v>
      </c>
      <c r="HC50" s="83">
        <f>SUMIFS(PREDICTIONS!$S$4:$S$75,PREDICTIONS!$O$4:$O$75,$BX50,PREDICTIONS!$N$4:$N$75,HC$3)+SUMIFS(PREDICTIONS!$R$4:$R$75,PREDICTIONS!$N$4:$N$75,$BX50,PREDICTIONS!$O$4:$O$75,HC$3)</f>
        <v>0</v>
      </c>
      <c r="HD50" s="83">
        <f>SUMIFS(PREDICTIONS!$S$4:$S$75,PREDICTIONS!$O$4:$O$75,$BX50,PREDICTIONS!$N$4:$N$75,HD$3)+SUMIFS(PREDICTIONS!$R$4:$R$75,PREDICTIONS!$N$4:$N$75,$BX50,PREDICTIONS!$O$4:$O$75,HD$3)</f>
        <v>0</v>
      </c>
      <c r="HE50" s="83">
        <f>SUMIFS(PREDICTIONS!$S$4:$S$75,PREDICTIONS!$O$4:$O$75,$BX50,PREDICTIONS!$N$4:$N$75,HE$3)+SUMIFS(PREDICTIONS!$R$4:$R$75,PREDICTIONS!$N$4:$N$75,$BX50,PREDICTIONS!$O$4:$O$75,HE$3)</f>
        <v>0</v>
      </c>
      <c r="HF50" s="83">
        <f>SUMIFS(PREDICTIONS!$S$4:$S$75,PREDICTIONS!$O$4:$O$75,$BX50,PREDICTIONS!$N$4:$N$75,HF$3)+SUMIFS(PREDICTIONS!$R$4:$R$75,PREDICTIONS!$N$4:$N$75,$BX50,PREDICTIONS!$O$4:$O$75,HF$3)</f>
        <v>0</v>
      </c>
      <c r="HG50" s="83">
        <f>SUMIFS(PREDICTIONS!$S$4:$S$75,PREDICTIONS!$O$4:$O$75,$BX50,PREDICTIONS!$N$4:$N$75,HG$3)+SUMIFS(PREDICTIONS!$R$4:$R$75,PREDICTIONS!$N$4:$N$75,$BX50,PREDICTIONS!$O$4:$O$75,HG$3)</f>
        <v>0</v>
      </c>
      <c r="HH50" s="83">
        <f>SUMIFS(PREDICTIONS!$S$4:$S$75,PREDICTIONS!$O$4:$O$75,$BX50,PREDICTIONS!$N$4:$N$75,HH$3)+SUMIFS(PREDICTIONS!$R$4:$R$75,PREDICTIONS!$N$4:$N$75,$BX50,PREDICTIONS!$O$4:$O$75,HH$3)</f>
        <v>0</v>
      </c>
      <c r="HI50" s="83">
        <f>SUMIFS(PREDICTIONS!$S$4:$S$75,PREDICTIONS!$O$4:$O$75,$BX50,PREDICTIONS!$N$4:$N$75,HI$3)+SUMIFS(PREDICTIONS!$R$4:$R$75,PREDICTIONS!$N$4:$N$75,$BX50,PREDICTIONS!$O$4:$O$75,HI$3)</f>
        <v>0</v>
      </c>
      <c r="HJ50" s="83">
        <f>SUMIFS(PREDICTIONS!$S$4:$S$75,PREDICTIONS!$O$4:$O$75,$BX50,PREDICTIONS!$N$4:$N$75,HJ$3)+SUMIFS(PREDICTIONS!$R$4:$R$75,PREDICTIONS!$N$4:$N$75,$BX50,PREDICTIONS!$O$4:$O$75,HJ$3)</f>
        <v>0</v>
      </c>
      <c r="HK50" s="83">
        <f>SUMIFS(PREDICTIONS!$S$4:$S$75,PREDICTIONS!$O$4:$O$75,$BX50,PREDICTIONS!$N$4:$N$75,HK$3)+SUMIFS(PREDICTIONS!$R$4:$R$75,PREDICTIONS!$N$4:$N$75,$BX50,PREDICTIONS!$O$4:$O$75,HK$3)</f>
        <v>0</v>
      </c>
      <c r="HL50" s="83">
        <f>SUMIFS(PREDICTIONS!$S$4:$S$75,PREDICTIONS!$O$4:$O$75,$BX50,PREDICTIONS!$N$4:$N$75,HL$3)+SUMIFS(PREDICTIONS!$R$4:$R$75,PREDICTIONS!$N$4:$N$75,$BX50,PREDICTIONS!$O$4:$O$75,HL$3)</f>
        <v>0</v>
      </c>
      <c r="HM50" s="83">
        <f>SUMIFS(PREDICTIONS!$S$4:$S$75,PREDICTIONS!$O$4:$O$75,$BX50,PREDICTIONS!$N$4:$N$75,HM$3)+SUMIFS(PREDICTIONS!$R$4:$R$75,PREDICTIONS!$N$4:$N$75,$BX50,PREDICTIONS!$O$4:$O$75,HM$3)</f>
        <v>0</v>
      </c>
      <c r="HN50" s="83">
        <f>SUMIFS(PREDICTIONS!$S$4:$S$75,PREDICTIONS!$O$4:$O$75,$BX50,PREDICTIONS!$N$4:$N$75,HN$3)+SUMIFS(PREDICTIONS!$R$4:$R$75,PREDICTIONS!$N$4:$N$75,$BX50,PREDICTIONS!$O$4:$O$75,HN$3)</f>
        <v>0</v>
      </c>
      <c r="HO50" s="83">
        <f>SUMIFS(PREDICTIONS!$S$4:$S$75,PREDICTIONS!$O$4:$O$75,$BX50,PREDICTIONS!$N$4:$N$75,HO$3)+SUMIFS(PREDICTIONS!$R$4:$R$75,PREDICTIONS!$N$4:$N$75,$BX50,PREDICTIONS!$O$4:$O$75,HO$3)</f>
        <v>0</v>
      </c>
      <c r="HP50" s="83">
        <f>SUMIFS(PREDICTIONS!$S$4:$S$75,PREDICTIONS!$O$4:$O$75,$BX50,PREDICTIONS!$N$4:$N$75,HP$3)+SUMIFS(PREDICTIONS!$R$4:$R$75,PREDICTIONS!$N$4:$N$75,$BX50,PREDICTIONS!$O$4:$O$75,HP$3)</f>
        <v>0</v>
      </c>
      <c r="HQ50" s="51"/>
      <c r="HR50" s="71"/>
      <c r="HS50" s="71"/>
      <c r="HT50" s="71"/>
      <c r="HU50" s="71"/>
      <c r="HV50" s="71"/>
      <c r="HW50" s="71"/>
      <c r="HX50" s="71"/>
      <c r="HY50" s="71"/>
      <c r="HZ50" s="71"/>
      <c r="IA50" s="71"/>
      <c r="IB50" s="71"/>
      <c r="IC50" s="71"/>
      <c r="ID50" s="71"/>
      <c r="IE50" s="71"/>
      <c r="IF50" s="71"/>
      <c r="IG50" s="71"/>
      <c r="IH50" s="71"/>
      <c r="II50" s="71"/>
      <c r="IJ50" s="71"/>
      <c r="IK50" s="71"/>
      <c r="IL50" s="71"/>
      <c r="IM50" s="71"/>
      <c r="IN50" s="71"/>
      <c r="IP50" s="71"/>
      <c r="IQ50" s="71"/>
      <c r="IR50" s="71"/>
      <c r="IS50" s="71"/>
      <c r="IT50" s="71"/>
      <c r="IU50" s="71"/>
      <c r="IV50" s="71"/>
      <c r="IW50" s="71"/>
      <c r="IX50" s="71"/>
      <c r="IY50" s="71"/>
      <c r="IZ50" s="71"/>
      <c r="JA50" s="71"/>
      <c r="JB50" s="71"/>
      <c r="JC50" s="71"/>
      <c r="JD50" s="71"/>
      <c r="JE50" s="71"/>
      <c r="JF50" s="71"/>
      <c r="JG50" s="71"/>
      <c r="JH50" s="71"/>
      <c r="JI50" s="71"/>
      <c r="JJ50" s="71"/>
      <c r="JK50" s="71"/>
      <c r="JL50" s="71"/>
      <c r="JM50" s="71"/>
      <c r="JN50" s="71"/>
      <c r="JO50" s="71"/>
      <c r="JP50" s="71"/>
      <c r="JQ50" s="71"/>
      <c r="JR50" s="71"/>
      <c r="JS50" s="71"/>
      <c r="JT50" s="71"/>
      <c r="JU50" s="71"/>
      <c r="JV50" s="71"/>
      <c r="JW50" s="71"/>
      <c r="JX50" s="71"/>
      <c r="JY50" s="71"/>
      <c r="JZ50" s="71"/>
      <c r="KA50" s="71"/>
      <c r="KB50" s="71"/>
      <c r="KC50" s="71"/>
      <c r="KD50" s="71"/>
      <c r="KE50" s="71"/>
      <c r="KF50" s="71"/>
      <c r="KG50" s="71"/>
      <c r="KH50" s="71"/>
      <c r="KI50" s="71"/>
      <c r="KJ50" s="71"/>
      <c r="KK50" s="71"/>
      <c r="KL50" s="71"/>
      <c r="KM50" s="71"/>
      <c r="KN50" s="71"/>
      <c r="KO50" s="71"/>
    </row>
    <row r="51" spans="1:301" s="78" customFormat="1" ht="30" customHeight="1" x14ac:dyDescent="0.25">
      <c r="A51" s="71"/>
      <c r="B51" s="72">
        <f>ACTUALS!B51</f>
        <v>48</v>
      </c>
      <c r="C51" s="73" t="str">
        <f>ACTUALS!C51</f>
        <v>K</v>
      </c>
      <c r="D51" s="74">
        <f>ACTUALS!D51</f>
        <v>46196</v>
      </c>
      <c r="E51" s="73" t="str">
        <f>ACTUALS!E51</f>
        <v>Estadio Akron (Guadalajara)</v>
      </c>
      <c r="F51" s="180">
        <f>ACTUALS!F51</f>
        <v>0.91666666666666663</v>
      </c>
      <c r="G51" s="75">
        <f t="shared" si="2"/>
        <v>46196.916666666664</v>
      </c>
      <c r="H51" s="254" t="str">
        <f>ACTUALS!H51</f>
        <v>Colombia - DR Congo</v>
      </c>
      <c r="I51" s="149"/>
      <c r="J51" s="150"/>
      <c r="K51" s="151"/>
      <c r="L51" s="73" t="str">
        <f t="shared" si="3"/>
        <v/>
      </c>
      <c r="M51" s="76" t="s">
        <v>721</v>
      </c>
      <c r="N51" s="77" t="str">
        <f t="shared" si="7"/>
        <v>Colombia</v>
      </c>
      <c r="O51" s="78" t="str">
        <f t="shared" si="8"/>
        <v>DR Congo</v>
      </c>
      <c r="P51" s="78" t="str">
        <f>IF(L51="","",IF(PREDICTIONS!$R51&gt;PREDICTIONS!$S51,PREDICTIONS!$N51,IF(PREDICTIONS!$S51&gt;PREDICTIONS!$R51,PREDICTIONS!$O51,"")))</f>
        <v/>
      </c>
      <c r="Q51" s="78" t="str">
        <f>IF(PREDICTIONS!$P51=PREDICTIONS!$N51,PREDICTIONS!$O51,IF(PREDICTIONS!$P51=PREDICTIONS!$O51,PREDICTIONS!$N51,""))</f>
        <v/>
      </c>
      <c r="R51" s="79">
        <f t="shared" si="4"/>
        <v>0</v>
      </c>
      <c r="S51" s="78">
        <f t="shared" si="5"/>
        <v>0</v>
      </c>
      <c r="T51" s="78">
        <f>IF(OR(PREDICTIONS!$R51="",PREDICTIONS!$S51=""),"",PREDICTIONS!$R51-PREDICTIONS!$S51)</f>
        <v>0</v>
      </c>
      <c r="U51" s="78">
        <f>IF(OR(PREDICTIONS!$R51="",PREDICTIONS!$S51=""),"",PREDICTIONS!$S51-PREDICTIONS!$R51)</f>
        <v>0</v>
      </c>
      <c r="V51" s="78" t="str">
        <f>IF(PREDICTIONS!$K51="","",IF(PREDICTIONS!$L51="Draw",1,IF(PREDICTIONS!$L51=PREDICTIONS!$N51,3,0)))</f>
        <v/>
      </c>
      <c r="W51" s="78" t="str">
        <f>IF(PREDICTIONS!$K51="","",IF(PREDICTIONS!$L51="Draw",1,IF(PREDICTIONS!$L51=PREDICTIONS!$O51,3,0)))</f>
        <v/>
      </c>
      <c r="AB51" s="209" t="str">
        <f>IF(OR(ACTUALS!L51="",L51=""),"",IF((R51+S51)=(ACTUALS!R51+ACTUALS!S51),pointtotalgoals,0))</f>
        <v/>
      </c>
      <c r="AC51" s="78" t="str">
        <f>IF(L51="","",IF(L51=ACTUALS!L51,pointcorrectresult,0))</f>
        <v/>
      </c>
      <c r="AD51" s="78" t="str">
        <f>IF(L51="","",IF(I51=ACTUALS!I51,pointcorrectscore,0))</f>
        <v/>
      </c>
      <c r="AE51" s="210">
        <f t="shared" si="6"/>
        <v>0</v>
      </c>
      <c r="AK51" s="78" t="s">
        <v>18</v>
      </c>
      <c r="AL51" s="90">
        <v>4</v>
      </c>
      <c r="AM51" s="90" t="str">
        <f ca="1">IFERROR(INDEX(BE:BE,MATCH("4"&amp;AK51,BO:BO,0),1),"")</f>
        <v>Spain</v>
      </c>
      <c r="AN51" s="90" t="str">
        <f ca="1">IF(AM51="","",VLOOKUP(AM51,BE:BJ,2,FALSE)&amp;"-"&amp;VLOOKUP(AM51,BE:BJ,3,FALSE)&amp;"-"&amp;VLOOKUP(AM51,BE:BJ,4,FALSE))</f>
        <v>0-0-0</v>
      </c>
      <c r="AO51" s="90">
        <f ca="1">IF(AM51="","",VLOOKUP(AM51,BE:BL,8,FALSE))</f>
        <v>0</v>
      </c>
      <c r="AP51" s="90">
        <f ca="1">IF(AM51="","",VLOOKUP(AM51,BE:BO,5,FALSE))</f>
        <v>0</v>
      </c>
      <c r="AQ51" s="282" t="str">
        <f>IF(L75="","",IF(AM51=ACTUALS!AJ51,$AQ$2,0))</f>
        <v/>
      </c>
      <c r="AR51" s="283"/>
      <c r="AS51" s="51"/>
      <c r="AT51" s="51"/>
      <c r="AU51" s="94"/>
      <c r="AV51" s="94"/>
      <c r="AW51" s="51"/>
      <c r="AX51" s="51"/>
      <c r="AY51" s="51"/>
      <c r="AZ51" s="51"/>
      <c r="BA51" s="51"/>
      <c r="BB51" s="51"/>
      <c r="BC51" s="51"/>
      <c r="BD51" s="51" t="s">
        <v>105</v>
      </c>
      <c r="BE51" s="51" t="s">
        <v>107</v>
      </c>
      <c r="BF51" s="51">
        <f>COUNTIF(PREDICTIONS!$P$4:$P$75,BE51)</f>
        <v>0</v>
      </c>
      <c r="BG51" s="51">
        <f>COUNTIFS(PREDICTIONS!$O$4:$O$75,BE51,PREDICTIONS!$L$4:$L$75,"Draw")+COUNTIFS(PREDICTIONS!$N$4:$N$75,BE51,PREDICTIONS!$L$4:$L$75,"Draw")</f>
        <v>0</v>
      </c>
      <c r="BH51" s="51">
        <f>COUNTIF(PREDICTIONS!$Q$4:$Q$75,BE51)</f>
        <v>0</v>
      </c>
      <c r="BI51" s="51">
        <f>BG51+(3*BF51)</f>
        <v>0</v>
      </c>
      <c r="BJ51" s="51">
        <f>SUMIFS(PREDICTIONS!$R$4:$R$75,PREDICTIONS!$N$4:$N$75,BE51)+SUMIFS(PREDICTIONS!$S$4:$S$75,PREDICTIONS!$O$4:$O$75,BE51)</f>
        <v>0</v>
      </c>
      <c r="BK51" s="51">
        <f>SUMIFS(PREDICTIONS!$S$4:$S$75,PREDICTIONS!$N$4:$N$75,BE51)+SUMIFS(PREDICTIONS!$R$4:$R$75,PREDICTIONS!$O$4:$O$75,BE51)</f>
        <v>0</v>
      </c>
      <c r="BL51" s="51">
        <f>BJ51-BK51</f>
        <v>0</v>
      </c>
      <c r="BM51" s="51">
        <f ca="1">RANK(BV51,BV49:BV52,1)</f>
        <v>2</v>
      </c>
      <c r="BN51" s="51" t="str">
        <f>IFERROR(VLOOKUP(BE51,AU:AV,2,FALSE),"")</f>
        <v/>
      </c>
      <c r="BO51" s="51" t="str">
        <f ca="1">IF(BN51="",BM51&amp;BD51,BN51&amp;BD51)</f>
        <v>2J</v>
      </c>
      <c r="BP51" s="51">
        <f>RANK(BI51,BI49:BI52)+(RANK(BL51,BL49:BL52)/10)+(RANK(BJ51,BJ49:BJ52)/100)</f>
        <v>1.1100000000000001</v>
      </c>
      <c r="BQ51" s="51">
        <f>RANK(BP51,BP49:BP52,1)</f>
        <v>1</v>
      </c>
      <c r="BR51" s="51" cm="1">
        <f t="array" aca="1" ref="BR51" ca="1">SUMPRODUCT((OFFSET($BY$3:$DT$3,MATCH($BE51,$BX$4:$BX$51,0),0))*((IF($BQ50=$BQ51,$BY$3:$DT$3=$BE50,0))+(IF($BQ49=$BQ51,$BY$3:$DT$3=$BE49,0))+(IF($BQ52=$BQ51,$BY$3:$DT$3=$BE52,0))))</f>
        <v>0</v>
      </c>
      <c r="BS51" s="51" cm="1">
        <f t="array" aca="1" ref="BS51" ca="1">SUMPRODUCT((OFFSET($DW$3:$FR$3,MATCH($BE51,$DV$4:$DV$51,0),0))*((IF($BQ50=$BQ51,$DW$3:$FR$3=$BE50,0))+(IF($BQ49=$BQ51,$DW$3:$FR$3=$BE49,0))+(IF($BQ52=$BQ51,$DW$3:$FR$3=$BE52,0))))</f>
        <v>0</v>
      </c>
      <c r="BT51" s="51" cm="1">
        <f t="array" aca="1" ref="BT51" ca="1">SUMPRODUCT((OFFSET($FU$3:$HP$3,MATCH($BE51,$FT$4:$FT$51,0),0))*((IF($BQ50=$BQ51,$FU$3:$HP$3=$BE50,0))+(IF($BQ49=$BQ51,$FU$3:$HP$3=$BE49,0))+(IF($BQ52=$BQ51,$FU$3:$HP$3=$BE52,0))))</f>
        <v>0</v>
      </c>
      <c r="BU51" s="51">
        <f ca="1">(BR51/1000)+(BS51/10000)+(BT51/100000)+(ROW(BT54)/10000000)</f>
        <v>5.4E-6</v>
      </c>
      <c r="BV51" s="51">
        <f ca="1">+BP51-BU51</f>
        <v>1.1099946000000001</v>
      </c>
      <c r="BW51" s="51"/>
      <c r="BX51" s="96" t="s">
        <v>110</v>
      </c>
      <c r="BY51" s="83">
        <f>SUMIFS(PREDICTIONS!$W$4:$W$75,PREDICTIONS!$O$4:$O$75,$BX51,PREDICTIONS!$N$4:$N$75,BY$3)+SUMIFS(PREDICTIONS!$V$4:$V$75,PREDICTIONS!$N$4:$N$75,$BX51,PREDICTIONS!$O$4:$O$75,BY$3)</f>
        <v>0</v>
      </c>
      <c r="BZ51" s="83">
        <f>SUMIFS(PREDICTIONS!$W$4:$W$75,PREDICTIONS!$O$4:$O$75,$BX51,PREDICTIONS!$N$4:$N$75,BZ$3)+SUMIFS(PREDICTIONS!$V$4:$V$75,PREDICTIONS!$N$4:$N$75,$BX51,PREDICTIONS!$O$4:$O$75,BZ$3)</f>
        <v>0</v>
      </c>
      <c r="CA51" s="83">
        <f>SUMIFS(PREDICTIONS!$W$4:$W$75,PREDICTIONS!$O$4:$O$75,$BX51,PREDICTIONS!$N$4:$N$75,CA$3)+SUMIFS(PREDICTIONS!$V$4:$V$75,PREDICTIONS!$N$4:$N$75,$BX51,PREDICTIONS!$O$4:$O$75,CA$3)</f>
        <v>0</v>
      </c>
      <c r="CB51" s="83">
        <f>SUMIFS(PREDICTIONS!$W$4:$W$75,PREDICTIONS!$O$4:$O$75,$BX51,PREDICTIONS!$N$4:$N$75,CB$3)+SUMIFS(PREDICTIONS!$V$4:$V$75,PREDICTIONS!$N$4:$N$75,$BX51,PREDICTIONS!$O$4:$O$75,CB$3)</f>
        <v>0</v>
      </c>
      <c r="CC51" s="83">
        <f>SUMIFS(PREDICTIONS!$W$4:$W$75,PREDICTIONS!$O$4:$O$75,$BX51,PREDICTIONS!$N$4:$N$75,CC$3)+SUMIFS(PREDICTIONS!$V$4:$V$75,PREDICTIONS!$N$4:$N$75,$BX51,PREDICTIONS!$O$4:$O$75,CC$3)</f>
        <v>0</v>
      </c>
      <c r="CD51" s="83">
        <f>SUMIFS(PREDICTIONS!$W$4:$W$75,PREDICTIONS!$O$4:$O$75,$BX51,PREDICTIONS!$N$4:$N$75,CD$3)+SUMIFS(PREDICTIONS!$V$4:$V$75,PREDICTIONS!$N$4:$N$75,$BX51,PREDICTIONS!$O$4:$O$75,CD$3)</f>
        <v>0</v>
      </c>
      <c r="CE51" s="83">
        <f>SUMIFS(PREDICTIONS!$W$4:$W$75,PREDICTIONS!$O$4:$O$75,$BX51,PREDICTIONS!$N$4:$N$75,CE$3)+SUMIFS(PREDICTIONS!$V$4:$V$75,PREDICTIONS!$N$4:$N$75,$BX51,PREDICTIONS!$O$4:$O$75,CE$3)</f>
        <v>0</v>
      </c>
      <c r="CF51" s="83">
        <f>SUMIFS(PREDICTIONS!$W$4:$W$75,PREDICTIONS!$O$4:$O$75,$BX51,PREDICTIONS!$N$4:$N$75,CF$3)+SUMIFS(PREDICTIONS!$V$4:$V$75,PREDICTIONS!$N$4:$N$75,$BX51,PREDICTIONS!$O$4:$O$75,CF$3)</f>
        <v>0</v>
      </c>
      <c r="CG51" s="83">
        <f>SUMIFS(PREDICTIONS!$W$4:$W$75,PREDICTIONS!$O$4:$O$75,$BX51,PREDICTIONS!$N$4:$N$75,CG$3)+SUMIFS(PREDICTIONS!$V$4:$V$75,PREDICTIONS!$N$4:$N$75,$BX51,PREDICTIONS!$O$4:$O$75,CG$3)</f>
        <v>0</v>
      </c>
      <c r="CH51" s="83">
        <f>SUMIFS(PREDICTIONS!$W$4:$W$75,PREDICTIONS!$O$4:$O$75,$BX51,PREDICTIONS!$N$4:$N$75,CH$3)+SUMIFS(PREDICTIONS!$V$4:$V$75,PREDICTIONS!$N$4:$N$75,$BX51,PREDICTIONS!$O$4:$O$75,CH$3)</f>
        <v>0</v>
      </c>
      <c r="CI51" s="83">
        <f>SUMIFS(PREDICTIONS!$W$4:$W$75,PREDICTIONS!$O$4:$O$75,$BX51,PREDICTIONS!$N$4:$N$75,CI$3)+SUMIFS(PREDICTIONS!$V$4:$V$75,PREDICTIONS!$N$4:$N$75,$BX51,PREDICTIONS!$O$4:$O$75,CI$3)</f>
        <v>0</v>
      </c>
      <c r="CJ51" s="83">
        <f>SUMIFS(PREDICTIONS!$W$4:$W$75,PREDICTIONS!$O$4:$O$75,$BX51,PREDICTIONS!$N$4:$N$75,CJ$3)+SUMIFS(PREDICTIONS!$V$4:$V$75,PREDICTIONS!$N$4:$N$75,$BX51,PREDICTIONS!$O$4:$O$75,CJ$3)</f>
        <v>0</v>
      </c>
      <c r="CK51" s="83">
        <f>SUMIFS(PREDICTIONS!$W$4:$W$75,PREDICTIONS!$O$4:$O$75,$BX51,PREDICTIONS!$N$4:$N$75,CK$3)+SUMIFS(PREDICTIONS!$V$4:$V$75,PREDICTIONS!$N$4:$N$75,$BX51,PREDICTIONS!$O$4:$O$75,CK$3)</f>
        <v>0</v>
      </c>
      <c r="CL51" s="83">
        <f>SUMIFS(PREDICTIONS!$W$4:$W$75,PREDICTIONS!$O$4:$O$75,$BX51,PREDICTIONS!$N$4:$N$75,CL$3)+SUMIFS(PREDICTIONS!$V$4:$V$75,PREDICTIONS!$N$4:$N$75,$BX51,PREDICTIONS!$O$4:$O$75,CL$3)</f>
        <v>0</v>
      </c>
      <c r="CM51" s="83">
        <f>SUMIFS(PREDICTIONS!$W$4:$W$75,PREDICTIONS!$O$4:$O$75,$BX51,PREDICTIONS!$N$4:$N$75,CM$3)+SUMIFS(PREDICTIONS!$V$4:$V$75,PREDICTIONS!$N$4:$N$75,$BX51,PREDICTIONS!$O$4:$O$75,CM$3)</f>
        <v>0</v>
      </c>
      <c r="CN51" s="83">
        <f>SUMIFS(PREDICTIONS!$W$4:$W$75,PREDICTIONS!$O$4:$O$75,$BX51,PREDICTIONS!$N$4:$N$75,CN$3)+SUMIFS(PREDICTIONS!$V$4:$V$75,PREDICTIONS!$N$4:$N$75,$BX51,PREDICTIONS!$O$4:$O$75,CN$3)</f>
        <v>0</v>
      </c>
      <c r="CO51" s="83">
        <f>SUMIFS(PREDICTIONS!$W$4:$W$75,PREDICTIONS!$O$4:$O$75,$BX51,PREDICTIONS!$N$4:$N$75,CO$3)+SUMIFS(PREDICTIONS!$V$4:$V$75,PREDICTIONS!$N$4:$N$75,$BX51,PREDICTIONS!$O$4:$O$75,CO$3)</f>
        <v>0</v>
      </c>
      <c r="CP51" s="83">
        <f>SUMIFS(PREDICTIONS!$W$4:$W$75,PREDICTIONS!$O$4:$O$75,$BX51,PREDICTIONS!$N$4:$N$75,CP$3)+SUMIFS(PREDICTIONS!$V$4:$V$75,PREDICTIONS!$N$4:$N$75,$BX51,PREDICTIONS!$O$4:$O$75,CP$3)</f>
        <v>0</v>
      </c>
      <c r="CQ51" s="83">
        <f>SUMIFS(PREDICTIONS!$W$4:$W$75,PREDICTIONS!$O$4:$O$75,$BX51,PREDICTIONS!$N$4:$N$75,CQ$3)+SUMIFS(PREDICTIONS!$V$4:$V$75,PREDICTIONS!$N$4:$N$75,$BX51,PREDICTIONS!$O$4:$O$75,CQ$3)</f>
        <v>0</v>
      </c>
      <c r="CR51" s="83">
        <f>SUMIFS(PREDICTIONS!$W$4:$W$75,PREDICTIONS!$O$4:$O$75,$BX51,PREDICTIONS!$N$4:$N$75,CR$3)+SUMIFS(PREDICTIONS!$V$4:$V$75,PREDICTIONS!$N$4:$N$75,$BX51,PREDICTIONS!$O$4:$O$75,CR$3)</f>
        <v>0</v>
      </c>
      <c r="CS51" s="83">
        <f>SUMIFS(PREDICTIONS!$W$4:$W$75,PREDICTIONS!$O$4:$O$75,$BX51,PREDICTIONS!$N$4:$N$75,CS$3)+SUMIFS(PREDICTIONS!$V$4:$V$75,PREDICTIONS!$N$4:$N$75,$BX51,PREDICTIONS!$O$4:$O$75,CS$3)</f>
        <v>0</v>
      </c>
      <c r="CT51" s="83">
        <f>SUMIFS(PREDICTIONS!$W$4:$W$75,PREDICTIONS!$O$4:$O$75,$BX51,PREDICTIONS!$N$4:$N$75,CT$3)+SUMIFS(PREDICTIONS!$V$4:$V$75,PREDICTIONS!$N$4:$N$75,$BX51,PREDICTIONS!$O$4:$O$75,CT$3)</f>
        <v>0</v>
      </c>
      <c r="CU51" s="83">
        <f>SUMIFS(PREDICTIONS!$B$4:$B$75,PREDICTIONS!$P$4:$P$75,$BX51,PREDICTIONS!$O$4:$O$75,CU$3)+SUMIFS(PREDICTIONS!$W$4:$W$75,PREDICTIONS!$O$4:$O$75,$BX51,PREDICTIONS!$P$4:$P$75,CU$3)</f>
        <v>0</v>
      </c>
      <c r="CV51" s="83">
        <f>SUMIFS(PREDICTIONS!$C$4:$C$75,PREDICTIONS!$Q$4:$Q$75,$BX51,PREDICTIONS!$P$4:$P$75,CV$3)+SUMIFS(PREDICTIONS!$B$4:$B$75,PREDICTIONS!$P$4:$P$75,$BX51,PREDICTIONS!$Q$4:$Q$75,CV$3)</f>
        <v>0</v>
      </c>
      <c r="CW51" s="83">
        <f>SUMIFS(PREDICTIONS!$D$4:$D$75,PREDICTIONS!$R$4:$R$75,$BX51,PREDICTIONS!$Q$4:$Q$75,CW$3)+SUMIFS(PREDICTIONS!$C$4:$C$75,PREDICTIONS!$Q$4:$Q$75,$BX51,PREDICTIONS!$R$4:$R$75,CW$3)</f>
        <v>0</v>
      </c>
      <c r="CX51" s="83">
        <f>SUMIFS(PREDICTIONS!$E$4:$E$75,PREDICTIONS!$S$4:$S$75,$BX51,PREDICTIONS!$R$4:$R$75,CX$3)+SUMIFS(PREDICTIONS!$D$4:$D$75,PREDICTIONS!$R$4:$R$75,$BX51,PREDICTIONS!$S$4:$S$75,CX$3)</f>
        <v>0</v>
      </c>
      <c r="CY51" s="83">
        <f>SUMIFS(PREDICTIONS!$F$4:$F$75,PREDICTIONS!$T$4:$T$75,$BX51,PREDICTIONS!$S$4:$S$75,CY$3)+SUMIFS(PREDICTIONS!$E$4:$E$75,PREDICTIONS!$S$4:$S$75,$BX51,PREDICTIONS!$T$4:$T$75,CY$3)</f>
        <v>0</v>
      </c>
      <c r="CZ51" s="83">
        <f>SUMIFS(PREDICTIONS!$G$4:$G$75,PREDICTIONS!$U$4:$U$75,$BX51,PREDICTIONS!$T$4:$T$75,CZ$3)+SUMIFS(PREDICTIONS!$F$4:$F$75,PREDICTIONS!$T$4:$T$75,$BX51,PREDICTIONS!$U$4:$U$75,CZ$3)</f>
        <v>0</v>
      </c>
      <c r="DA51" s="83">
        <f>SUMIFS(PREDICTIONS!$J$4:$J$75,PREDICTIONS!$V$4:$V$75,$BX51,PREDICTIONS!$U$4:$U$75,DA$3)+SUMIFS(PREDICTIONS!$G$4:$G$75,PREDICTIONS!$U$4:$U$75,$BX51,PREDICTIONS!$V$4:$V$75,DA$3)</f>
        <v>0</v>
      </c>
      <c r="DB51" s="83">
        <f>SUMIFS(PREDICTIONS!$K$4:$K$75,PREDICTIONS!$W$4:$W$75,$BX51,PREDICTIONS!$V$4:$V$75,DB$3)+SUMIFS(PREDICTIONS!$J$4:$J$75,PREDICTIONS!$V$4:$V$75,$BX51,PREDICTIONS!$W$4:$W$75,DB$3)</f>
        <v>0</v>
      </c>
      <c r="DC51" s="83">
        <f>SUMIFS(PREDICTIONS!$L$4:$L$75,PREDICTIONS!$B$4:$B$75,$BX51,PREDICTIONS!$W$4:$W$75,DC$3)+SUMIFS(PREDICTIONS!$K$4:$K$75,PREDICTIONS!$W$4:$W$75,$BX51,PREDICTIONS!$B$4:$B$75,DC$3)</f>
        <v>0</v>
      </c>
      <c r="DD51" s="83">
        <f>SUMIFS(PREDICTIONS!$N$4:$N$75,PREDICTIONS!$C$4:$C$75,$BX51,PREDICTIONS!$B$4:$B$75,DD$3)+SUMIFS(PREDICTIONS!$L$4:$L$75,PREDICTIONS!$B$4:$B$75,$BX51,PREDICTIONS!$C$4:$C$75,DD$3)</f>
        <v>0</v>
      </c>
      <c r="DE51" s="83">
        <f>SUMIFS(PREDICTIONS!$O$4:$O$75,PREDICTIONS!$D$4:$D$75,$BX51,PREDICTIONS!$C$4:$C$75,DE$3)+SUMIFS(PREDICTIONS!$N$4:$N$75,PREDICTIONS!$C$4:$C$75,$BX51,PREDICTIONS!$D$4:$D$75,DE$3)</f>
        <v>0</v>
      </c>
      <c r="DF51" s="83">
        <f>SUMIFS(PREDICTIONS!$P$4:$P$75,PREDICTIONS!$E$4:$E$75,$BX51,PREDICTIONS!$D$4:$D$75,DF$3)+SUMIFS(PREDICTIONS!$O$4:$O$75,PREDICTIONS!$D$4:$D$75,$BX51,PREDICTIONS!$E$4:$E$75,DF$3)</f>
        <v>0</v>
      </c>
      <c r="DG51" s="83">
        <f>SUMIFS(PREDICTIONS!$Q$4:$Q$75,PREDICTIONS!$F$4:$F$75,$BX51,PREDICTIONS!$E$4:$E$75,DG$3)+SUMIFS(PREDICTIONS!$P$4:$P$75,PREDICTIONS!$E$4:$E$75,$BX51,PREDICTIONS!$F$4:$F$75,DG$3)</f>
        <v>0</v>
      </c>
      <c r="DH51" s="83">
        <f>SUMIFS(PREDICTIONS!$R$4:$R$75,PREDICTIONS!$G$4:$G$75,$BX51,PREDICTIONS!$F$4:$F$75,DH$3)+SUMIFS(PREDICTIONS!$Q$4:$Q$75,PREDICTIONS!$F$4:$F$75,$BX51,PREDICTIONS!$G$4:$G$75,DH$3)</f>
        <v>0</v>
      </c>
      <c r="DI51" s="83">
        <f>SUMIFS(PREDICTIONS!$S$4:$S$75,PREDICTIONS!$J$4:$J$75,$BX51,PREDICTIONS!$G$4:$G$75,DI$3)+SUMIFS(PREDICTIONS!$R$4:$R$75,PREDICTIONS!$G$4:$G$75,$BX51,PREDICTIONS!$J$4:$J$75,DI$3)</f>
        <v>0</v>
      </c>
      <c r="DJ51" s="83">
        <f>SUMIFS(PREDICTIONS!$T$4:$T$75,PREDICTIONS!$K$4:$K$75,$BX51,PREDICTIONS!$J$4:$J$75,DJ$3)+SUMIFS(PREDICTIONS!$S$4:$S$75,PREDICTIONS!$J$4:$J$75,$BX51,PREDICTIONS!$K$4:$K$75,DJ$3)</f>
        <v>0</v>
      </c>
      <c r="DK51" s="83">
        <f>SUMIFS(PREDICTIONS!$U$4:$U$75,PREDICTIONS!$L$4:$L$75,$BX51,PREDICTIONS!$K$4:$K$75,DK$3)+SUMIFS(PREDICTIONS!$T$4:$T$75,PREDICTIONS!$K$4:$K$75,$BX51,PREDICTIONS!$L$4:$L$75,DK$3)</f>
        <v>0</v>
      </c>
      <c r="DL51" s="83">
        <f>SUMIFS(PREDICTIONS!$V$4:$V$75,PREDICTIONS!$N$4:$N$75,$BX51,PREDICTIONS!$L$4:$L$75,DL$3)+SUMIFS(PREDICTIONS!$U$4:$U$75,PREDICTIONS!$L$4:$L$75,$BX51,PREDICTIONS!$N$4:$N$75,DL$3)</f>
        <v>0</v>
      </c>
      <c r="DM51" s="83">
        <f>SUMIFS(PREDICTIONS!$W$4:$W$75,PREDICTIONS!$O$4:$O$75,$BX51,PREDICTIONS!$N$4:$N$75,DM$3)+SUMIFS(PREDICTIONS!$V$4:$V$75,PREDICTIONS!$N$4:$N$75,$BX51,PREDICTIONS!$O$4:$O$75,DM$3)</f>
        <v>0</v>
      </c>
      <c r="DN51" s="83">
        <f>SUMIFS(PREDICTIONS!$B$4:$B$75,PREDICTIONS!$P$4:$P$75,$BX51,PREDICTIONS!$O$4:$O$75,DN$3)+SUMIFS(PREDICTIONS!$W$4:$W$75,PREDICTIONS!$O$4:$O$75,$BX51,PREDICTIONS!$P$4:$P$75,DN$3)</f>
        <v>0</v>
      </c>
      <c r="DO51" s="83">
        <f>SUMIFS(PREDICTIONS!$C$4:$C$75,PREDICTIONS!$Q$4:$Q$75,$BX51,PREDICTIONS!$P$4:$P$75,DO$3)+SUMIFS(PREDICTIONS!$B$4:$B$75,PREDICTIONS!$P$4:$P$75,$BX51,PREDICTIONS!$Q$4:$Q$75,DO$3)</f>
        <v>0</v>
      </c>
      <c r="DP51" s="83">
        <f>SUMIFS(PREDICTIONS!$D$4:$D$75,PREDICTIONS!$R$4:$R$75,$BX51,PREDICTIONS!$Q$4:$Q$75,DP$3)+SUMIFS(PREDICTIONS!$C$4:$C$75,PREDICTIONS!$Q$4:$Q$75,$BX51,PREDICTIONS!$R$4:$R$75,DP$3)</f>
        <v>0</v>
      </c>
      <c r="DQ51" s="83">
        <f>SUMIFS(PREDICTIONS!$E$4:$E$75,PREDICTIONS!$S$4:$S$75,$BX51,PREDICTIONS!$R$4:$R$75,DQ$3)+SUMIFS(PREDICTIONS!$D$4:$D$75,PREDICTIONS!$R$4:$R$75,$BX51,PREDICTIONS!$S$4:$S$75,DQ$3)</f>
        <v>0</v>
      </c>
      <c r="DR51" s="83">
        <f>SUMIFS(PREDICTIONS!$W$4:$W$75,PREDICTIONS!$O$4:$O$75,$BX51,PREDICTIONS!$N$4:$N$75,DR$3)+SUMIFS(PREDICTIONS!$V$4:$V$75,PREDICTIONS!$N$4:$N$75,$BX51,PREDICTIONS!$O$4:$O$75,DR$3)</f>
        <v>0</v>
      </c>
      <c r="DS51" s="83">
        <f>SUMIFS(PREDICTIONS!$W$4:$W$75,PREDICTIONS!$O$4:$O$75,$BX51,PREDICTIONS!$N$4:$N$75,DS$3)+SUMIFS(PREDICTIONS!$V$4:$V$75,PREDICTIONS!$N$4:$N$75,$BX51,PREDICTIONS!$O$4:$O$75,DS$3)</f>
        <v>0</v>
      </c>
      <c r="DT51" s="83">
        <f>SUMIFS(PREDICTIONS!$W$4:$W$75,PREDICTIONS!$O$4:$O$75,$BX51,PREDICTIONS!$N$4:$N$75,DT$3)+SUMIFS(PREDICTIONS!$V$4:$V$75,PREDICTIONS!$N$4:$N$75,$BX51,PREDICTIONS!$O$4:$O$75,DT$3)</f>
        <v>0</v>
      </c>
      <c r="DU51" s="51"/>
      <c r="DV51" s="51" t="s">
        <v>110</v>
      </c>
      <c r="DW51" s="83">
        <f>SUMIFS(PREDICTIONS!$U$4:$U$75,PREDICTIONS!$O$4:$O$75,$BX51,PREDICTIONS!$N$4:$N$75,DW$3)+SUMIFS(PREDICTIONS!$T$4:$T$75,PREDICTIONS!$N$4:$N$75,$BX51,PREDICTIONS!$O$4:$O$75,DW$3)</f>
        <v>0</v>
      </c>
      <c r="DX51" s="83">
        <f>SUMIFS(PREDICTIONS!$U$4:$U$75,PREDICTIONS!$O$4:$O$75,$BX51,PREDICTIONS!$N$4:$N$75,DX$3)+SUMIFS(PREDICTIONS!$T$4:$T$75,PREDICTIONS!$N$4:$N$75,$BX51,PREDICTIONS!$O$4:$O$75,DX$3)</f>
        <v>0</v>
      </c>
      <c r="DY51" s="83">
        <f>SUMIFS(PREDICTIONS!$U$4:$U$75,PREDICTIONS!$O$4:$O$75,$BX51,PREDICTIONS!$N$4:$N$75,DY$3)+SUMIFS(PREDICTIONS!$T$4:$T$75,PREDICTIONS!$N$4:$N$75,$BX51,PREDICTIONS!$O$4:$O$75,DY$3)</f>
        <v>0</v>
      </c>
      <c r="DZ51" s="83">
        <f>SUMIFS(PREDICTIONS!$U$4:$U$75,PREDICTIONS!$O$4:$O$75,$BX51,PREDICTIONS!$N$4:$N$75,DZ$3)+SUMIFS(PREDICTIONS!$T$4:$T$75,PREDICTIONS!$N$4:$N$75,$BX51,PREDICTIONS!$O$4:$O$75,DZ$3)</f>
        <v>0</v>
      </c>
      <c r="EA51" s="83">
        <f>SUMIFS(PREDICTIONS!$U$4:$U$75,PREDICTIONS!$O$4:$O$75,$BX51,PREDICTIONS!$N$4:$N$75,EA$3)+SUMIFS(PREDICTIONS!$T$4:$T$75,PREDICTIONS!$N$4:$N$75,$BX51,PREDICTIONS!$O$4:$O$75,EA$3)</f>
        <v>0</v>
      </c>
      <c r="EB51" s="83">
        <f>SUMIFS(PREDICTIONS!$U$4:$U$75,PREDICTIONS!$O$4:$O$75,$BX51,PREDICTIONS!$N$4:$N$75,EB$3)+SUMIFS(PREDICTIONS!$T$4:$T$75,PREDICTIONS!$N$4:$N$75,$BX51,PREDICTIONS!$O$4:$O$75,EB$3)</f>
        <v>0</v>
      </c>
      <c r="EC51" s="83">
        <f>SUMIFS(PREDICTIONS!$U$4:$U$75,PREDICTIONS!$O$4:$O$75,$BX51,PREDICTIONS!$N$4:$N$75,EC$3)+SUMIFS(PREDICTIONS!$T$4:$T$75,PREDICTIONS!$N$4:$N$75,$BX51,PREDICTIONS!$O$4:$O$75,EC$3)</f>
        <v>0</v>
      </c>
      <c r="ED51" s="83">
        <f>SUMIFS(PREDICTIONS!$U$4:$U$75,PREDICTIONS!$O$4:$O$75,$BX51,PREDICTIONS!$N$4:$N$75,ED$3)+SUMIFS(PREDICTIONS!$T$4:$T$75,PREDICTIONS!$N$4:$N$75,$BX51,PREDICTIONS!$O$4:$O$75,ED$3)</f>
        <v>0</v>
      </c>
      <c r="EE51" s="83">
        <f>SUMIFS(PREDICTIONS!$U$4:$U$75,PREDICTIONS!$O$4:$O$75,$BX51,PREDICTIONS!$N$4:$N$75,EE$3)+SUMIFS(PREDICTIONS!$T$4:$T$75,PREDICTIONS!$N$4:$N$75,$BX51,PREDICTIONS!$O$4:$O$75,EE$3)</f>
        <v>0</v>
      </c>
      <c r="EF51" s="83">
        <f>SUMIFS(PREDICTIONS!$V$4:$V$75,PREDICTIONS!$P$4:$P$75,$BX51,PREDICTIONS!$O$4:$O$75,EF$3)+SUMIFS(PREDICTIONS!$U$4:$U$75,PREDICTIONS!$O$4:$O$75,$BX51,PREDICTIONS!$P$4:$P$75,EF$3)</f>
        <v>0</v>
      </c>
      <c r="EG51" s="83">
        <f>SUMIFS(PREDICTIONS!$W$4:$W$75,PREDICTIONS!$Q$4:$Q$75,$BX51,PREDICTIONS!$P$4:$P$75,EG$3)+SUMIFS(PREDICTIONS!$V$4:$V$75,PREDICTIONS!$P$4:$P$75,$BX51,PREDICTIONS!$Q$4:$Q$75,EG$3)</f>
        <v>0</v>
      </c>
      <c r="EH51" s="83">
        <f>SUMIFS(PREDICTIONS!$B$4:$B$75,PREDICTIONS!$R$4:$R$75,$BX51,PREDICTIONS!$Q$4:$Q$75,EH$3)+SUMIFS(PREDICTIONS!$W$4:$W$75,PREDICTIONS!$Q$4:$Q$75,$BX51,PREDICTIONS!$R$4:$R$75,EH$3)</f>
        <v>0</v>
      </c>
      <c r="EI51" s="83">
        <f>SUMIFS(PREDICTIONS!$C$4:$C$75,PREDICTIONS!$S$4:$S$75,$BX51,PREDICTIONS!$R$4:$R$75,EI$3)+SUMIFS(PREDICTIONS!$B$4:$B$75,PREDICTIONS!$R$4:$R$75,$BX51,PREDICTIONS!$S$4:$S$75,EI$3)</f>
        <v>0</v>
      </c>
      <c r="EJ51" s="83">
        <f>SUMIFS(PREDICTIONS!$D$4:$D$75,PREDICTIONS!$T$4:$T$75,$BX51,PREDICTIONS!$S$4:$S$75,EJ$3)+SUMIFS(PREDICTIONS!$C$4:$C$75,PREDICTIONS!$S$4:$S$75,$BX51,PREDICTIONS!$T$4:$T$75,EJ$3)</f>
        <v>0</v>
      </c>
      <c r="EK51" s="83">
        <f>SUMIFS(PREDICTIONS!$E$4:$E$75,PREDICTIONS!$U$4:$U$75,$BX51,PREDICTIONS!$T$4:$T$75,EK$3)+SUMIFS(PREDICTIONS!$D$4:$D$75,PREDICTIONS!$T$4:$T$75,$BX51,PREDICTIONS!$U$4:$U$75,EK$3)</f>
        <v>0</v>
      </c>
      <c r="EL51" s="83">
        <f>SUMIFS(PREDICTIONS!$F$4:$F$75,PREDICTIONS!$V$4:$V$75,$BX51,PREDICTIONS!$U$4:$U$75,EL$3)+SUMIFS(PREDICTIONS!$E$4:$E$75,PREDICTIONS!$U$4:$U$75,$BX51,PREDICTIONS!$V$4:$V$75,EL$3)</f>
        <v>0</v>
      </c>
      <c r="EM51" s="83">
        <f>SUMIFS(PREDICTIONS!$G$4:$G$75,PREDICTIONS!$W$4:$W$75,$BX51,PREDICTIONS!$V$4:$V$75,EM$3)+SUMIFS(PREDICTIONS!$F$4:$F$75,PREDICTIONS!$V$4:$V$75,$BX51,PREDICTIONS!$W$4:$W$75,EM$3)</f>
        <v>0</v>
      </c>
      <c r="EN51" s="83">
        <f>SUMIFS(PREDICTIONS!$J$4:$J$75,PREDICTIONS!$B$4:$B$75,$BX51,PREDICTIONS!$W$4:$W$75,EN$3)+SUMIFS(PREDICTIONS!$G$4:$G$75,PREDICTIONS!$W$4:$W$75,$BX51,PREDICTIONS!$B$4:$B$75,EN$3)</f>
        <v>0</v>
      </c>
      <c r="EO51" s="83">
        <f>SUMIFS(PREDICTIONS!$K$4:$K$75,PREDICTIONS!$C$4:$C$75,$BX51,PREDICTIONS!$B$4:$B$75,EO$3)+SUMIFS(PREDICTIONS!$J$4:$J$75,PREDICTIONS!$B$4:$B$75,$BX51,PREDICTIONS!$C$4:$C$75,EO$3)</f>
        <v>0</v>
      </c>
      <c r="EP51" s="83">
        <f>SUMIFS(PREDICTIONS!$L$4:$L$75,PREDICTIONS!$D$4:$D$75,$BX51,PREDICTIONS!$C$4:$C$75,EP$3)+SUMIFS(PREDICTIONS!$K$4:$K$75,PREDICTIONS!$C$4:$C$75,$BX51,PREDICTIONS!$D$4:$D$75,EP$3)</f>
        <v>0</v>
      </c>
      <c r="EQ51" s="83">
        <f>SUMIFS(PREDICTIONS!$N$4:$N$75,PREDICTIONS!$E$4:$E$75,$BX51,PREDICTIONS!$D$4:$D$75,EQ$3)+SUMIFS(PREDICTIONS!$L$4:$L$75,PREDICTIONS!$D$4:$D$75,$BX51,PREDICTIONS!$E$4:$E$75,EQ$3)</f>
        <v>0</v>
      </c>
      <c r="ER51" s="83">
        <f>SUMIFS(PREDICTIONS!$O$4:$O$75,PREDICTIONS!$F$4:$F$75,$BX51,PREDICTIONS!$E$4:$E$75,ER$3)+SUMIFS(PREDICTIONS!$N$4:$N$75,PREDICTIONS!$E$4:$E$75,$BX51,PREDICTIONS!$F$4:$F$75,ER$3)</f>
        <v>0</v>
      </c>
      <c r="ES51" s="83">
        <f>SUMIFS(PREDICTIONS!$P$4:$P$75,PREDICTIONS!$G$4:$G$75,$BX51,PREDICTIONS!$F$4:$F$75,ES$3)+SUMIFS(PREDICTIONS!$O$4:$O$75,PREDICTIONS!$F$4:$F$75,$BX51,PREDICTIONS!$G$4:$G$75,ES$3)</f>
        <v>0</v>
      </c>
      <c r="ET51" s="83">
        <f>SUMIFS(PREDICTIONS!$Q$4:$Q$75,PREDICTIONS!$J$4:$J$75,$BX51,PREDICTIONS!$G$4:$G$75,ET$3)+SUMIFS(PREDICTIONS!$P$4:$P$75,PREDICTIONS!$G$4:$G$75,$BX51,PREDICTIONS!$J$4:$J$75,ET$3)</f>
        <v>0</v>
      </c>
      <c r="EU51" s="83">
        <f>SUMIFS(PREDICTIONS!$R$4:$R$75,PREDICTIONS!$K$4:$K$75,$BX51,PREDICTIONS!$J$4:$J$75,EU$3)+SUMIFS(PREDICTIONS!$Q$4:$Q$75,PREDICTIONS!$J$4:$J$75,$BX51,PREDICTIONS!$K$4:$K$75,EU$3)</f>
        <v>0</v>
      </c>
      <c r="EV51" s="83">
        <f>SUMIFS(PREDICTIONS!$S$4:$S$75,PREDICTIONS!$L$4:$L$75,$BX51,PREDICTIONS!$K$4:$K$75,EV$3)+SUMIFS(PREDICTIONS!$R$4:$R$75,PREDICTIONS!$K$4:$K$75,$BX51,PREDICTIONS!$L$4:$L$75,EV$3)</f>
        <v>0</v>
      </c>
      <c r="EW51" s="83">
        <f>SUMIFS(PREDICTIONS!$T$4:$T$75,PREDICTIONS!$N$4:$N$75,$BX51,PREDICTIONS!$L$4:$L$75,EW$3)+SUMIFS(PREDICTIONS!$S$4:$S$75,PREDICTIONS!$L$4:$L$75,$BX51,PREDICTIONS!$N$4:$N$75,EW$3)</f>
        <v>0</v>
      </c>
      <c r="EX51" s="83">
        <f>SUMIFS(PREDICTIONS!$U$4:$U$75,PREDICTIONS!$O$4:$O$75,$BX51,PREDICTIONS!$N$4:$N$75,EX$3)+SUMIFS(PREDICTIONS!$T$4:$T$75,PREDICTIONS!$N$4:$N$75,$BX51,PREDICTIONS!$O$4:$O$75,EX$3)</f>
        <v>0</v>
      </c>
      <c r="EY51" s="83">
        <f>SUMIFS(PREDICTIONS!$V$4:$V$75,PREDICTIONS!$P$4:$P$75,$BX51,PREDICTIONS!$O$4:$O$75,EY$3)+SUMIFS(PREDICTIONS!$U$4:$U$75,PREDICTIONS!$O$4:$O$75,$BX51,PREDICTIONS!$P$4:$P$75,EY$3)</f>
        <v>0</v>
      </c>
      <c r="EZ51" s="83">
        <f>SUMIFS(PREDICTIONS!$W$4:$W$75,PREDICTIONS!$Q$4:$Q$75,$BX51,PREDICTIONS!$P$4:$P$75,EZ$3)+SUMIFS(PREDICTIONS!$V$4:$V$75,PREDICTIONS!$P$4:$P$75,$BX51,PREDICTIONS!$Q$4:$Q$75,EZ$3)</f>
        <v>0</v>
      </c>
      <c r="FA51" s="83">
        <f>SUMIFS(PREDICTIONS!$B$4:$B$75,PREDICTIONS!$R$4:$R$75,$BX51,PREDICTIONS!$Q$4:$Q$75,FA$3)+SUMIFS(PREDICTIONS!$W$4:$W$75,PREDICTIONS!$Q$4:$Q$75,$BX51,PREDICTIONS!$R$4:$R$75,FA$3)</f>
        <v>0</v>
      </c>
      <c r="FB51" s="83">
        <f>SUMIFS(PREDICTIONS!$C$4:$C$75,PREDICTIONS!$S$4:$S$75,$BX51,PREDICTIONS!$R$4:$R$75,FB$3)+SUMIFS(PREDICTIONS!$B$4:$B$75,PREDICTIONS!$R$4:$R$75,$BX51,PREDICTIONS!$S$4:$S$75,FB$3)</f>
        <v>0</v>
      </c>
      <c r="FC51" s="83">
        <f>SUMIFS(PREDICTIONS!$D$4:$D$75,PREDICTIONS!$T$4:$T$75,$BX51,PREDICTIONS!$S$4:$S$75,FC$3)+SUMIFS(PREDICTIONS!$C$4:$C$75,PREDICTIONS!$S$4:$S$75,$BX51,PREDICTIONS!$T$4:$T$75,FC$3)</f>
        <v>0</v>
      </c>
      <c r="FD51" s="83">
        <f>SUMIFS(PREDICTIONS!$E$4:$E$75,PREDICTIONS!$U$4:$U$75,$BX51,PREDICTIONS!$T$4:$T$75,FD$3)+SUMIFS(PREDICTIONS!$D$4:$D$75,PREDICTIONS!$T$4:$T$75,$BX51,PREDICTIONS!$U$4:$U$75,FD$3)</f>
        <v>0</v>
      </c>
      <c r="FE51" s="83">
        <f>SUMIFS(PREDICTIONS!$F$4:$F$75,PREDICTIONS!$V$4:$V$75,$BX51,PREDICTIONS!$U$4:$U$75,FE$3)+SUMIFS(PREDICTIONS!$E$4:$E$75,PREDICTIONS!$U$4:$U$75,$BX51,PREDICTIONS!$V$4:$V$75,FE$3)</f>
        <v>0</v>
      </c>
      <c r="FF51" s="83">
        <f>SUMIFS(PREDICTIONS!$G$4:$G$75,PREDICTIONS!$W$4:$W$75,$BX51,PREDICTIONS!$V$4:$V$75,FF$3)+SUMIFS(PREDICTIONS!$F$4:$F$75,PREDICTIONS!$V$4:$V$75,$BX51,PREDICTIONS!$W$4:$W$75,FF$3)</f>
        <v>0</v>
      </c>
      <c r="FG51" s="83">
        <f>SUMIFS(PREDICTIONS!$U$4:$U$75,PREDICTIONS!$O$4:$O$75,$BX51,PREDICTIONS!$N$4:$N$75,FG$3)+SUMIFS(PREDICTIONS!$T$4:$T$75,PREDICTIONS!$N$4:$N$75,$BX51,PREDICTIONS!$O$4:$O$75,FG$3)</f>
        <v>0</v>
      </c>
      <c r="FH51" s="83">
        <f>SUMIFS(PREDICTIONS!$U$4:$U$75,PREDICTIONS!$O$4:$O$75,$BX51,PREDICTIONS!$N$4:$N$75,FH$3)+SUMIFS(PREDICTIONS!$T$4:$T$75,PREDICTIONS!$N$4:$N$75,$BX51,PREDICTIONS!$O$4:$O$75,FH$3)</f>
        <v>0</v>
      </c>
      <c r="FI51" s="83">
        <f>SUMIFS(PREDICTIONS!$U$4:$U$75,PREDICTIONS!$O$4:$O$75,$BX51,PREDICTIONS!$N$4:$N$75,FI$3)+SUMIFS(PREDICTIONS!$T$4:$T$75,PREDICTIONS!$N$4:$N$75,$BX51,PREDICTIONS!$O$4:$O$75,FI$3)</f>
        <v>0</v>
      </c>
      <c r="FJ51" s="83">
        <f>SUMIFS(PREDICTIONS!$U$4:$U$75,PREDICTIONS!$O$4:$O$75,$BX51,PREDICTIONS!$N$4:$N$75,FJ$3)+SUMIFS(PREDICTIONS!$T$4:$T$75,PREDICTIONS!$N$4:$N$75,$BX51,PREDICTIONS!$O$4:$O$75,FJ$3)</f>
        <v>0</v>
      </c>
      <c r="FK51" s="83">
        <f>SUMIFS(PREDICTIONS!$U$4:$U$75,PREDICTIONS!$O$4:$O$75,$BX51,PREDICTIONS!$N$4:$N$75,FK$3)+SUMIFS(PREDICTIONS!$T$4:$T$75,PREDICTIONS!$N$4:$N$75,$BX51,PREDICTIONS!$O$4:$O$75,FK$3)</f>
        <v>0</v>
      </c>
      <c r="FL51" s="83">
        <f>SUMIFS(PREDICTIONS!$U$4:$U$75,PREDICTIONS!$O$4:$O$75,$BX51,PREDICTIONS!$N$4:$N$75,FL$3)+SUMIFS(PREDICTIONS!$T$4:$T$75,PREDICTIONS!$N$4:$N$75,$BX51,PREDICTIONS!$O$4:$O$75,FL$3)</f>
        <v>0</v>
      </c>
      <c r="FM51" s="83">
        <f>SUMIFS(PREDICTIONS!$U$4:$U$75,PREDICTIONS!$O$4:$O$75,$BX51,PREDICTIONS!$N$4:$N$75,FM$3)+SUMIFS(PREDICTIONS!$T$4:$T$75,PREDICTIONS!$N$4:$N$75,$BX51,PREDICTIONS!$O$4:$O$75,FM$3)</f>
        <v>0</v>
      </c>
      <c r="FN51" s="83">
        <f>SUMIFS(PREDICTIONS!$U$4:$U$75,PREDICTIONS!$O$4:$O$75,$BX51,PREDICTIONS!$N$4:$N$75,FN$3)+SUMIFS(PREDICTIONS!$T$4:$T$75,PREDICTIONS!$N$4:$N$75,$BX51,PREDICTIONS!$O$4:$O$75,FN$3)</f>
        <v>0</v>
      </c>
      <c r="FO51" s="83">
        <f>SUMIFS(PREDICTIONS!$U$4:$U$75,PREDICTIONS!$O$4:$O$75,$BX51,PREDICTIONS!$N$4:$N$75,FO$3)+SUMIFS(PREDICTIONS!$T$4:$T$75,PREDICTIONS!$N$4:$N$75,$BX51,PREDICTIONS!$O$4:$O$75,FO$3)</f>
        <v>0</v>
      </c>
      <c r="FP51" s="83">
        <f>SUMIFS(PREDICTIONS!$U$4:$U$75,PREDICTIONS!$O$4:$O$75,$BX51,PREDICTIONS!$N$4:$N$75,FP$3)+SUMIFS(PREDICTIONS!$T$4:$T$75,PREDICTIONS!$N$4:$N$75,$BX51,PREDICTIONS!$O$4:$O$75,FP$3)</f>
        <v>0</v>
      </c>
      <c r="FQ51" s="83">
        <f>SUMIFS(PREDICTIONS!$U$4:$U$75,PREDICTIONS!$O$4:$O$75,$BX51,PREDICTIONS!$N$4:$N$75,FQ$3)+SUMIFS(PREDICTIONS!$T$4:$T$75,PREDICTIONS!$N$4:$N$75,$BX51,PREDICTIONS!$O$4:$O$75,FQ$3)</f>
        <v>0</v>
      </c>
      <c r="FR51" s="83">
        <f>SUMIFS(PREDICTIONS!$U$4:$U$75,PREDICTIONS!$O$4:$O$75,$BX51,PREDICTIONS!$N$4:$N$75,FR$3)+SUMIFS(PREDICTIONS!$T$4:$T$75,PREDICTIONS!$N$4:$N$75,$BX51,PREDICTIONS!$O$4:$O$75,FR$3)</f>
        <v>0</v>
      </c>
      <c r="FS51" s="51"/>
      <c r="FT51" s="51" t="s">
        <v>110</v>
      </c>
      <c r="FU51" s="83">
        <f>SUMIFS(PREDICTIONS!$S$4:$S$75,PREDICTIONS!$O$4:$O$75,$BX51,PREDICTIONS!$N$4:$N$75,FU$3)+SUMIFS(PREDICTIONS!$R$4:$R$75,PREDICTIONS!$N$4:$N$75,$BX51,PREDICTIONS!$O$4:$O$75,FU$3)</f>
        <v>0</v>
      </c>
      <c r="FV51" s="83">
        <f>SUMIFS(PREDICTIONS!$S$4:$S$75,PREDICTIONS!$O$4:$O$75,$BX51,PREDICTIONS!$N$4:$N$75,FV$3)+SUMIFS(PREDICTIONS!$R$4:$R$75,PREDICTIONS!$N$4:$N$75,$BX51,PREDICTIONS!$O$4:$O$75,FV$3)</f>
        <v>0</v>
      </c>
      <c r="FW51" s="83">
        <f>SUMIFS(PREDICTIONS!$S$4:$S$75,PREDICTIONS!$O$4:$O$75,$BX51,PREDICTIONS!$N$4:$N$75,FW$3)+SUMIFS(PREDICTIONS!$R$4:$R$75,PREDICTIONS!$N$4:$N$75,$BX51,PREDICTIONS!$O$4:$O$75,FW$3)</f>
        <v>0</v>
      </c>
      <c r="FX51" s="83">
        <f>SUMIFS(PREDICTIONS!$S$4:$S$75,PREDICTIONS!$O$4:$O$75,$BX51,PREDICTIONS!$N$4:$N$75,FX$3)+SUMIFS(PREDICTIONS!$R$4:$R$75,PREDICTIONS!$N$4:$N$75,$BX51,PREDICTIONS!$O$4:$O$75,FX$3)</f>
        <v>0</v>
      </c>
      <c r="FY51" s="83">
        <f>SUMIFS(PREDICTIONS!$S$4:$S$75,PREDICTIONS!$O$4:$O$75,$BX51,PREDICTIONS!$N$4:$N$75,FY$3)+SUMIFS(PREDICTIONS!$R$4:$R$75,PREDICTIONS!$N$4:$N$75,$BX51,PREDICTIONS!$O$4:$O$75,FY$3)</f>
        <v>0</v>
      </c>
      <c r="FZ51" s="83">
        <f>SUMIFS(PREDICTIONS!$S$4:$S$75,PREDICTIONS!$O$4:$O$75,$BX51,PREDICTIONS!$N$4:$N$75,FZ$3)+SUMIFS(PREDICTIONS!$R$4:$R$75,PREDICTIONS!$N$4:$N$75,$BX51,PREDICTIONS!$O$4:$O$75,FZ$3)</f>
        <v>0</v>
      </c>
      <c r="GA51" s="83">
        <f>SUMIFS(PREDICTIONS!$T$4:$T$75,PREDICTIONS!$P$4:$P$75,$BX51,PREDICTIONS!$O$4:$O$75,GA$3)+SUMIFS(PREDICTIONS!$S$4:$S$75,PREDICTIONS!$O$4:$O$75,$BX51,PREDICTIONS!$P$4:$P$75,GA$3)</f>
        <v>0</v>
      </c>
      <c r="GB51" s="83">
        <f>SUMIFS(PREDICTIONS!$U$4:$U$75,PREDICTIONS!$Q$4:$Q$75,$BX51,PREDICTIONS!$P$4:$P$75,GB$3)+SUMIFS(PREDICTIONS!$T$4:$T$75,PREDICTIONS!$P$4:$P$75,$BX51,PREDICTIONS!$Q$4:$Q$75,GB$3)</f>
        <v>0</v>
      </c>
      <c r="GC51" s="83">
        <f>SUMIFS(PREDICTIONS!$V$4:$V$75,PREDICTIONS!$R$4:$R$75,$BX51,PREDICTIONS!$Q$4:$Q$75,GC$3)+SUMIFS(PREDICTIONS!$U$4:$U$75,PREDICTIONS!$Q$4:$Q$75,$BX51,PREDICTIONS!$R$4:$R$75,GC$3)</f>
        <v>0</v>
      </c>
      <c r="GD51" s="83">
        <f>SUMIFS(PREDICTIONS!$W$4:$W$75,PREDICTIONS!$S$4:$S$75,$BX51,PREDICTIONS!$R$4:$R$75,GD$3)+SUMIFS(PREDICTIONS!$V$4:$V$75,PREDICTIONS!$R$4:$R$75,$BX51,PREDICTIONS!$S$4:$S$75,GD$3)</f>
        <v>0</v>
      </c>
      <c r="GE51" s="83">
        <f>SUMIFS(PREDICTIONS!$B$4:$B$75,PREDICTIONS!$T$4:$T$75,$BX51,PREDICTIONS!$S$4:$S$75,GE$3)+SUMIFS(PREDICTIONS!$W$4:$W$75,PREDICTIONS!$S$4:$S$75,$BX51,PREDICTIONS!$T$4:$T$75,GE$3)</f>
        <v>0</v>
      </c>
      <c r="GF51" s="83">
        <f>SUMIFS(PREDICTIONS!$C$4:$C$75,PREDICTIONS!$U$4:$U$75,$BX51,PREDICTIONS!$T$4:$T$75,GF$3)+SUMIFS(PREDICTIONS!$B$4:$B$75,PREDICTIONS!$T$4:$T$75,$BX51,PREDICTIONS!$U$4:$U$75,GF$3)</f>
        <v>0</v>
      </c>
      <c r="GG51" s="83">
        <f>SUMIFS(PREDICTIONS!$D$4:$D$75,PREDICTIONS!$V$4:$V$75,$BX51,PREDICTIONS!$U$4:$U$75,GG$3)+SUMIFS(PREDICTIONS!$C$4:$C$75,PREDICTIONS!$U$4:$U$75,$BX51,PREDICTIONS!$V$4:$V$75,GG$3)</f>
        <v>0</v>
      </c>
      <c r="GH51" s="83">
        <f>SUMIFS(PREDICTIONS!$E$4:$E$75,PREDICTIONS!$W$4:$W$75,$BX51,PREDICTIONS!$V$4:$V$75,GH$3)+SUMIFS(PREDICTIONS!$D$4:$D$75,PREDICTIONS!$V$4:$V$75,$BX51,PREDICTIONS!$W$4:$W$75,GH$3)</f>
        <v>0</v>
      </c>
      <c r="GI51" s="83">
        <f>SUMIFS(PREDICTIONS!$F$4:$F$75,PREDICTIONS!$B$4:$B$75,$BX51,PREDICTIONS!$W$4:$W$75,GI$3)+SUMIFS(PREDICTIONS!$E$4:$E$75,PREDICTIONS!$W$4:$W$75,$BX51,PREDICTIONS!$B$4:$B$75,GI$3)</f>
        <v>0</v>
      </c>
      <c r="GJ51" s="83">
        <f>SUMIFS(PREDICTIONS!$G$4:$G$75,PREDICTIONS!$C$4:$C$75,$BX51,PREDICTIONS!$B$4:$B$75,GJ$3)+SUMIFS(PREDICTIONS!$F$4:$F$75,PREDICTIONS!$B$4:$B$75,$BX51,PREDICTIONS!$C$4:$C$75,GJ$3)</f>
        <v>0</v>
      </c>
      <c r="GK51" s="83">
        <f>SUMIFS(PREDICTIONS!$J$4:$J$75,PREDICTIONS!$D$4:$D$75,$BX51,PREDICTIONS!$C$4:$C$75,GK$3)+SUMIFS(PREDICTIONS!$G$4:$G$75,PREDICTIONS!$C$4:$C$75,$BX51,PREDICTIONS!$D$4:$D$75,GK$3)</f>
        <v>0</v>
      </c>
      <c r="GL51" s="83">
        <f>SUMIFS(PREDICTIONS!$K$4:$K$75,PREDICTIONS!$E$4:$E$75,$BX51,PREDICTIONS!$D$4:$D$75,GL$3)+SUMIFS(PREDICTIONS!$J$4:$J$75,PREDICTIONS!$D$4:$D$75,$BX51,PREDICTIONS!$E$4:$E$75,GL$3)</f>
        <v>0</v>
      </c>
      <c r="GM51" s="83">
        <f>SUMIFS(PREDICTIONS!$L$4:$L$75,PREDICTIONS!$F$4:$F$75,$BX51,PREDICTIONS!$E$4:$E$75,GM$3)+SUMIFS(PREDICTIONS!$K$4:$K$75,PREDICTIONS!$E$4:$E$75,$BX51,PREDICTIONS!$F$4:$F$75,GM$3)</f>
        <v>0</v>
      </c>
      <c r="GN51" s="83">
        <f>SUMIFS(PREDICTIONS!$N$4:$N$75,PREDICTIONS!$G$4:$G$75,$BX51,PREDICTIONS!$F$4:$F$75,GN$3)+SUMIFS(PREDICTIONS!$L$4:$L$75,PREDICTIONS!$F$4:$F$75,$BX51,PREDICTIONS!$G$4:$G$75,GN$3)</f>
        <v>0</v>
      </c>
      <c r="GO51" s="83">
        <f>SUMIFS(PREDICTIONS!$O$4:$O$75,PREDICTIONS!$J$4:$J$75,$BX51,PREDICTIONS!$G$4:$G$75,GO$3)+SUMIFS(PREDICTIONS!$N$4:$N$75,PREDICTIONS!$G$4:$G$75,$BX51,PREDICTIONS!$J$4:$J$75,GO$3)</f>
        <v>0</v>
      </c>
      <c r="GP51" s="83">
        <f>SUMIFS(PREDICTIONS!$P$4:$P$75,PREDICTIONS!$K$4:$K$75,$BX51,PREDICTIONS!$J$4:$J$75,GP$3)+SUMIFS(PREDICTIONS!$O$4:$O$75,PREDICTIONS!$J$4:$J$75,$BX51,PREDICTIONS!$K$4:$K$75,GP$3)</f>
        <v>0</v>
      </c>
      <c r="GQ51" s="83">
        <f>SUMIFS(PREDICTIONS!$Q$4:$Q$75,PREDICTIONS!$L$4:$L$75,$BX51,PREDICTIONS!$K$4:$K$75,GQ$3)+SUMIFS(PREDICTIONS!$P$4:$P$75,PREDICTIONS!$K$4:$K$75,$BX51,PREDICTIONS!$L$4:$L$75,GQ$3)</f>
        <v>0</v>
      </c>
      <c r="GR51" s="83">
        <f>SUMIFS(PREDICTIONS!$R$4:$R$75,PREDICTIONS!$N$4:$N$75,$BX51,PREDICTIONS!$L$4:$L$75,GR$3)+SUMIFS(PREDICTIONS!$Q$4:$Q$75,PREDICTIONS!$L$4:$L$75,$BX51,PREDICTIONS!$N$4:$N$75,GR$3)</f>
        <v>0</v>
      </c>
      <c r="GS51" s="83">
        <f>SUMIFS(PREDICTIONS!$S$4:$S$75,PREDICTIONS!$O$4:$O$75,$BX51,PREDICTIONS!$N$4:$N$75,GS$3)+SUMIFS(PREDICTIONS!$R$4:$R$75,PREDICTIONS!$N$4:$N$75,$BX51,PREDICTIONS!$O$4:$O$75,GS$3)</f>
        <v>0</v>
      </c>
      <c r="GT51" s="83">
        <f>SUMIFS(PREDICTIONS!$T$4:$T$75,PREDICTIONS!$P$4:$P$75,$BX51,PREDICTIONS!$O$4:$O$75,GT$3)+SUMIFS(PREDICTIONS!$S$4:$S$75,PREDICTIONS!$O$4:$O$75,$BX51,PREDICTIONS!$P$4:$P$75,GT$3)</f>
        <v>0</v>
      </c>
      <c r="GU51" s="83">
        <f>SUMIFS(PREDICTIONS!$U$4:$U$75,PREDICTIONS!$Q$4:$Q$75,$BX51,PREDICTIONS!$P$4:$P$75,GU$3)+SUMIFS(PREDICTIONS!$T$4:$T$75,PREDICTIONS!$P$4:$P$75,$BX51,PREDICTIONS!$Q$4:$Q$75,GU$3)</f>
        <v>0</v>
      </c>
      <c r="GV51" s="83">
        <f>SUMIFS(PREDICTIONS!$V$4:$V$75,PREDICTIONS!$R$4:$R$75,$BX51,PREDICTIONS!$Q$4:$Q$75,GV$3)+SUMIFS(PREDICTIONS!$U$4:$U$75,PREDICTIONS!$Q$4:$Q$75,$BX51,PREDICTIONS!$R$4:$R$75,GV$3)</f>
        <v>0</v>
      </c>
      <c r="GW51" s="83">
        <f>SUMIFS(PREDICTIONS!$W$4:$W$75,PREDICTIONS!$S$4:$S$75,$BX51,PREDICTIONS!$R$4:$R$75,GW$3)+SUMIFS(PREDICTIONS!$V$4:$V$75,PREDICTIONS!$R$4:$R$75,$BX51,PREDICTIONS!$S$4:$S$75,GW$3)</f>
        <v>0</v>
      </c>
      <c r="GX51" s="83">
        <f>SUMIFS(PREDICTIONS!$B$4:$B$75,PREDICTIONS!$T$4:$T$75,$BX51,PREDICTIONS!$S$4:$S$75,GX$3)+SUMIFS(PREDICTIONS!$W$4:$W$75,PREDICTIONS!$S$4:$S$75,$BX51,PREDICTIONS!$T$4:$T$75,GX$3)</f>
        <v>0</v>
      </c>
      <c r="GY51" s="83">
        <f>SUMIFS(PREDICTIONS!$C$4:$C$75,PREDICTIONS!$U$4:$U$75,$BX51,PREDICTIONS!$T$4:$T$75,GY$3)+SUMIFS(PREDICTIONS!$B$4:$B$75,PREDICTIONS!$T$4:$T$75,$BX51,PREDICTIONS!$U$4:$U$75,GY$3)</f>
        <v>0</v>
      </c>
      <c r="GZ51" s="83">
        <f>SUMIFS(PREDICTIONS!$S$4:$S$75,PREDICTIONS!$O$4:$O$75,$BX51,PREDICTIONS!$N$4:$N$75,GZ$3)+SUMIFS(PREDICTIONS!$R$4:$R$75,PREDICTIONS!$N$4:$N$75,$BX51,PREDICTIONS!$O$4:$O$75,GZ$3)</f>
        <v>0</v>
      </c>
      <c r="HA51" s="83">
        <f>SUMIFS(PREDICTIONS!$S$4:$S$75,PREDICTIONS!$O$4:$O$75,$BX51,PREDICTIONS!$N$4:$N$75,HA$3)+SUMIFS(PREDICTIONS!$R$4:$R$75,PREDICTIONS!$N$4:$N$75,$BX51,PREDICTIONS!$O$4:$O$75,HA$3)</f>
        <v>0</v>
      </c>
      <c r="HB51" s="83">
        <f>SUMIFS(PREDICTIONS!$S$4:$S$75,PREDICTIONS!$O$4:$O$75,$BX51,PREDICTIONS!$N$4:$N$75,HB$3)+SUMIFS(PREDICTIONS!$R$4:$R$75,PREDICTIONS!$N$4:$N$75,$BX51,PREDICTIONS!$O$4:$O$75,HB$3)</f>
        <v>0</v>
      </c>
      <c r="HC51" s="83">
        <f>SUMIFS(PREDICTIONS!$S$4:$S$75,PREDICTIONS!$O$4:$O$75,$BX51,PREDICTIONS!$N$4:$N$75,HC$3)+SUMIFS(PREDICTIONS!$R$4:$R$75,PREDICTIONS!$N$4:$N$75,$BX51,PREDICTIONS!$O$4:$O$75,HC$3)</f>
        <v>0</v>
      </c>
      <c r="HD51" s="83">
        <f>SUMIFS(PREDICTIONS!$S$4:$S$75,PREDICTIONS!$O$4:$O$75,$BX51,PREDICTIONS!$N$4:$N$75,HD$3)+SUMIFS(PREDICTIONS!$R$4:$R$75,PREDICTIONS!$N$4:$N$75,$BX51,PREDICTIONS!$O$4:$O$75,HD$3)</f>
        <v>0</v>
      </c>
      <c r="HE51" s="83">
        <f>SUMIFS(PREDICTIONS!$S$4:$S$75,PREDICTIONS!$O$4:$O$75,$BX51,PREDICTIONS!$N$4:$N$75,HE$3)+SUMIFS(PREDICTIONS!$R$4:$R$75,PREDICTIONS!$N$4:$N$75,$BX51,PREDICTIONS!$O$4:$O$75,HE$3)</f>
        <v>0</v>
      </c>
      <c r="HF51" s="83">
        <f>SUMIFS(PREDICTIONS!$S$4:$S$75,PREDICTIONS!$O$4:$O$75,$BX51,PREDICTIONS!$N$4:$N$75,HF$3)+SUMIFS(PREDICTIONS!$R$4:$R$75,PREDICTIONS!$N$4:$N$75,$BX51,PREDICTIONS!$O$4:$O$75,HF$3)</f>
        <v>0</v>
      </c>
      <c r="HG51" s="83">
        <f>SUMIFS(PREDICTIONS!$S$4:$S$75,PREDICTIONS!$O$4:$O$75,$BX51,PREDICTIONS!$N$4:$N$75,HG$3)+SUMIFS(PREDICTIONS!$R$4:$R$75,PREDICTIONS!$N$4:$N$75,$BX51,PREDICTIONS!$O$4:$O$75,HG$3)</f>
        <v>0</v>
      </c>
      <c r="HH51" s="83">
        <f>SUMIFS(PREDICTIONS!$S$4:$S$75,PREDICTIONS!$O$4:$O$75,$BX51,PREDICTIONS!$N$4:$N$75,HH$3)+SUMIFS(PREDICTIONS!$R$4:$R$75,PREDICTIONS!$N$4:$N$75,$BX51,PREDICTIONS!$O$4:$O$75,HH$3)</f>
        <v>0</v>
      </c>
      <c r="HI51" s="83">
        <f>SUMIFS(PREDICTIONS!$S$4:$S$75,PREDICTIONS!$O$4:$O$75,$BX51,PREDICTIONS!$N$4:$N$75,HI$3)+SUMIFS(PREDICTIONS!$R$4:$R$75,PREDICTIONS!$N$4:$N$75,$BX51,PREDICTIONS!$O$4:$O$75,HI$3)</f>
        <v>0</v>
      </c>
      <c r="HJ51" s="83">
        <f>SUMIFS(PREDICTIONS!$S$4:$S$75,PREDICTIONS!$O$4:$O$75,$BX51,PREDICTIONS!$N$4:$N$75,HJ$3)+SUMIFS(PREDICTIONS!$R$4:$R$75,PREDICTIONS!$N$4:$N$75,$BX51,PREDICTIONS!$O$4:$O$75,HJ$3)</f>
        <v>0</v>
      </c>
      <c r="HK51" s="83">
        <f>SUMIFS(PREDICTIONS!$S$4:$S$75,PREDICTIONS!$O$4:$O$75,$BX51,PREDICTIONS!$N$4:$N$75,HK$3)+SUMIFS(PREDICTIONS!$R$4:$R$75,PREDICTIONS!$N$4:$N$75,$BX51,PREDICTIONS!$O$4:$O$75,HK$3)</f>
        <v>0</v>
      </c>
      <c r="HL51" s="83">
        <f>SUMIFS(PREDICTIONS!$S$4:$S$75,PREDICTIONS!$O$4:$O$75,$BX51,PREDICTIONS!$N$4:$N$75,HL$3)+SUMIFS(PREDICTIONS!$R$4:$R$75,PREDICTIONS!$N$4:$N$75,$BX51,PREDICTIONS!$O$4:$O$75,HL$3)</f>
        <v>0</v>
      </c>
      <c r="HM51" s="83">
        <f>SUMIFS(PREDICTIONS!$S$4:$S$75,PREDICTIONS!$O$4:$O$75,$BX51,PREDICTIONS!$N$4:$N$75,HM$3)+SUMIFS(PREDICTIONS!$R$4:$R$75,PREDICTIONS!$N$4:$N$75,$BX51,PREDICTIONS!$O$4:$O$75,HM$3)</f>
        <v>0</v>
      </c>
      <c r="HN51" s="83">
        <f>SUMIFS(PREDICTIONS!$S$4:$S$75,PREDICTIONS!$O$4:$O$75,$BX51,PREDICTIONS!$N$4:$N$75,HN$3)+SUMIFS(PREDICTIONS!$R$4:$R$75,PREDICTIONS!$N$4:$N$75,$BX51,PREDICTIONS!$O$4:$O$75,HN$3)</f>
        <v>0</v>
      </c>
      <c r="HO51" s="83">
        <f>SUMIFS(PREDICTIONS!$S$4:$S$75,PREDICTIONS!$O$4:$O$75,$BX51,PREDICTIONS!$N$4:$N$75,HO$3)+SUMIFS(PREDICTIONS!$R$4:$R$75,PREDICTIONS!$N$4:$N$75,$BX51,PREDICTIONS!$O$4:$O$75,HO$3)</f>
        <v>0</v>
      </c>
      <c r="HP51" s="83">
        <f>SUMIFS(PREDICTIONS!$S$4:$S$75,PREDICTIONS!$O$4:$O$75,$BX51,PREDICTIONS!$N$4:$N$75,HP$3)+SUMIFS(PREDICTIONS!$R$4:$R$75,PREDICTIONS!$N$4:$N$75,$BX51,PREDICTIONS!$O$4:$O$75,HP$3)</f>
        <v>0</v>
      </c>
      <c r="HQ51" s="5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P51" s="71"/>
      <c r="IQ51" s="71"/>
      <c r="IR51" s="71"/>
      <c r="IS51" s="71"/>
      <c r="IT51" s="71"/>
      <c r="IU51" s="71"/>
      <c r="IV51" s="71"/>
      <c r="IW51" s="71"/>
      <c r="IX51" s="71"/>
      <c r="IY51" s="71"/>
      <c r="IZ51" s="71"/>
      <c r="JA51" s="71"/>
      <c r="JB51" s="71"/>
      <c r="JC51" s="71"/>
      <c r="JD51" s="71"/>
      <c r="JE51" s="71"/>
      <c r="JF51" s="71"/>
      <c r="JG51" s="71"/>
      <c r="JH51" s="71"/>
      <c r="JI51" s="71"/>
      <c r="JJ51" s="71"/>
      <c r="JK51" s="71"/>
      <c r="JL51" s="71"/>
      <c r="JM51" s="71"/>
      <c r="JN51" s="71"/>
      <c r="JO51" s="71"/>
      <c r="JP51" s="71"/>
      <c r="JQ51" s="71"/>
      <c r="JR51" s="71"/>
      <c r="JS51" s="71"/>
      <c r="JT51" s="71"/>
      <c r="JU51" s="71"/>
      <c r="JV51" s="71"/>
      <c r="JW51" s="71"/>
      <c r="JX51" s="71"/>
      <c r="JY51" s="71"/>
      <c r="JZ51" s="71"/>
      <c r="KA51" s="71"/>
      <c r="KB51" s="71"/>
      <c r="KC51" s="71"/>
      <c r="KD51" s="71"/>
      <c r="KE51" s="71"/>
      <c r="KF51" s="71"/>
      <c r="KG51" s="71"/>
      <c r="KH51" s="71"/>
      <c r="KI51" s="71"/>
      <c r="KJ51" s="71"/>
      <c r="KK51" s="71"/>
      <c r="KL51" s="71"/>
      <c r="KM51" s="71"/>
      <c r="KN51" s="71"/>
      <c r="KO51" s="71"/>
    </row>
    <row r="52" spans="1:301" s="78" customFormat="1" ht="30" customHeight="1" x14ac:dyDescent="0.25">
      <c r="A52" s="71"/>
      <c r="B52" s="72">
        <f>ACTUALS!B52</f>
        <v>49</v>
      </c>
      <c r="C52" s="73" t="str">
        <f>ACTUALS!C52</f>
        <v>B</v>
      </c>
      <c r="D52" s="74">
        <f>ACTUALS!D52</f>
        <v>46197</v>
      </c>
      <c r="E52" s="73" t="str">
        <f>ACTUALS!E52</f>
        <v>BC Place (Vancouver)</v>
      </c>
      <c r="F52" s="180">
        <f>ACTUALS!F52</f>
        <v>0.625</v>
      </c>
      <c r="G52" s="75">
        <f t="shared" si="2"/>
        <v>46197.625</v>
      </c>
      <c r="H52" s="254" t="str">
        <f>ACTUALS!H52</f>
        <v>Switzerland - Canada</v>
      </c>
      <c r="I52" s="149"/>
      <c r="J52" s="150"/>
      <c r="K52" s="151"/>
      <c r="L52" s="73" t="str">
        <f t="shared" si="3"/>
        <v/>
      </c>
      <c r="M52" s="76" t="s">
        <v>732</v>
      </c>
      <c r="N52" s="77" t="str">
        <f t="shared" si="7"/>
        <v>Switzerland</v>
      </c>
      <c r="O52" s="78" t="str">
        <f t="shared" si="8"/>
        <v>Canada</v>
      </c>
      <c r="P52" s="78" t="str">
        <f>IF(L52="","",IF(PREDICTIONS!$R52&gt;PREDICTIONS!$S52,PREDICTIONS!$N52,IF(PREDICTIONS!$S52&gt;PREDICTIONS!$R52,PREDICTIONS!$O52,"")))</f>
        <v/>
      </c>
      <c r="Q52" s="78" t="str">
        <f>IF(PREDICTIONS!$P52=PREDICTIONS!$N52,PREDICTIONS!$O52,IF(PREDICTIONS!$P52=PREDICTIONS!$O52,PREDICTIONS!$N52,""))</f>
        <v/>
      </c>
      <c r="R52" s="79">
        <f t="shared" si="4"/>
        <v>0</v>
      </c>
      <c r="S52" s="78">
        <f t="shared" si="5"/>
        <v>0</v>
      </c>
      <c r="T52" s="78">
        <f>IF(OR(PREDICTIONS!$R52="",PREDICTIONS!$S52=""),"",PREDICTIONS!$R52-PREDICTIONS!$S52)</f>
        <v>0</v>
      </c>
      <c r="U52" s="78">
        <f>IF(OR(PREDICTIONS!$R52="",PREDICTIONS!$S52=""),"",PREDICTIONS!$S52-PREDICTIONS!$R52)</f>
        <v>0</v>
      </c>
      <c r="V52" s="78" t="str">
        <f>IF(PREDICTIONS!$K52="","",IF(PREDICTIONS!$L52="Draw",1,IF(PREDICTIONS!$L52=PREDICTIONS!$N52,3,0)))</f>
        <v/>
      </c>
      <c r="W52" s="78" t="str">
        <f>IF(PREDICTIONS!$K52="","",IF(PREDICTIONS!$L52="Draw",1,IF(PREDICTIONS!$L52=PREDICTIONS!$O52,3,0)))</f>
        <v/>
      </c>
      <c r="AB52" s="209" t="str">
        <f>IF(OR(ACTUALS!L52="",L52=""),"",IF((R52+S52)=(ACTUALS!R52+ACTUALS!S52),pointtotalgoals,0))</f>
        <v/>
      </c>
      <c r="AC52" s="78" t="str">
        <f>IF(L52="","",IF(L52=ACTUALS!L52,pointcorrectresult,0))</f>
        <v/>
      </c>
      <c r="AD52" s="78" t="str">
        <f>IF(L52="","",IF(I52=ACTUALS!I52,pointcorrectscore,0))</f>
        <v/>
      </c>
      <c r="AE52" s="210">
        <f t="shared" si="6"/>
        <v>0</v>
      </c>
      <c r="AL52" s="51"/>
      <c r="AM52" s="51"/>
      <c r="AN52" s="51"/>
      <c r="AO52" s="51"/>
      <c r="AP52" s="51"/>
      <c r="AQ52" s="71"/>
      <c r="AR52" s="71"/>
      <c r="AS52" s="51"/>
      <c r="AT52" s="51"/>
      <c r="AU52" s="94"/>
      <c r="AV52" s="94"/>
      <c r="AW52" s="51"/>
      <c r="AX52" s="51"/>
      <c r="AY52" s="51"/>
      <c r="AZ52" s="51"/>
      <c r="BA52" s="51"/>
      <c r="BB52" s="51"/>
      <c r="BC52" s="51"/>
      <c r="BD52" s="51" t="s">
        <v>105</v>
      </c>
      <c r="BE52" s="51" t="s">
        <v>108</v>
      </c>
      <c r="BF52" s="51">
        <f>COUNTIF(PREDICTIONS!$P$4:$P$75,BE52)</f>
        <v>0</v>
      </c>
      <c r="BG52" s="51">
        <f>COUNTIFS(PREDICTIONS!$O$4:$O$75,BE52,PREDICTIONS!$L$4:$L$75,"Draw")+COUNTIFS(PREDICTIONS!$N$4:$N$75,BE52,PREDICTIONS!$L$4:$L$75,"Draw")</f>
        <v>0</v>
      </c>
      <c r="BH52" s="51">
        <f>COUNTIF(PREDICTIONS!$Q$4:$Q$75,BE52)</f>
        <v>0</v>
      </c>
      <c r="BI52" s="51">
        <f>BG52+(3*BF52)</f>
        <v>0</v>
      </c>
      <c r="BJ52" s="51">
        <f>SUMIFS(PREDICTIONS!$R$4:$R$75,PREDICTIONS!$N$4:$N$75,BE52)+SUMIFS(PREDICTIONS!$S$4:$S$75,PREDICTIONS!$O$4:$O$75,BE52)</f>
        <v>0</v>
      </c>
      <c r="BK52" s="51">
        <f>SUMIFS(PREDICTIONS!$S$4:$S$75,PREDICTIONS!$N$4:$N$75,BE52)+SUMIFS(PREDICTIONS!$R$4:$R$75,PREDICTIONS!$O$4:$O$75,BE52)</f>
        <v>0</v>
      </c>
      <c r="BL52" s="51">
        <f>BJ52-BK52</f>
        <v>0</v>
      </c>
      <c r="BM52" s="51">
        <f ca="1">RANK(BV52,BV49:BV52,1)</f>
        <v>1</v>
      </c>
      <c r="BN52" s="51" t="str">
        <f>IFERROR(VLOOKUP(BE52,AU:AV,2,FALSE),"")</f>
        <v/>
      </c>
      <c r="BO52" s="51" t="str">
        <f ca="1">IF(BN52="",BM52&amp;BD52,BN52&amp;BD52)</f>
        <v>1J</v>
      </c>
      <c r="BP52" s="51">
        <f>RANK(BI52,BI49:BI52)+(RANK(BL52,BL49:BL52)/10)+(RANK(BJ52,BJ49:BJ52)/100)</f>
        <v>1.1100000000000001</v>
      </c>
      <c r="BQ52" s="51">
        <f>RANK(BP52,BP49:BP52,1)</f>
        <v>1</v>
      </c>
      <c r="BR52" s="51" cm="1">
        <f t="array" aca="1" ref="BR52" ca="1">SUMPRODUCT((OFFSET($BY$3:$DT$3,MATCH($BE52,$BX$4:$BX$51,0),0))*((IF($BQ50=$BQ52,$BY$3:$DT$3=$BE50,0))+(IF($BQ49=$BQ52,$BY$3:$DT$3=$BE49,0))+(IF($BQ51=$BQ52,$BY$3:$DT$3=$BE51,0))))</f>
        <v>0</v>
      </c>
      <c r="BS52" s="51" cm="1">
        <f t="array" aca="1" ref="BS52" ca="1">SUMPRODUCT((OFFSET($DW$3:$FR$3,MATCH($BE52,$DV$4:$DV$51,0),0))*((IF($BQ50=$BQ52,$DW$3:$FR$3=$BE50,0))+(IF($BQ49=$BQ52,$DW$3:$FR$3=$BE49,0))+(IF($BQ51=$BQ52,$DW$3:$FR$3=$BE51,0))))</f>
        <v>0</v>
      </c>
      <c r="BT52" s="51" cm="1">
        <f t="array" aca="1" ref="BT52" ca="1">SUMPRODUCT((OFFSET($FU$3:$HP$3,MATCH($BE52,$FT$4:$FT$51,0),0))*((IF($BQ50=$BQ52,$FU$3:$HP$3=$BE50,0))+(IF($BQ49=$BQ52,$FU$3:$HP$3=$BE49,0))+(IF($BQ51=$BQ52,$FU$3:$HP$3=$BE51,0))))</f>
        <v>0</v>
      </c>
      <c r="BU52" s="51">
        <f ca="1">(BR52/1000)+(BS52/10000)+(BT52/100000)+(ROW(BT55)/10000000)</f>
        <v>5.4999999999999999E-6</v>
      </c>
      <c r="BV52" s="51">
        <f ca="1">+BP52-BU52</f>
        <v>1.1099945</v>
      </c>
      <c r="BW52" s="51"/>
      <c r="BX52" s="96"/>
      <c r="BY52" s="97"/>
      <c r="BZ52" s="97"/>
      <c r="CA52" s="97"/>
      <c r="CB52" s="97"/>
      <c r="CC52" s="97"/>
      <c r="CD52" s="97"/>
      <c r="CE52" s="97"/>
      <c r="CF52" s="97"/>
      <c r="CG52" s="97"/>
      <c r="CH52" s="97"/>
      <c r="CI52" s="97"/>
      <c r="CJ52" s="97"/>
      <c r="CK52" s="97"/>
      <c r="CL52" s="97"/>
      <c r="CM52" s="97"/>
      <c r="CN52" s="97"/>
      <c r="CO52" s="97"/>
      <c r="CP52" s="97"/>
      <c r="CQ52" s="97"/>
      <c r="CR52" s="97"/>
      <c r="CS52" s="97"/>
      <c r="CT52" s="97"/>
      <c r="CU52" s="97"/>
      <c r="CV52" s="97"/>
      <c r="CW52" s="97"/>
      <c r="CX52" s="97"/>
      <c r="CY52" s="97"/>
      <c r="CZ52" s="97"/>
      <c r="DA52" s="97"/>
      <c r="DB52" s="97"/>
      <c r="DC52" s="97"/>
      <c r="DD52" s="97"/>
      <c r="DE52" s="97"/>
      <c r="DF52" s="97"/>
      <c r="DG52" s="97"/>
      <c r="DH52" s="97"/>
      <c r="DI52" s="97"/>
      <c r="DJ52" s="97"/>
      <c r="DK52" s="97"/>
      <c r="DL52" s="97"/>
      <c r="DM52" s="97"/>
      <c r="DN52" s="97"/>
      <c r="DO52" s="97"/>
      <c r="DP52" s="97"/>
      <c r="DQ52" s="97"/>
      <c r="DR52" s="97"/>
      <c r="DS52" s="97"/>
      <c r="DT52" s="97"/>
      <c r="DU52" s="51"/>
      <c r="DV52" s="51"/>
      <c r="DW52" s="51"/>
      <c r="DX52" s="51"/>
      <c r="DY52" s="51"/>
      <c r="DZ52" s="51"/>
      <c r="EA52" s="51"/>
      <c r="EB52" s="51"/>
      <c r="EC52" s="51"/>
      <c r="ED52" s="51"/>
      <c r="EE52" s="51"/>
      <c r="EF52" s="51"/>
      <c r="EG52" s="51"/>
      <c r="EH52" s="51"/>
      <c r="EI52" s="51"/>
      <c r="EJ52" s="51"/>
      <c r="EK52" s="51"/>
      <c r="EL52" s="51"/>
      <c r="EM52" s="51"/>
      <c r="EN52" s="51"/>
      <c r="EO52" s="51"/>
      <c r="EP52" s="51"/>
      <c r="EQ52" s="51"/>
      <c r="ER52" s="51"/>
      <c r="ES52" s="51"/>
      <c r="ET52" s="51"/>
      <c r="EU52" s="51"/>
      <c r="EV52" s="51"/>
      <c r="EW52" s="51"/>
      <c r="EX52" s="51"/>
      <c r="EY52" s="51"/>
      <c r="EZ52" s="51"/>
      <c r="FA52" s="51"/>
      <c r="FB52" s="51"/>
      <c r="FC52" s="51"/>
      <c r="FD52" s="51"/>
      <c r="FE52" s="51"/>
      <c r="FF52" s="51"/>
      <c r="FG52" s="51"/>
      <c r="FH52" s="51"/>
      <c r="FI52" s="51"/>
      <c r="FJ52" s="51"/>
      <c r="FK52" s="51"/>
      <c r="FL52" s="51"/>
      <c r="FM52" s="51"/>
      <c r="FN52" s="51"/>
      <c r="FO52" s="51"/>
      <c r="FP52" s="51"/>
      <c r="FQ52" s="51"/>
      <c r="FR52" s="51"/>
      <c r="FS52" s="51"/>
      <c r="FT52" s="51"/>
      <c r="FU52" s="51"/>
      <c r="FV52" s="51"/>
      <c r="FW52" s="51"/>
      <c r="FX52" s="51"/>
      <c r="FY52" s="51"/>
      <c r="FZ52" s="51"/>
      <c r="GA52" s="51"/>
      <c r="GB52" s="51"/>
      <c r="GC52" s="51"/>
      <c r="GD52" s="51"/>
      <c r="GE52" s="51"/>
      <c r="GF52" s="51"/>
      <c r="GG52" s="51"/>
      <c r="GH52" s="51"/>
      <c r="GI52" s="51"/>
      <c r="GJ52" s="51"/>
      <c r="GK52" s="51"/>
      <c r="GL52" s="51"/>
      <c r="GM52" s="51"/>
      <c r="GN52" s="51"/>
      <c r="GO52" s="51"/>
      <c r="GP52" s="51"/>
      <c r="GQ52" s="51"/>
      <c r="GR52" s="51"/>
      <c r="GS52" s="51"/>
      <c r="GT52" s="51"/>
      <c r="GU52" s="51"/>
      <c r="GV52" s="51"/>
      <c r="GW52" s="51"/>
      <c r="GX52" s="51"/>
      <c r="GY52" s="51"/>
      <c r="GZ52" s="51"/>
      <c r="HA52" s="51"/>
      <c r="HB52" s="51"/>
      <c r="HC52" s="51"/>
      <c r="HD52" s="51"/>
      <c r="HE52" s="51"/>
      <c r="HF52" s="51"/>
      <c r="HG52" s="51"/>
      <c r="HH52" s="51"/>
      <c r="HI52" s="51"/>
      <c r="HJ52" s="51"/>
      <c r="HK52" s="51"/>
      <c r="HL52" s="51"/>
      <c r="HM52" s="51"/>
      <c r="HN52" s="51"/>
      <c r="HO52" s="51"/>
      <c r="HP52" s="51"/>
      <c r="HQ52" s="5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P52" s="71"/>
      <c r="IQ52" s="71"/>
      <c r="IR52" s="71"/>
      <c r="IS52" s="71"/>
      <c r="IT52" s="71"/>
      <c r="IU52" s="71"/>
      <c r="IV52" s="71"/>
      <c r="IW52" s="71"/>
      <c r="IX52" s="71"/>
      <c r="IY52" s="71"/>
      <c r="IZ52" s="71"/>
      <c r="JA52" s="71"/>
      <c r="JB52" s="71"/>
      <c r="JC52" s="71"/>
      <c r="JD52" s="71"/>
      <c r="JE52" s="71"/>
      <c r="JF52" s="71"/>
      <c r="JG52" s="71"/>
      <c r="JH52" s="71"/>
      <c r="JI52" s="71"/>
      <c r="JJ52" s="71"/>
      <c r="JK52" s="71"/>
      <c r="JL52" s="71"/>
      <c r="JM52" s="71"/>
      <c r="JN52" s="71"/>
      <c r="JO52" s="71"/>
      <c r="JP52" s="71"/>
      <c r="JQ52" s="71"/>
      <c r="JR52" s="71"/>
      <c r="JS52" s="71"/>
      <c r="JT52" s="71"/>
      <c r="JU52" s="71"/>
      <c r="JV52" s="71"/>
      <c r="JW52" s="71"/>
      <c r="JX52" s="71"/>
      <c r="JY52" s="71"/>
      <c r="JZ52" s="71"/>
      <c r="KA52" s="71"/>
      <c r="KB52" s="71"/>
      <c r="KC52" s="71"/>
      <c r="KD52" s="71"/>
      <c r="KE52" s="71"/>
      <c r="KF52" s="71"/>
      <c r="KG52" s="71"/>
      <c r="KH52" s="71"/>
      <c r="KI52" s="71"/>
      <c r="KJ52" s="71"/>
      <c r="KK52" s="71"/>
      <c r="KL52" s="71"/>
      <c r="KM52" s="71"/>
      <c r="KN52" s="71"/>
      <c r="KO52" s="71"/>
    </row>
    <row r="53" spans="1:301" s="78" customFormat="1" ht="30" customHeight="1" x14ac:dyDescent="0.25">
      <c r="A53" s="71"/>
      <c r="B53" s="72">
        <f>ACTUALS!B53</f>
        <v>50</v>
      </c>
      <c r="C53" s="73" t="str">
        <f>ACTUALS!C53</f>
        <v>B</v>
      </c>
      <c r="D53" s="74">
        <f>ACTUALS!D53</f>
        <v>46197</v>
      </c>
      <c r="E53" s="73" t="str">
        <f>ACTUALS!E53</f>
        <v>Lumen Field (Seattle)</v>
      </c>
      <c r="F53" s="180">
        <f>ACTUALS!F53</f>
        <v>0.625</v>
      </c>
      <c r="G53" s="75">
        <f t="shared" si="2"/>
        <v>46197.625</v>
      </c>
      <c r="H53" s="254" t="str">
        <f>ACTUALS!H53</f>
        <v>Bosnia and Herzegovina - Qatar</v>
      </c>
      <c r="I53" s="149"/>
      <c r="J53" s="150"/>
      <c r="K53" s="151"/>
      <c r="L53" s="73" t="str">
        <f t="shared" si="3"/>
        <v/>
      </c>
      <c r="M53" s="76" t="s">
        <v>730</v>
      </c>
      <c r="N53" s="77" t="str">
        <f t="shared" si="7"/>
        <v>Bosnia and Herzegovina</v>
      </c>
      <c r="O53" s="78" t="str">
        <f t="shared" si="8"/>
        <v>Qatar</v>
      </c>
      <c r="P53" s="78" t="str">
        <f>IF(L53="","",IF(PREDICTIONS!$R53&gt;PREDICTIONS!$S53,PREDICTIONS!$N53,IF(PREDICTIONS!$S53&gt;PREDICTIONS!$R53,PREDICTIONS!$O53,"")))</f>
        <v/>
      </c>
      <c r="Q53" s="78" t="str">
        <f>IF(PREDICTIONS!$P53=PREDICTIONS!$N53,PREDICTIONS!$O53,IF(PREDICTIONS!$P53=PREDICTIONS!$O53,PREDICTIONS!$N53,""))</f>
        <v/>
      </c>
      <c r="R53" s="79">
        <f t="shared" si="4"/>
        <v>0</v>
      </c>
      <c r="S53" s="78">
        <f t="shared" si="5"/>
        <v>0</v>
      </c>
      <c r="T53" s="78">
        <f>IF(OR(PREDICTIONS!$R53="",PREDICTIONS!$S53=""),"",PREDICTIONS!$R53-PREDICTIONS!$S53)</f>
        <v>0</v>
      </c>
      <c r="U53" s="78">
        <f>IF(OR(PREDICTIONS!$R53="",PREDICTIONS!$S53=""),"",PREDICTIONS!$S53-PREDICTIONS!$R53)</f>
        <v>0</v>
      </c>
      <c r="V53" s="78" t="str">
        <f>IF(PREDICTIONS!$K53="","",IF(PREDICTIONS!$L53="Draw",1,IF(PREDICTIONS!$L53=PREDICTIONS!$N53,3,0)))</f>
        <v/>
      </c>
      <c r="W53" s="78" t="str">
        <f>IF(PREDICTIONS!$K53="","",IF(PREDICTIONS!$L53="Draw",1,IF(PREDICTIONS!$L53=PREDICTIONS!$O53,3,0)))</f>
        <v/>
      </c>
      <c r="AB53" s="209" t="str">
        <f>IF(OR(ACTUALS!L53="",L53=""),"",IF((R53+S53)=(ACTUALS!R53+ACTUALS!S53),pointtotalgoals,0))</f>
        <v/>
      </c>
      <c r="AC53" s="78" t="str">
        <f>IF(L53="","",IF(L53=ACTUALS!L53,pointcorrectresult,0))</f>
        <v/>
      </c>
      <c r="AD53" s="78" t="str">
        <f>IF(L53="","",IF(I53=ACTUALS!I53,pointcorrectscore,0))</f>
        <v/>
      </c>
      <c r="AE53" s="210">
        <f t="shared" si="6"/>
        <v>0</v>
      </c>
      <c r="AK53" s="81"/>
      <c r="AL53" s="271" t="s">
        <v>129</v>
      </c>
      <c r="AM53" s="272"/>
      <c r="AN53" s="211" t="s">
        <v>63</v>
      </c>
      <c r="AO53" s="212" t="s">
        <v>76</v>
      </c>
      <c r="AP53" s="211" t="s">
        <v>15</v>
      </c>
      <c r="AQ53" s="279" t="s">
        <v>775</v>
      </c>
      <c r="AR53" s="279"/>
      <c r="AS53" s="63"/>
      <c r="AT53" s="51"/>
      <c r="AU53" s="94"/>
      <c r="AV53" s="94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  <c r="BM53" s="51"/>
      <c r="BN53" s="51"/>
      <c r="BO53" s="51"/>
      <c r="BP53" s="51"/>
      <c r="BQ53" s="51"/>
      <c r="BR53" s="51"/>
      <c r="BS53" s="51"/>
      <c r="BT53" s="51"/>
      <c r="BU53" s="51"/>
      <c r="BV53" s="51"/>
      <c r="BW53" s="51"/>
      <c r="BX53" s="96"/>
      <c r="BY53" s="97"/>
      <c r="BZ53" s="97"/>
      <c r="CA53" s="97"/>
      <c r="CB53" s="97"/>
      <c r="CC53" s="97"/>
      <c r="CD53" s="97"/>
      <c r="CE53" s="97"/>
      <c r="CF53" s="97"/>
      <c r="CG53" s="97"/>
      <c r="CH53" s="97"/>
      <c r="CI53" s="97"/>
      <c r="CJ53" s="97"/>
      <c r="CK53" s="97"/>
      <c r="CL53" s="97"/>
      <c r="CM53" s="97"/>
      <c r="CN53" s="97"/>
      <c r="CO53" s="97"/>
      <c r="CP53" s="97"/>
      <c r="CQ53" s="97"/>
      <c r="CR53" s="97"/>
      <c r="CS53" s="97"/>
      <c r="CT53" s="97"/>
      <c r="CU53" s="97"/>
      <c r="CV53" s="97"/>
      <c r="CW53" s="97"/>
      <c r="CX53" s="97"/>
      <c r="CY53" s="97"/>
      <c r="CZ53" s="97"/>
      <c r="DA53" s="97"/>
      <c r="DB53" s="97"/>
      <c r="DC53" s="97"/>
      <c r="DD53" s="97"/>
      <c r="DE53" s="97"/>
      <c r="DF53" s="97"/>
      <c r="DG53" s="97"/>
      <c r="DH53" s="97"/>
      <c r="DI53" s="97"/>
      <c r="DJ53" s="97"/>
      <c r="DK53" s="97"/>
      <c r="DL53" s="97"/>
      <c r="DM53" s="97"/>
      <c r="DN53" s="97"/>
      <c r="DO53" s="97"/>
      <c r="DP53" s="97"/>
      <c r="DQ53" s="97"/>
      <c r="DR53" s="97"/>
      <c r="DS53" s="97"/>
      <c r="DT53" s="97"/>
      <c r="DU53" s="51"/>
      <c r="DV53" s="51"/>
      <c r="DW53" s="51"/>
      <c r="DX53" s="51"/>
      <c r="DY53" s="51"/>
      <c r="DZ53" s="51"/>
      <c r="EA53" s="51"/>
      <c r="EB53" s="51"/>
      <c r="EC53" s="51"/>
      <c r="ED53" s="51"/>
      <c r="EE53" s="51"/>
      <c r="EF53" s="51"/>
      <c r="EG53" s="51"/>
      <c r="EH53" s="51"/>
      <c r="EI53" s="51"/>
      <c r="EJ53" s="51"/>
      <c r="EK53" s="51"/>
      <c r="EL53" s="51"/>
      <c r="EM53" s="51"/>
      <c r="EN53" s="51"/>
      <c r="EO53" s="51"/>
      <c r="EP53" s="51"/>
      <c r="EQ53" s="51"/>
      <c r="ER53" s="51"/>
      <c r="ES53" s="51"/>
      <c r="ET53" s="51"/>
      <c r="EU53" s="51"/>
      <c r="EV53" s="51"/>
      <c r="EW53" s="51"/>
      <c r="EX53" s="51"/>
      <c r="EY53" s="51"/>
      <c r="EZ53" s="51"/>
      <c r="FA53" s="51"/>
      <c r="FB53" s="51"/>
      <c r="FC53" s="51"/>
      <c r="FD53" s="51"/>
      <c r="FE53" s="51"/>
      <c r="FF53" s="51"/>
      <c r="FG53" s="51"/>
      <c r="FH53" s="51"/>
      <c r="FI53" s="51"/>
      <c r="FJ53" s="51"/>
      <c r="FK53" s="51"/>
      <c r="FL53" s="51"/>
      <c r="FM53" s="51"/>
      <c r="FN53" s="51"/>
      <c r="FO53" s="51"/>
      <c r="FP53" s="51"/>
      <c r="FQ53" s="51"/>
      <c r="FR53" s="51"/>
      <c r="FS53" s="51"/>
      <c r="FT53" s="51"/>
      <c r="FU53" s="51"/>
      <c r="FV53" s="51"/>
      <c r="FW53" s="51"/>
      <c r="FX53" s="51"/>
      <c r="FY53" s="51"/>
      <c r="FZ53" s="51"/>
      <c r="GA53" s="51"/>
      <c r="GB53" s="51"/>
      <c r="GC53" s="51"/>
      <c r="GD53" s="51"/>
      <c r="GE53" s="51"/>
      <c r="GF53" s="51"/>
      <c r="GG53" s="51"/>
      <c r="GH53" s="51"/>
      <c r="GI53" s="51"/>
      <c r="GJ53" s="51"/>
      <c r="GK53" s="51"/>
      <c r="GL53" s="51"/>
      <c r="GM53" s="51"/>
      <c r="GN53" s="51"/>
      <c r="GO53" s="51"/>
      <c r="GP53" s="51"/>
      <c r="GQ53" s="51"/>
      <c r="GR53" s="51"/>
      <c r="GS53" s="51"/>
      <c r="GT53" s="51"/>
      <c r="GU53" s="51"/>
      <c r="GV53" s="51"/>
      <c r="GW53" s="51"/>
      <c r="GX53" s="51"/>
      <c r="GY53" s="51"/>
      <c r="GZ53" s="51"/>
      <c r="HA53" s="51"/>
      <c r="HB53" s="51"/>
      <c r="HC53" s="51"/>
      <c r="HD53" s="51"/>
      <c r="HE53" s="51"/>
      <c r="HF53" s="51"/>
      <c r="HG53" s="51"/>
      <c r="HH53" s="51"/>
      <c r="HI53" s="51"/>
      <c r="HJ53" s="51"/>
      <c r="HK53" s="51"/>
      <c r="HL53" s="51"/>
      <c r="HM53" s="51"/>
      <c r="HN53" s="51"/>
      <c r="HO53" s="51"/>
      <c r="HP53" s="51"/>
      <c r="HQ53" s="5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P53" s="71"/>
      <c r="IQ53" s="71"/>
      <c r="IR53" s="71"/>
      <c r="IS53" s="71"/>
      <c r="IT53" s="71"/>
      <c r="IU53" s="71"/>
      <c r="IV53" s="71"/>
      <c r="IW53" s="71"/>
      <c r="IX53" s="71"/>
      <c r="IY53" s="71"/>
      <c r="IZ53" s="71"/>
      <c r="JA53" s="71"/>
      <c r="JB53" s="71"/>
      <c r="JC53" s="71"/>
      <c r="JD53" s="71"/>
      <c r="JE53" s="71"/>
      <c r="JF53" s="71"/>
      <c r="JG53" s="71"/>
      <c r="JH53" s="71"/>
      <c r="JI53" s="71"/>
      <c r="JJ53" s="71"/>
      <c r="JK53" s="71"/>
      <c r="JL53" s="71"/>
      <c r="JM53" s="71"/>
      <c r="JN53" s="71"/>
      <c r="JO53" s="71"/>
      <c r="JP53" s="71"/>
      <c r="JQ53" s="71"/>
      <c r="JR53" s="71"/>
      <c r="JS53" s="71"/>
      <c r="JT53" s="71"/>
      <c r="JU53" s="71"/>
      <c r="JV53" s="71"/>
      <c r="JW53" s="71"/>
      <c r="JX53" s="71"/>
      <c r="JY53" s="71"/>
      <c r="JZ53" s="71"/>
      <c r="KA53" s="71"/>
      <c r="KB53" s="71"/>
      <c r="KC53" s="71"/>
      <c r="KD53" s="71"/>
      <c r="KE53" s="71"/>
      <c r="KF53" s="71"/>
      <c r="KG53" s="71"/>
      <c r="KH53" s="71"/>
      <c r="KI53" s="71"/>
      <c r="KJ53" s="71"/>
      <c r="KK53" s="71"/>
      <c r="KL53" s="71"/>
      <c r="KM53" s="71"/>
      <c r="KN53" s="71"/>
      <c r="KO53" s="71"/>
    </row>
    <row r="54" spans="1:301" s="78" customFormat="1" ht="30" customHeight="1" x14ac:dyDescent="0.25">
      <c r="A54" s="71"/>
      <c r="B54" s="72">
        <f>ACTUALS!B54</f>
        <v>51</v>
      </c>
      <c r="C54" s="73" t="str">
        <f>ACTUALS!C54</f>
        <v>C</v>
      </c>
      <c r="D54" s="74">
        <f>ACTUALS!D54</f>
        <v>46197</v>
      </c>
      <c r="E54" s="73" t="str">
        <f>ACTUALS!E54</f>
        <v>Hard Rock Stadium (Miami Gardens)</v>
      </c>
      <c r="F54" s="180">
        <f>ACTUALS!F54</f>
        <v>0.75</v>
      </c>
      <c r="G54" s="75">
        <f t="shared" si="2"/>
        <v>46197.75</v>
      </c>
      <c r="H54" s="254" t="str">
        <f>ACTUALS!H54</f>
        <v>Scotland - Brazil</v>
      </c>
      <c r="I54" s="149"/>
      <c r="J54" s="150"/>
      <c r="K54" s="151"/>
      <c r="L54" s="73" t="str">
        <f t="shared" si="3"/>
        <v/>
      </c>
      <c r="M54" s="76" t="s">
        <v>726</v>
      </c>
      <c r="N54" s="77" t="str">
        <f t="shared" si="7"/>
        <v>Scotland</v>
      </c>
      <c r="O54" s="78" t="str">
        <f t="shared" si="8"/>
        <v>Brazil</v>
      </c>
      <c r="P54" s="78" t="str">
        <f>IF(L54="","",IF(PREDICTIONS!$R54&gt;PREDICTIONS!$S54,PREDICTIONS!$N54,IF(PREDICTIONS!$S54&gt;PREDICTIONS!$R54,PREDICTIONS!$O54,"")))</f>
        <v/>
      </c>
      <c r="Q54" s="78" t="str">
        <f>IF(PREDICTIONS!$P54=PREDICTIONS!$N54,PREDICTIONS!$O54,IF(PREDICTIONS!$P54=PREDICTIONS!$O54,PREDICTIONS!$N54,""))</f>
        <v/>
      </c>
      <c r="R54" s="79">
        <f t="shared" si="4"/>
        <v>0</v>
      </c>
      <c r="S54" s="78">
        <f t="shared" si="5"/>
        <v>0</v>
      </c>
      <c r="T54" s="78">
        <f>IF(OR(PREDICTIONS!$R54="",PREDICTIONS!$S54=""),"",PREDICTIONS!$R54-PREDICTIONS!$S54)</f>
        <v>0</v>
      </c>
      <c r="U54" s="78">
        <f>IF(OR(PREDICTIONS!$R54="",PREDICTIONS!$S54=""),"",PREDICTIONS!$S54-PREDICTIONS!$R54)</f>
        <v>0</v>
      </c>
      <c r="V54" s="78" t="str">
        <f>IF(PREDICTIONS!$K54="","",IF(PREDICTIONS!$L54="Draw",1,IF(PREDICTIONS!$L54=PREDICTIONS!$N54,3,0)))</f>
        <v/>
      </c>
      <c r="W54" s="78" t="str">
        <f>IF(PREDICTIONS!$K54="","",IF(PREDICTIONS!$L54="Draw",1,IF(PREDICTIONS!$L54=PREDICTIONS!$O54,3,0)))</f>
        <v/>
      </c>
      <c r="AB54" s="209" t="str">
        <f>IF(OR(ACTUALS!L54="",L54=""),"",IF((R54+S54)=(ACTUALS!R54+ACTUALS!S54),pointtotalgoals,0))</f>
        <v/>
      </c>
      <c r="AC54" s="78" t="str">
        <f>IF(L54="","",IF(L54=ACTUALS!L54,pointcorrectresult,0))</f>
        <v/>
      </c>
      <c r="AD54" s="78" t="str">
        <f>IF(L54="","",IF(I54=ACTUALS!I54,pointcorrectscore,0))</f>
        <v/>
      </c>
      <c r="AE54" s="210">
        <f t="shared" si="6"/>
        <v>0</v>
      </c>
      <c r="AK54" s="78" t="s">
        <v>103</v>
      </c>
      <c r="AL54" s="86">
        <v>1</v>
      </c>
      <c r="AM54" s="86" t="str">
        <f ca="1">IFERROR(INDEX(BE:BE,MATCH("1"&amp;AK54,BO:BO,0),1),"")</f>
        <v>Norway</v>
      </c>
      <c r="AN54" s="86" t="str">
        <f ca="1">IF(AM54="","",VLOOKUP(AM54,BE:BJ,2,FALSE)&amp;"-"&amp;VLOOKUP(AM54,BE:BJ,3,FALSE)&amp;"-"&amp;VLOOKUP(AM54,BE:BJ,4,FALSE))</f>
        <v>0-0-0</v>
      </c>
      <c r="AO54" s="86">
        <f ca="1">IF(AM54="","",VLOOKUP(AM54,BE:BL,8,FALSE))</f>
        <v>0</v>
      </c>
      <c r="AP54" s="86">
        <f ca="1">IF(AM54="","",VLOOKUP(AM54,BE:BO,5,FALSE))</f>
        <v>0</v>
      </c>
      <c r="AQ54" s="286" t="str">
        <f>IF(L75="","",IF(AM54=ACTUALS!AJ54,$AQ$2,0))</f>
        <v/>
      </c>
      <c r="AR54" s="287"/>
      <c r="AS54" s="51"/>
      <c r="AT54" s="51"/>
      <c r="AU54" s="94"/>
      <c r="AV54" s="94"/>
      <c r="AW54" s="51"/>
      <c r="AX54" s="51"/>
      <c r="AY54" s="51"/>
      <c r="AZ54" s="51"/>
      <c r="BA54" s="51"/>
      <c r="BB54" s="51"/>
      <c r="BC54" s="51"/>
      <c r="BD54" s="51" t="s">
        <v>109</v>
      </c>
      <c r="BE54" s="51" t="s">
        <v>748</v>
      </c>
      <c r="BF54" s="51">
        <f>COUNTIF(PREDICTIONS!$P$4:$P$75,BE54)</f>
        <v>0</v>
      </c>
      <c r="BG54" s="51">
        <f>COUNTIFS(PREDICTIONS!$O$4:$O$75,BE54,PREDICTIONS!$L$4:$L$75,"Draw")+COUNTIFS(PREDICTIONS!$N$4:$N$75,BE54,PREDICTIONS!$L$4:$L$75,"Draw")</f>
        <v>0</v>
      </c>
      <c r="BH54" s="51">
        <f>COUNTIF(PREDICTIONS!$Q$4:$Q$75,BE54)</f>
        <v>0</v>
      </c>
      <c r="BI54" s="51">
        <f>BG54+(3*BF54)</f>
        <v>0</v>
      </c>
      <c r="BJ54" s="51">
        <f>SUMIFS(PREDICTIONS!$R$4:$R$75,PREDICTIONS!$N$4:$N$75,BE54)+SUMIFS(PREDICTIONS!$S$4:$S$75,PREDICTIONS!$O$4:$O$75,BE54)</f>
        <v>0</v>
      </c>
      <c r="BK54" s="51">
        <f>SUMIFS(PREDICTIONS!$S$4:$S$75,PREDICTIONS!$N$4:$N$75,BE54)+SUMIFS(PREDICTIONS!$R$4:$R$75,PREDICTIONS!$O$4:$O$75,BE54)</f>
        <v>0</v>
      </c>
      <c r="BL54" s="51">
        <f>BJ54-BK54</f>
        <v>0</v>
      </c>
      <c r="BM54" s="51">
        <f ca="1">RANK(BV54,BV54:BV57,1)</f>
        <v>4</v>
      </c>
      <c r="BN54" s="51" t="str">
        <f>IFERROR(VLOOKUP(BE54,AU:AV,2,FALSE),"")</f>
        <v/>
      </c>
      <c r="BO54" s="51" t="str">
        <f ca="1">IF(BN54="",BM54&amp;BD54,BN54&amp;BD54)</f>
        <v>4K</v>
      </c>
      <c r="BP54" s="51">
        <f>RANK(BI54,BI54:BI57)+(RANK(BL54,BL54:BL57)/10)+(RANK(BJ54,BJ54:BJ57)/100)</f>
        <v>1.1100000000000001</v>
      </c>
      <c r="BQ54" s="51">
        <f>RANK(BP54,BP54:BP57,1)</f>
        <v>1</v>
      </c>
      <c r="BR54" s="51" cm="1">
        <f t="array" aca="1" ref="BR54" ca="1">SUMPRODUCT((OFFSET($BY$3:$DT$3,MATCH($BE54,$BX$4:$BX$51,0),0))*((IF($BQ56=$BQ54,$BY$3:$DT$3=$BE56,0))+(IF($BQ57=$BQ54,$BY$3:$DT$3=$BE57,0))+(IF($BQ55=$BQ54,$BY$3:$DT$3=$BE55,0))))</f>
        <v>0</v>
      </c>
      <c r="BS54" s="51" cm="1">
        <f t="array" aca="1" ref="BS54" ca="1">SUMPRODUCT((OFFSET($DW$3:$FR$3,MATCH($BE54,$DV$4:$DV$51,0),0))*((IF($BQ56=$BQ54,$DW$3:$FR$3=$BE56,0))+(IF($BQ57=$BQ54,$DW$3:$FR$3=$BE57,0))+(IF($BQ55=$BQ54,$DW$3:$FR$3=$BE55,0))))</f>
        <v>0</v>
      </c>
      <c r="BT54" s="51" cm="1">
        <f t="array" aca="1" ref="BT54" ca="1">SUMPRODUCT((OFFSET($FU$3:$HP$3,MATCH($BE54,$FT$4:$FT$51,0),0))*((IF($BQ56=$BQ54,$FU$3:$HP$3=$BE56,0))+(IF($BQ57=$BQ54,$FU$3:$HP$3=$BE57,0))+(IF($BQ55=$BQ54,$FU$3:$HP$3=$BE55,0))))</f>
        <v>0</v>
      </c>
      <c r="BU54" s="51">
        <f ca="1">(BR54/1000)+(BS54/10000)+(BT54/100000)+(ROW(BT57)/10000000)</f>
        <v>5.6999999999999996E-6</v>
      </c>
      <c r="BV54" s="51">
        <f ca="1">+BP54-BU54</f>
        <v>1.1099943000000001</v>
      </c>
      <c r="BW54" s="51"/>
      <c r="BX54" s="96"/>
      <c r="BY54" s="97"/>
      <c r="BZ54" s="97"/>
      <c r="CA54" s="97"/>
      <c r="CB54" s="97"/>
      <c r="CC54" s="97"/>
      <c r="CD54" s="97"/>
      <c r="CE54" s="97"/>
      <c r="CF54" s="97"/>
      <c r="CG54" s="97"/>
      <c r="CH54" s="97"/>
      <c r="CI54" s="97"/>
      <c r="CJ54" s="97"/>
      <c r="CK54" s="97"/>
      <c r="CL54" s="97"/>
      <c r="CM54" s="97"/>
      <c r="CN54" s="97"/>
      <c r="CO54" s="97"/>
      <c r="CP54" s="97"/>
      <c r="CQ54" s="97"/>
      <c r="CR54" s="97"/>
      <c r="CS54" s="97"/>
      <c r="CT54" s="97"/>
      <c r="CU54" s="97"/>
      <c r="CV54" s="97"/>
      <c r="CW54" s="97"/>
      <c r="CX54" s="97"/>
      <c r="CY54" s="97"/>
      <c r="CZ54" s="97"/>
      <c r="DA54" s="97"/>
      <c r="DB54" s="97"/>
      <c r="DC54" s="97"/>
      <c r="DD54" s="97"/>
      <c r="DE54" s="97"/>
      <c r="DF54" s="97"/>
      <c r="DG54" s="97"/>
      <c r="DH54" s="97"/>
      <c r="DI54" s="97"/>
      <c r="DJ54" s="97"/>
      <c r="DK54" s="97"/>
      <c r="DL54" s="97"/>
      <c r="DM54" s="97"/>
      <c r="DN54" s="97"/>
      <c r="DO54" s="97"/>
      <c r="DP54" s="97"/>
      <c r="DQ54" s="97"/>
      <c r="DR54" s="97"/>
      <c r="DS54" s="97"/>
      <c r="DT54" s="97"/>
      <c r="DU54" s="51"/>
      <c r="DV54" s="51"/>
      <c r="DW54" s="51"/>
      <c r="DX54" s="51"/>
      <c r="DY54" s="51"/>
      <c r="DZ54" s="51"/>
      <c r="EA54" s="51"/>
      <c r="EB54" s="51"/>
      <c r="EC54" s="51"/>
      <c r="ED54" s="51"/>
      <c r="EE54" s="51"/>
      <c r="EF54" s="51"/>
      <c r="EG54" s="51"/>
      <c r="EH54" s="51"/>
      <c r="EI54" s="51"/>
      <c r="EJ54" s="51"/>
      <c r="EK54" s="51"/>
      <c r="EL54" s="51"/>
      <c r="EM54" s="51"/>
      <c r="EN54" s="51"/>
      <c r="EO54" s="51"/>
      <c r="EP54" s="51"/>
      <c r="EQ54" s="51"/>
      <c r="ER54" s="51"/>
      <c r="ES54" s="51"/>
      <c r="ET54" s="51"/>
      <c r="EU54" s="51"/>
      <c r="EV54" s="51"/>
      <c r="EW54" s="51"/>
      <c r="EX54" s="51"/>
      <c r="EY54" s="51"/>
      <c r="EZ54" s="51"/>
      <c r="FA54" s="51"/>
      <c r="FB54" s="51"/>
      <c r="FC54" s="51"/>
      <c r="FD54" s="51"/>
      <c r="FE54" s="51"/>
      <c r="FF54" s="51"/>
      <c r="FG54" s="51"/>
      <c r="FH54" s="51"/>
      <c r="FI54" s="51"/>
      <c r="FJ54" s="51"/>
      <c r="FK54" s="51"/>
      <c r="FL54" s="51"/>
      <c r="FM54" s="51"/>
      <c r="FN54" s="51"/>
      <c r="FO54" s="51"/>
      <c r="FP54" s="51"/>
      <c r="FQ54" s="51"/>
      <c r="FR54" s="51"/>
      <c r="FS54" s="51"/>
      <c r="FT54" s="51"/>
      <c r="FU54" s="51"/>
      <c r="FV54" s="51"/>
      <c r="FW54" s="51"/>
      <c r="FX54" s="51"/>
      <c r="FY54" s="51"/>
      <c r="FZ54" s="51"/>
      <c r="GA54" s="51"/>
      <c r="GB54" s="51"/>
      <c r="GC54" s="51"/>
      <c r="GD54" s="51"/>
      <c r="GE54" s="51"/>
      <c r="GF54" s="51"/>
      <c r="GG54" s="51"/>
      <c r="GH54" s="51"/>
      <c r="GI54" s="51"/>
      <c r="GJ54" s="51"/>
      <c r="GK54" s="51"/>
      <c r="GL54" s="51"/>
      <c r="GM54" s="51"/>
      <c r="GN54" s="51"/>
      <c r="GO54" s="51"/>
      <c r="GP54" s="51"/>
      <c r="GQ54" s="51"/>
      <c r="GR54" s="51"/>
      <c r="GS54" s="51"/>
      <c r="GT54" s="51"/>
      <c r="GU54" s="51"/>
      <c r="GV54" s="51"/>
      <c r="GW54" s="51"/>
      <c r="GX54" s="51"/>
      <c r="GY54" s="51"/>
      <c r="GZ54" s="51"/>
      <c r="HA54" s="51"/>
      <c r="HB54" s="51"/>
      <c r="HC54" s="51"/>
      <c r="HD54" s="51"/>
      <c r="HE54" s="51"/>
      <c r="HF54" s="51"/>
      <c r="HG54" s="51"/>
      <c r="HH54" s="51"/>
      <c r="HI54" s="51"/>
      <c r="HJ54" s="51"/>
      <c r="HK54" s="51"/>
      <c r="HL54" s="51"/>
      <c r="HM54" s="51"/>
      <c r="HN54" s="51"/>
      <c r="HO54" s="51"/>
      <c r="HP54" s="51"/>
      <c r="HQ54" s="5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P54" s="71"/>
      <c r="IQ54" s="71"/>
      <c r="IR54" s="71"/>
      <c r="IS54" s="71"/>
      <c r="IT54" s="71"/>
      <c r="IU54" s="71"/>
      <c r="IV54" s="71"/>
      <c r="IW54" s="71"/>
      <c r="IX54" s="71"/>
      <c r="IY54" s="71"/>
      <c r="IZ54" s="71"/>
      <c r="JA54" s="71"/>
      <c r="JB54" s="71"/>
      <c r="JC54" s="71"/>
      <c r="JD54" s="71"/>
      <c r="JE54" s="71"/>
      <c r="JF54" s="71"/>
      <c r="JG54" s="71"/>
      <c r="JH54" s="71"/>
      <c r="JI54" s="71"/>
      <c r="JJ54" s="71"/>
      <c r="JK54" s="71"/>
      <c r="JL54" s="71"/>
      <c r="JM54" s="71"/>
      <c r="JN54" s="71"/>
      <c r="JO54" s="71"/>
      <c r="JP54" s="71"/>
      <c r="JQ54" s="71"/>
      <c r="JR54" s="71"/>
      <c r="JS54" s="71"/>
      <c r="JT54" s="71"/>
      <c r="JU54" s="71"/>
      <c r="JV54" s="71"/>
      <c r="JW54" s="71"/>
      <c r="JX54" s="71"/>
      <c r="JY54" s="71"/>
      <c r="JZ54" s="71"/>
      <c r="KA54" s="71"/>
      <c r="KB54" s="71"/>
      <c r="KC54" s="71"/>
      <c r="KD54" s="71"/>
      <c r="KE54" s="71"/>
      <c r="KF54" s="71"/>
      <c r="KG54" s="71"/>
      <c r="KH54" s="71"/>
      <c r="KI54" s="71"/>
      <c r="KJ54" s="71"/>
      <c r="KK54" s="71"/>
      <c r="KL54" s="71"/>
      <c r="KM54" s="71"/>
      <c r="KN54" s="71"/>
      <c r="KO54" s="71"/>
    </row>
    <row r="55" spans="1:301" s="78" customFormat="1" ht="30" customHeight="1" x14ac:dyDescent="0.25">
      <c r="A55" s="71"/>
      <c r="B55" s="72">
        <f>ACTUALS!B55</f>
        <v>52</v>
      </c>
      <c r="C55" s="73" t="str">
        <f>ACTUALS!C55</f>
        <v>C</v>
      </c>
      <c r="D55" s="74">
        <f>ACTUALS!D55</f>
        <v>46197</v>
      </c>
      <c r="E55" s="73" t="str">
        <f>ACTUALS!E55</f>
        <v>Mercedes-Benz Stadium (Atlanta)</v>
      </c>
      <c r="F55" s="180">
        <f>ACTUALS!F55</f>
        <v>0.75</v>
      </c>
      <c r="G55" s="75">
        <f t="shared" si="2"/>
        <v>46197.75</v>
      </c>
      <c r="H55" s="254" t="str">
        <f>ACTUALS!H55</f>
        <v>Morocco - Haiti</v>
      </c>
      <c r="I55" s="149"/>
      <c r="J55" s="150"/>
      <c r="K55" s="151"/>
      <c r="L55" s="73" t="str">
        <f t="shared" si="3"/>
        <v/>
      </c>
      <c r="M55" s="76" t="s">
        <v>718</v>
      </c>
      <c r="N55" s="77" t="str">
        <f t="shared" si="7"/>
        <v>Morocco</v>
      </c>
      <c r="O55" s="78" t="str">
        <f t="shared" si="8"/>
        <v>Haiti</v>
      </c>
      <c r="P55" s="78" t="str">
        <f>IF(L55="","",IF(PREDICTIONS!$R55&gt;PREDICTIONS!$S55,PREDICTIONS!$N55,IF(PREDICTIONS!$S55&gt;PREDICTIONS!$R55,PREDICTIONS!$O55,"")))</f>
        <v/>
      </c>
      <c r="Q55" s="78" t="str">
        <f>IF(PREDICTIONS!$P55=PREDICTIONS!$N55,PREDICTIONS!$O55,IF(PREDICTIONS!$P55=PREDICTIONS!$O55,PREDICTIONS!$N55,""))</f>
        <v/>
      </c>
      <c r="R55" s="79">
        <f t="shared" si="4"/>
        <v>0</v>
      </c>
      <c r="S55" s="78">
        <f t="shared" si="5"/>
        <v>0</v>
      </c>
      <c r="T55" s="78">
        <f>IF(OR(PREDICTIONS!$R55="",PREDICTIONS!$S55=""),"",PREDICTIONS!$R55-PREDICTIONS!$S55)</f>
        <v>0</v>
      </c>
      <c r="U55" s="78">
        <f>IF(OR(PREDICTIONS!$R55="",PREDICTIONS!$S55=""),"",PREDICTIONS!$S55-PREDICTIONS!$R55)</f>
        <v>0</v>
      </c>
      <c r="V55" s="78" t="str">
        <f>IF(PREDICTIONS!$K55="","",IF(PREDICTIONS!$L55="Draw",1,IF(PREDICTIONS!$L55=PREDICTIONS!$N55,3,0)))</f>
        <v/>
      </c>
      <c r="W55" s="78" t="str">
        <f>IF(PREDICTIONS!$K55="","",IF(PREDICTIONS!$L55="Draw",1,IF(PREDICTIONS!$L55=PREDICTIONS!$O55,3,0)))</f>
        <v/>
      </c>
      <c r="AB55" s="209" t="str">
        <f>IF(OR(ACTUALS!L55="",L55=""),"",IF((R55+S55)=(ACTUALS!R55+ACTUALS!S55),pointtotalgoals,0))</f>
        <v/>
      </c>
      <c r="AC55" s="78" t="str">
        <f>IF(L55="","",IF(L55=ACTUALS!L55,pointcorrectresult,0))</f>
        <v/>
      </c>
      <c r="AD55" s="78" t="str">
        <f>IF(L55="","",IF(I55=ACTUALS!I55,pointcorrectscore,0))</f>
        <v/>
      </c>
      <c r="AE55" s="210">
        <f t="shared" si="6"/>
        <v>0</v>
      </c>
      <c r="AK55" s="78" t="s">
        <v>103</v>
      </c>
      <c r="AL55" s="93">
        <v>2</v>
      </c>
      <c r="AM55" s="93" t="str">
        <f ca="1">IFERROR(INDEX(BE:BE,MATCH("2"&amp;AK55,BO:BO,0),1),"")</f>
        <v>Senegal</v>
      </c>
      <c r="AN55" s="93" t="str">
        <f ca="1">IF(AM55="","",VLOOKUP(AM55,BE:BJ,2,FALSE)&amp;"-"&amp;VLOOKUP(AM55,BE:BJ,3,FALSE)&amp;"-"&amp;VLOOKUP(AM55,BE:BJ,4,FALSE))</f>
        <v>0-0-0</v>
      </c>
      <c r="AO55" s="93">
        <f ca="1">IF(AM55="","",VLOOKUP(AM55,BE:BL,8,FALSE))</f>
        <v>0</v>
      </c>
      <c r="AP55" s="93">
        <f ca="1">IF(AM55="","",VLOOKUP(AM55,BE:BO,5,FALSE))</f>
        <v>0</v>
      </c>
      <c r="AQ55" s="288" t="str">
        <f>IF(L75="","",IF(AM55=ACTUALS!AJ55,$AQ$2,0))</f>
        <v/>
      </c>
      <c r="AR55" s="289"/>
      <c r="AS55" s="51"/>
      <c r="AT55" s="51"/>
      <c r="AU55" s="94"/>
      <c r="AV55" s="94"/>
      <c r="AW55" s="51"/>
      <c r="AX55" s="51"/>
      <c r="AY55" s="51"/>
      <c r="AZ55" s="51"/>
      <c r="BA55" s="51"/>
      <c r="BB55" s="51"/>
      <c r="BC55" s="51"/>
      <c r="BD55" s="51" t="s">
        <v>109</v>
      </c>
      <c r="BE55" s="51" t="s">
        <v>40</v>
      </c>
      <c r="BF55" s="51">
        <f>COUNTIF(PREDICTIONS!$P$4:$P$75,BE55)</f>
        <v>0</v>
      </c>
      <c r="BG55" s="51">
        <f>COUNTIFS(PREDICTIONS!$O$4:$O$75,BE55,PREDICTIONS!$L$4:$L$75,"Draw")+COUNTIFS(PREDICTIONS!$N$4:$N$75,BE55,PREDICTIONS!$L$4:$L$75,"Draw")</f>
        <v>0</v>
      </c>
      <c r="BH55" s="51">
        <f>COUNTIF(PREDICTIONS!$Q$4:$Q$75,BE55)</f>
        <v>0</v>
      </c>
      <c r="BI55" s="51">
        <f>BG55+(3*BF55)</f>
        <v>0</v>
      </c>
      <c r="BJ55" s="51">
        <f>SUMIFS(PREDICTIONS!$R$4:$R$75,PREDICTIONS!$N$4:$N$75,BE55)+SUMIFS(PREDICTIONS!$S$4:$S$75,PREDICTIONS!$O$4:$O$75,BE55)</f>
        <v>0</v>
      </c>
      <c r="BK55" s="51">
        <f>SUMIFS(PREDICTIONS!$S$4:$S$75,PREDICTIONS!$N$4:$N$75,BE55)+SUMIFS(PREDICTIONS!$R$4:$R$75,PREDICTIONS!$O$4:$O$75,BE55)</f>
        <v>0</v>
      </c>
      <c r="BL55" s="51">
        <f>BJ55-BK55</f>
        <v>0</v>
      </c>
      <c r="BM55" s="51">
        <f ca="1">RANK(BV55,BV54:BV57,1)</f>
        <v>3</v>
      </c>
      <c r="BN55" s="51" t="str">
        <f>IFERROR(VLOOKUP(BE55,AU:AV,2,FALSE),"")</f>
        <v/>
      </c>
      <c r="BO55" s="51" t="str">
        <f ca="1">IF(BN55="",BM55&amp;BD55,BN55&amp;BD55)</f>
        <v>3K</v>
      </c>
      <c r="BP55" s="51">
        <f>RANK(BI55,BI54:BI57)+(RANK(BL55,BL54:BL57)/10)+(RANK(BJ55,BJ54:BJ57)/100)</f>
        <v>1.1100000000000001</v>
      </c>
      <c r="BQ55" s="51">
        <f>RANK(BP55,BP54:BP57,1)</f>
        <v>1</v>
      </c>
      <c r="BR55" s="51" cm="1">
        <f t="array" aca="1" ref="BR55" ca="1">SUMPRODUCT((OFFSET($BY$3:$DT$3,MATCH($BE55,$BX$4:$BX$51,0),0))*((IF($BQ57=$BQ55,$BY$3:$DT$3=$BE57,0))+(IF($BQ54=$BQ55,$BY$3:$DT$3=$BE54,0))+(IF($BQ56=$BQ55,$BY$3:$DT$3=$BE56,0))))</f>
        <v>0</v>
      </c>
      <c r="BS55" s="51" cm="1">
        <f t="array" aca="1" ref="BS55" ca="1">SUMPRODUCT((OFFSET($DW$3:$FR$3,MATCH($BE55,$DV$4:$DV$51,0),0))*((IF($BQ57=$BQ55,$DW$3:$FR$3=$BE57,0))+(IF($BQ54=$BQ55,$DW$3:$FR$3=$BE54,0))+(IF($BQ56=$BQ55,$DW$3:$FR$3=$BE56,0))))</f>
        <v>0</v>
      </c>
      <c r="BT55" s="51" cm="1">
        <f t="array" aca="1" ref="BT55" ca="1">SUMPRODUCT((OFFSET($FU$3:$HP$3,MATCH($BE55,$FT$4:$FT$51,0),0))*((IF($BQ57=$BQ55,$FU$3:$HP$3=$BE57,0))+(IF($BQ54=$BQ55,$FU$3:$HP$3=$BE54,0))+(IF($BQ56=$BQ55,$FU$3:$HP$3=$BE56,0))))</f>
        <v>0</v>
      </c>
      <c r="BU55" s="51">
        <f ca="1">(BR55/1000)+(BS55/10000)+(BT55/100000)+(ROW(BT58)/10000000)</f>
        <v>5.8000000000000004E-6</v>
      </c>
      <c r="BV55" s="51">
        <f ca="1">+BP55-BU55</f>
        <v>1.1099942</v>
      </c>
      <c r="BW55" s="51"/>
      <c r="BX55" s="96"/>
      <c r="BY55" s="97"/>
      <c r="BZ55" s="97"/>
      <c r="CA55" s="97"/>
      <c r="CB55" s="97"/>
      <c r="CC55" s="97"/>
      <c r="CD55" s="97"/>
      <c r="CE55" s="97"/>
      <c r="CF55" s="97"/>
      <c r="CG55" s="97"/>
      <c r="CH55" s="97"/>
      <c r="CI55" s="97"/>
      <c r="CJ55" s="97"/>
      <c r="CK55" s="97"/>
      <c r="CL55" s="97"/>
      <c r="CM55" s="97"/>
      <c r="CN55" s="97"/>
      <c r="CO55" s="97"/>
      <c r="CP55" s="97"/>
      <c r="CQ55" s="97"/>
      <c r="CR55" s="97"/>
      <c r="CS55" s="97"/>
      <c r="CT55" s="97"/>
      <c r="CU55" s="97"/>
      <c r="CV55" s="97"/>
      <c r="CW55" s="97"/>
      <c r="CX55" s="97"/>
      <c r="CY55" s="97"/>
      <c r="CZ55" s="97"/>
      <c r="DA55" s="97"/>
      <c r="DB55" s="97"/>
      <c r="DC55" s="97"/>
      <c r="DD55" s="97"/>
      <c r="DE55" s="97"/>
      <c r="DF55" s="97"/>
      <c r="DG55" s="97"/>
      <c r="DH55" s="97"/>
      <c r="DI55" s="97"/>
      <c r="DJ55" s="97"/>
      <c r="DK55" s="97"/>
      <c r="DL55" s="97"/>
      <c r="DM55" s="97"/>
      <c r="DN55" s="97"/>
      <c r="DO55" s="97"/>
      <c r="DP55" s="97"/>
      <c r="DQ55" s="97"/>
      <c r="DR55" s="97"/>
      <c r="DS55" s="97"/>
      <c r="DT55" s="97"/>
      <c r="DU55" s="51"/>
      <c r="DV55" s="51"/>
      <c r="DW55" s="51"/>
      <c r="DX55" s="51"/>
      <c r="DY55" s="51"/>
      <c r="DZ55" s="51"/>
      <c r="EA55" s="51"/>
      <c r="EB55" s="51"/>
      <c r="EC55" s="51"/>
      <c r="ED55" s="51"/>
      <c r="EE55" s="51"/>
      <c r="EF55" s="51"/>
      <c r="EG55" s="51"/>
      <c r="EH55" s="51"/>
      <c r="EI55" s="51"/>
      <c r="EJ55" s="51"/>
      <c r="EK55" s="51"/>
      <c r="EL55" s="51"/>
      <c r="EM55" s="51"/>
      <c r="EN55" s="51"/>
      <c r="EO55" s="51"/>
      <c r="EP55" s="51"/>
      <c r="EQ55" s="51"/>
      <c r="ER55" s="51"/>
      <c r="ES55" s="51"/>
      <c r="ET55" s="51"/>
      <c r="EU55" s="51"/>
      <c r="EV55" s="51"/>
      <c r="EW55" s="51"/>
      <c r="EX55" s="51"/>
      <c r="EY55" s="51"/>
      <c r="EZ55" s="51"/>
      <c r="FA55" s="51"/>
      <c r="FB55" s="51"/>
      <c r="FC55" s="51"/>
      <c r="FD55" s="51"/>
      <c r="FE55" s="51"/>
      <c r="FF55" s="51"/>
      <c r="FG55" s="51"/>
      <c r="FH55" s="51"/>
      <c r="FI55" s="51"/>
      <c r="FJ55" s="51"/>
      <c r="FK55" s="51"/>
      <c r="FL55" s="51"/>
      <c r="FM55" s="51"/>
      <c r="FN55" s="51"/>
      <c r="FO55" s="51"/>
      <c r="FP55" s="51"/>
      <c r="FQ55" s="51"/>
      <c r="FR55" s="51"/>
      <c r="FS55" s="51"/>
      <c r="FT55" s="51"/>
      <c r="FU55" s="51"/>
      <c r="FV55" s="51"/>
      <c r="FW55" s="51"/>
      <c r="FX55" s="51"/>
      <c r="FY55" s="51"/>
      <c r="FZ55" s="51"/>
      <c r="GA55" s="51"/>
      <c r="GB55" s="51"/>
      <c r="GC55" s="51"/>
      <c r="GD55" s="51"/>
      <c r="GE55" s="51"/>
      <c r="GF55" s="51"/>
      <c r="GG55" s="51"/>
      <c r="GH55" s="51"/>
      <c r="GI55" s="51"/>
      <c r="GJ55" s="51"/>
      <c r="GK55" s="51"/>
      <c r="GL55" s="51"/>
      <c r="GM55" s="51"/>
      <c r="GN55" s="51"/>
      <c r="GO55" s="51"/>
      <c r="GP55" s="51"/>
      <c r="GQ55" s="51"/>
      <c r="GR55" s="51"/>
      <c r="GS55" s="51"/>
      <c r="GT55" s="51"/>
      <c r="GU55" s="51"/>
      <c r="GV55" s="51"/>
      <c r="GW55" s="51"/>
      <c r="GX55" s="51"/>
      <c r="GY55" s="51"/>
      <c r="GZ55" s="51"/>
      <c r="HA55" s="51"/>
      <c r="HB55" s="51"/>
      <c r="HC55" s="51"/>
      <c r="HD55" s="51"/>
      <c r="HE55" s="51"/>
      <c r="HF55" s="51"/>
      <c r="HG55" s="51"/>
      <c r="HH55" s="51"/>
      <c r="HI55" s="51"/>
      <c r="HJ55" s="51"/>
      <c r="HK55" s="51"/>
      <c r="HL55" s="51"/>
      <c r="HM55" s="51"/>
      <c r="HN55" s="51"/>
      <c r="HO55" s="51"/>
      <c r="HP55" s="51"/>
      <c r="HQ55" s="51"/>
      <c r="HR55" s="71"/>
      <c r="HS55" s="71"/>
      <c r="HT55" s="71"/>
      <c r="HU55" s="71"/>
      <c r="HV55" s="71"/>
      <c r="HW55" s="71"/>
      <c r="HX55" s="71"/>
      <c r="HY55" s="71"/>
      <c r="HZ55" s="71"/>
      <c r="IA55" s="71"/>
      <c r="IB55" s="71"/>
      <c r="IC55" s="71"/>
      <c r="ID55" s="71"/>
      <c r="IE55" s="71"/>
      <c r="IF55" s="71"/>
      <c r="IG55" s="71"/>
      <c r="IH55" s="71"/>
      <c r="II55" s="71"/>
      <c r="IJ55" s="71"/>
      <c r="IK55" s="71"/>
      <c r="IL55" s="71"/>
      <c r="IM55" s="71"/>
      <c r="IN55" s="71"/>
      <c r="IP55" s="71"/>
      <c r="IQ55" s="71"/>
      <c r="IR55" s="71"/>
      <c r="IS55" s="71"/>
      <c r="IT55" s="71"/>
      <c r="IU55" s="71"/>
      <c r="IV55" s="71"/>
      <c r="IW55" s="71"/>
      <c r="IX55" s="71"/>
      <c r="IY55" s="71"/>
      <c r="IZ55" s="71"/>
      <c r="JA55" s="71"/>
      <c r="JB55" s="71"/>
      <c r="JC55" s="71"/>
      <c r="JD55" s="71"/>
      <c r="JE55" s="71"/>
      <c r="JF55" s="71"/>
      <c r="JG55" s="71"/>
      <c r="JH55" s="71"/>
      <c r="JI55" s="71"/>
      <c r="JJ55" s="71"/>
      <c r="JK55" s="71"/>
      <c r="JL55" s="71"/>
      <c r="JM55" s="71"/>
      <c r="JN55" s="71"/>
      <c r="JO55" s="71"/>
      <c r="JP55" s="71"/>
      <c r="JQ55" s="71"/>
      <c r="JR55" s="71"/>
      <c r="JS55" s="71"/>
      <c r="JT55" s="71"/>
      <c r="JU55" s="71"/>
      <c r="JV55" s="71"/>
      <c r="JW55" s="71"/>
      <c r="JX55" s="71"/>
      <c r="JY55" s="71"/>
      <c r="JZ55" s="71"/>
      <c r="KA55" s="71"/>
      <c r="KB55" s="71"/>
      <c r="KC55" s="71"/>
      <c r="KD55" s="71"/>
      <c r="KE55" s="71"/>
      <c r="KF55" s="71"/>
      <c r="KG55" s="71"/>
      <c r="KH55" s="71"/>
      <c r="KI55" s="71"/>
      <c r="KJ55" s="71"/>
      <c r="KK55" s="71"/>
      <c r="KL55" s="71"/>
      <c r="KM55" s="71"/>
      <c r="KN55" s="71"/>
      <c r="KO55" s="71"/>
    </row>
    <row r="56" spans="1:301" s="78" customFormat="1" ht="30" customHeight="1" x14ac:dyDescent="0.25">
      <c r="A56" s="214"/>
      <c r="B56" s="72">
        <f>ACTUALS!B56</f>
        <v>53</v>
      </c>
      <c r="C56" s="73" t="str">
        <f>ACTUALS!C56</f>
        <v>A</v>
      </c>
      <c r="D56" s="74">
        <f>ACTUALS!D56</f>
        <v>46197</v>
      </c>
      <c r="E56" s="73" t="str">
        <f>ACTUALS!E56</f>
        <v>Estadio Azteca (Mexico City)</v>
      </c>
      <c r="F56" s="180">
        <f>ACTUALS!F56</f>
        <v>0.875</v>
      </c>
      <c r="G56" s="75">
        <f t="shared" si="2"/>
        <v>46197.875</v>
      </c>
      <c r="H56" s="254" t="str">
        <f>ACTUALS!H56</f>
        <v>Czechia - Mexico</v>
      </c>
      <c r="I56" s="149"/>
      <c r="J56" s="150"/>
      <c r="K56" s="151"/>
      <c r="L56" s="73" t="str">
        <f t="shared" si="3"/>
        <v/>
      </c>
      <c r="M56" s="76" t="s">
        <v>725</v>
      </c>
      <c r="N56" s="77" t="str">
        <f t="shared" si="7"/>
        <v>Czechia</v>
      </c>
      <c r="O56" s="78" t="str">
        <f t="shared" si="8"/>
        <v>Mexico</v>
      </c>
      <c r="P56" s="78" t="str">
        <f>IF(L56="","",IF(PREDICTIONS!$R56&gt;PREDICTIONS!$S56,PREDICTIONS!$N56,IF(PREDICTIONS!$S56&gt;PREDICTIONS!$R56,PREDICTIONS!$O56,"")))</f>
        <v/>
      </c>
      <c r="Q56" s="78" t="str">
        <f>IF(PREDICTIONS!$P56=PREDICTIONS!$N56,PREDICTIONS!$O56,IF(PREDICTIONS!$P56=PREDICTIONS!$O56,PREDICTIONS!$N56,""))</f>
        <v/>
      </c>
      <c r="R56" s="79">
        <f t="shared" si="4"/>
        <v>0</v>
      </c>
      <c r="S56" s="78">
        <f t="shared" si="5"/>
        <v>0</v>
      </c>
      <c r="T56" s="78">
        <f>IF(OR(PREDICTIONS!$R56="",PREDICTIONS!$S56=""),"",PREDICTIONS!$R56-PREDICTIONS!$S56)</f>
        <v>0</v>
      </c>
      <c r="U56" s="78">
        <f>IF(OR(PREDICTIONS!$R56="",PREDICTIONS!$S56=""),"",PREDICTIONS!$S56-PREDICTIONS!$R56)</f>
        <v>0</v>
      </c>
      <c r="V56" s="78" t="str">
        <f>IF(PREDICTIONS!$K56="","",IF(PREDICTIONS!$L56="Draw",1,IF(PREDICTIONS!$L56=PREDICTIONS!$N56,3,0)))</f>
        <v/>
      </c>
      <c r="W56" s="78" t="str">
        <f>IF(PREDICTIONS!$K56="","",IF(PREDICTIONS!$L56="Draw",1,IF(PREDICTIONS!$L56=PREDICTIONS!$O56,3,0)))</f>
        <v/>
      </c>
      <c r="AB56" s="209" t="str">
        <f>IF(OR(ACTUALS!L56="",L56=""),"",IF((R56+S56)=(ACTUALS!R56+ACTUALS!S56),pointtotalgoals,0))</f>
        <v/>
      </c>
      <c r="AC56" s="78" t="str">
        <f>IF(L56="","",IF(L56=ACTUALS!L56,pointcorrectresult,0))</f>
        <v/>
      </c>
      <c r="AD56" s="78" t="str">
        <f>IF(L56="","",IF(I56=ACTUALS!I56,pointcorrectscore,0))</f>
        <v/>
      </c>
      <c r="AE56" s="210">
        <f t="shared" si="6"/>
        <v>0</v>
      </c>
      <c r="AK56" s="78" t="s">
        <v>103</v>
      </c>
      <c r="AL56" s="90">
        <v>3</v>
      </c>
      <c r="AM56" s="90" t="str">
        <f ca="1">IFERROR(INDEX(BE:BE,MATCH("3"&amp;AK56,BO:BO,0),1),"")</f>
        <v>France</v>
      </c>
      <c r="AN56" s="90" t="str">
        <f ca="1">IF(AM56="","",VLOOKUP(AM56,BE:BJ,2,FALSE)&amp;"-"&amp;VLOOKUP(AM56,BE:BJ,3,FALSE)&amp;"-"&amp;VLOOKUP(AM56,BE:BJ,4,FALSE))</f>
        <v>0-0-0</v>
      </c>
      <c r="AO56" s="90">
        <f ca="1">IF(AM56="","",VLOOKUP(AM56,BE:BL,8,FALSE))</f>
        <v>0</v>
      </c>
      <c r="AP56" s="90">
        <f ca="1">IF(AM56="","",VLOOKUP(AM56,BE:BO,5,FALSE))</f>
        <v>0</v>
      </c>
      <c r="AQ56" s="288" t="str">
        <f>IF(L75="","",IF(AM56=ACTUALS!AJ56,$AQ$2,0))</f>
        <v/>
      </c>
      <c r="AR56" s="289"/>
      <c r="AS56" s="51"/>
      <c r="AT56" s="51"/>
      <c r="AU56" s="94"/>
      <c r="AV56" s="94"/>
      <c r="AW56" s="51"/>
      <c r="AX56" s="51"/>
      <c r="AY56" s="51"/>
      <c r="AZ56" s="51"/>
      <c r="BA56" s="51"/>
      <c r="BB56" s="51"/>
      <c r="BC56" s="51"/>
      <c r="BD56" s="51" t="s">
        <v>109</v>
      </c>
      <c r="BE56" s="51" t="s">
        <v>110</v>
      </c>
      <c r="BF56" s="51">
        <f>COUNTIF(PREDICTIONS!$P$4:$P$75,BE56)</f>
        <v>0</v>
      </c>
      <c r="BG56" s="51">
        <f>COUNTIFS(PREDICTIONS!$O$4:$O$75,BE56,PREDICTIONS!$L$4:$L$75,"Draw")+COUNTIFS(PREDICTIONS!$N$4:$N$75,BE56,PREDICTIONS!$L$4:$L$75,"Draw")</f>
        <v>0</v>
      </c>
      <c r="BH56" s="51">
        <f>COUNTIF(PREDICTIONS!$Q$4:$Q$75,BE56)</f>
        <v>0</v>
      </c>
      <c r="BI56" s="51">
        <f>BG56+(3*BF56)</f>
        <v>0</v>
      </c>
      <c r="BJ56" s="51">
        <f>SUMIFS(PREDICTIONS!$R$4:$R$75,PREDICTIONS!$N$4:$N$75,BE56)+SUMIFS(PREDICTIONS!$S$4:$S$75,PREDICTIONS!$O$4:$O$75,BE56)</f>
        <v>0</v>
      </c>
      <c r="BK56" s="51">
        <f>SUMIFS(PREDICTIONS!$S$4:$S$75,PREDICTIONS!$N$4:$N$75,BE56)+SUMIFS(PREDICTIONS!$R$4:$R$75,PREDICTIONS!$O$4:$O$75,BE56)</f>
        <v>0</v>
      </c>
      <c r="BL56" s="51">
        <f>BJ56-BK56</f>
        <v>0</v>
      </c>
      <c r="BM56" s="51">
        <f ca="1">RANK(BV56,BV54:BV57,1)</f>
        <v>2</v>
      </c>
      <c r="BN56" s="51" t="str">
        <f>IFERROR(VLOOKUP(BE56,AU:AV,2,FALSE),"")</f>
        <v/>
      </c>
      <c r="BO56" s="51" t="str">
        <f ca="1">IF(BN56="",BM56&amp;BD56,BN56&amp;BD56)</f>
        <v>2K</v>
      </c>
      <c r="BP56" s="51">
        <f>RANK(BI56,BI54:BI57)+(RANK(BL56,BL54:BL57)/10)+(RANK(BJ56,BJ54:BJ57)/100)</f>
        <v>1.1100000000000001</v>
      </c>
      <c r="BQ56" s="51">
        <f>RANK(BP56,BP54:BP57,1)</f>
        <v>1</v>
      </c>
      <c r="BR56" s="51" cm="1">
        <f t="array" aca="1" ref="BR56" ca="1">SUMPRODUCT((OFFSET($BY$3:$DT$3,MATCH($BE56,$BX$4:$BX$51,0),0))*((IF($BQ55=$BQ56,$BY$3:$DT$3=$BE55,0))+(IF($BQ54=$BQ56,$BY$3:$DT$3=$BE54,0))+(IF($BQ57=$BQ56,$BY$3:$DT$3=$BE57,0))))</f>
        <v>0</v>
      </c>
      <c r="BS56" s="51" cm="1">
        <f t="array" aca="1" ref="BS56" ca="1">SUMPRODUCT((OFFSET($DW$3:$FR$3,MATCH($BE56,$DV$4:$DV$51,0),0))*((IF($BQ55=$BQ56,$DW$3:$FR$3=$BE55,0))+(IF($BQ54=$BQ56,$DW$3:$FR$3=$BE54,0))+(IF($BQ57=$BQ56,$DW$3:$FR$3=$BE57,0))))</f>
        <v>0</v>
      </c>
      <c r="BT56" s="51" cm="1">
        <f t="array" aca="1" ref="BT56" ca="1">SUMPRODUCT((OFFSET($FU$3:$HP$3,MATCH($BE56,$FT$4:$FT$51,0),0))*((IF($BQ55=$BQ56,$FU$3:$HP$3=$BE55,0))+(IF($BQ54=$BQ56,$FU$3:$HP$3=$BE54,0))+(IF($BQ57=$BQ56,$FU$3:$HP$3=$BE57,0))))</f>
        <v>0</v>
      </c>
      <c r="BU56" s="51">
        <f ca="1">(BR56/1000)+(BS56/10000)+(BT56/100000)+(ROW(BT59)/10000000)</f>
        <v>5.9000000000000003E-6</v>
      </c>
      <c r="BV56" s="51">
        <f ca="1">+BP56-BU56</f>
        <v>1.1099941000000002</v>
      </c>
      <c r="BW56" s="51"/>
      <c r="BX56" s="96"/>
      <c r="BY56" s="97"/>
      <c r="BZ56" s="97"/>
      <c r="CA56" s="97"/>
      <c r="CB56" s="97"/>
      <c r="CC56" s="97"/>
      <c r="CD56" s="97"/>
      <c r="CE56" s="97"/>
      <c r="CF56" s="97"/>
      <c r="CG56" s="97"/>
      <c r="CH56" s="97"/>
      <c r="CI56" s="97"/>
      <c r="CJ56" s="97"/>
      <c r="CK56" s="97"/>
      <c r="CL56" s="97"/>
      <c r="CM56" s="97"/>
      <c r="CN56" s="97"/>
      <c r="CO56" s="97"/>
      <c r="CP56" s="97"/>
      <c r="CQ56" s="97"/>
      <c r="CR56" s="97"/>
      <c r="CS56" s="97"/>
      <c r="CT56" s="97"/>
      <c r="CU56" s="97"/>
      <c r="CV56" s="97"/>
      <c r="CW56" s="97"/>
      <c r="CX56" s="97"/>
      <c r="CY56" s="97"/>
      <c r="CZ56" s="97"/>
      <c r="DA56" s="97"/>
      <c r="DB56" s="97"/>
      <c r="DC56" s="97"/>
      <c r="DD56" s="97"/>
      <c r="DE56" s="97"/>
      <c r="DF56" s="97"/>
      <c r="DG56" s="97"/>
      <c r="DH56" s="97"/>
      <c r="DI56" s="97"/>
      <c r="DJ56" s="97"/>
      <c r="DK56" s="97"/>
      <c r="DL56" s="97"/>
      <c r="DM56" s="97"/>
      <c r="DN56" s="97"/>
      <c r="DO56" s="97"/>
      <c r="DP56" s="97"/>
      <c r="DQ56" s="97"/>
      <c r="DR56" s="97"/>
      <c r="DS56" s="97"/>
      <c r="DT56" s="97"/>
      <c r="DU56" s="51"/>
      <c r="DV56" s="51"/>
      <c r="DW56" s="51"/>
      <c r="DX56" s="51"/>
      <c r="DY56" s="51"/>
      <c r="DZ56" s="51"/>
      <c r="EA56" s="51"/>
      <c r="EB56" s="51"/>
      <c r="EC56" s="51"/>
      <c r="ED56" s="51"/>
      <c r="EE56" s="51"/>
      <c r="EF56" s="51"/>
      <c r="EG56" s="51"/>
      <c r="EH56" s="51"/>
      <c r="EI56" s="51"/>
      <c r="EJ56" s="51"/>
      <c r="EK56" s="51"/>
      <c r="EL56" s="51"/>
      <c r="EM56" s="51"/>
      <c r="EN56" s="51"/>
      <c r="EO56" s="51"/>
      <c r="EP56" s="51"/>
      <c r="EQ56" s="51"/>
      <c r="ER56" s="51"/>
      <c r="ES56" s="51"/>
      <c r="ET56" s="51"/>
      <c r="EU56" s="51"/>
      <c r="EV56" s="51"/>
      <c r="EW56" s="51"/>
      <c r="EX56" s="51"/>
      <c r="EY56" s="51"/>
      <c r="EZ56" s="51"/>
      <c r="FA56" s="51"/>
      <c r="FB56" s="51"/>
      <c r="FC56" s="51"/>
      <c r="FD56" s="51"/>
      <c r="FE56" s="51"/>
      <c r="FF56" s="51"/>
      <c r="FG56" s="51"/>
      <c r="FH56" s="51"/>
      <c r="FI56" s="51"/>
      <c r="FJ56" s="51"/>
      <c r="FK56" s="51"/>
      <c r="FL56" s="51"/>
      <c r="FM56" s="51"/>
      <c r="FN56" s="51"/>
      <c r="FO56" s="51"/>
      <c r="FP56" s="51"/>
      <c r="FQ56" s="51"/>
      <c r="FR56" s="51"/>
      <c r="FS56" s="51"/>
      <c r="FT56" s="51"/>
      <c r="FU56" s="51"/>
      <c r="FV56" s="51"/>
      <c r="FW56" s="51"/>
      <c r="FX56" s="51"/>
      <c r="FY56" s="51"/>
      <c r="FZ56" s="51"/>
      <c r="GA56" s="51"/>
      <c r="GB56" s="51"/>
      <c r="GC56" s="51"/>
      <c r="GD56" s="51"/>
      <c r="GE56" s="51"/>
      <c r="GF56" s="51"/>
      <c r="GG56" s="51"/>
      <c r="GH56" s="51"/>
      <c r="GI56" s="51"/>
      <c r="GJ56" s="51"/>
      <c r="GK56" s="51"/>
      <c r="GL56" s="51"/>
      <c r="GM56" s="51"/>
      <c r="GN56" s="51"/>
      <c r="GO56" s="51"/>
      <c r="GP56" s="51"/>
      <c r="GQ56" s="51"/>
      <c r="GR56" s="51"/>
      <c r="GS56" s="51"/>
      <c r="GT56" s="51"/>
      <c r="GU56" s="51"/>
      <c r="GV56" s="51"/>
      <c r="GW56" s="51"/>
      <c r="GX56" s="51"/>
      <c r="GY56" s="51"/>
      <c r="GZ56" s="51"/>
      <c r="HA56" s="51"/>
      <c r="HB56" s="51"/>
      <c r="HC56" s="51"/>
      <c r="HD56" s="51"/>
      <c r="HE56" s="51"/>
      <c r="HF56" s="51"/>
      <c r="HG56" s="51"/>
      <c r="HH56" s="51"/>
      <c r="HI56" s="51"/>
      <c r="HJ56" s="51"/>
      <c r="HK56" s="51"/>
      <c r="HL56" s="51"/>
      <c r="HM56" s="51"/>
      <c r="HN56" s="51"/>
      <c r="HO56" s="51"/>
      <c r="HP56" s="51"/>
      <c r="HQ56" s="51"/>
      <c r="HR56" s="71"/>
      <c r="HS56" s="71"/>
      <c r="HT56" s="71"/>
      <c r="HU56" s="71"/>
      <c r="HV56" s="71"/>
      <c r="HW56" s="71"/>
      <c r="HX56" s="71"/>
      <c r="HY56" s="71"/>
      <c r="HZ56" s="71"/>
      <c r="IA56" s="71"/>
      <c r="IB56" s="71"/>
      <c r="IC56" s="71"/>
      <c r="ID56" s="71"/>
      <c r="IE56" s="71"/>
      <c r="IF56" s="71"/>
      <c r="IG56" s="71"/>
      <c r="IH56" s="71"/>
      <c r="II56" s="71"/>
      <c r="IJ56" s="71"/>
      <c r="IK56" s="71"/>
      <c r="IL56" s="71"/>
      <c r="IM56" s="71"/>
      <c r="IN56" s="71"/>
      <c r="IP56" s="71"/>
      <c r="IQ56" s="71"/>
      <c r="IR56" s="71"/>
      <c r="IS56" s="71"/>
      <c r="IT56" s="71"/>
      <c r="IU56" s="71"/>
      <c r="IV56" s="71"/>
      <c r="IW56" s="71"/>
      <c r="IX56" s="71"/>
      <c r="IY56" s="71"/>
      <c r="IZ56" s="71"/>
      <c r="JA56" s="71"/>
      <c r="JB56" s="71"/>
      <c r="JC56" s="71"/>
      <c r="JD56" s="71"/>
      <c r="JE56" s="71"/>
      <c r="JF56" s="71"/>
      <c r="JG56" s="71"/>
      <c r="JH56" s="71"/>
      <c r="JI56" s="71"/>
      <c r="JJ56" s="71"/>
      <c r="JK56" s="71"/>
      <c r="JL56" s="71"/>
      <c r="JM56" s="71"/>
      <c r="JN56" s="71"/>
      <c r="JO56" s="71"/>
      <c r="JP56" s="71"/>
      <c r="JQ56" s="71"/>
      <c r="JR56" s="71"/>
      <c r="JS56" s="71"/>
      <c r="JT56" s="71"/>
      <c r="JU56" s="71"/>
      <c r="JV56" s="71"/>
      <c r="JW56" s="71"/>
      <c r="JX56" s="71"/>
      <c r="JY56" s="71"/>
      <c r="JZ56" s="71"/>
      <c r="KA56" s="71"/>
      <c r="KB56" s="71"/>
      <c r="KC56" s="71"/>
      <c r="KD56" s="71"/>
      <c r="KE56" s="71"/>
      <c r="KF56" s="71"/>
      <c r="KG56" s="71"/>
      <c r="KH56" s="71"/>
      <c r="KI56" s="71"/>
      <c r="KJ56" s="71"/>
      <c r="KK56" s="71"/>
      <c r="KL56" s="71"/>
      <c r="KM56" s="71"/>
      <c r="KN56" s="71"/>
      <c r="KO56" s="71"/>
    </row>
    <row r="57" spans="1:301" s="78" customFormat="1" ht="30" customHeight="1" x14ac:dyDescent="0.25">
      <c r="A57" s="71"/>
      <c r="B57" s="72">
        <f>ACTUALS!B57</f>
        <v>54</v>
      </c>
      <c r="C57" s="73" t="str">
        <f>ACTUALS!C57</f>
        <v>A</v>
      </c>
      <c r="D57" s="74">
        <f>ACTUALS!D57</f>
        <v>46197</v>
      </c>
      <c r="E57" s="73" t="str">
        <f>ACTUALS!E57</f>
        <v>Estadio BBVA (Monterrey)</v>
      </c>
      <c r="F57" s="180">
        <f>ACTUALS!F57</f>
        <v>0.875</v>
      </c>
      <c r="G57" s="75">
        <f t="shared" si="2"/>
        <v>46197.875</v>
      </c>
      <c r="H57" s="254" t="str">
        <f>ACTUALS!H57</f>
        <v>South Africa - South Korea</v>
      </c>
      <c r="I57" s="149"/>
      <c r="J57" s="150"/>
      <c r="K57" s="151"/>
      <c r="L57" s="73" t="str">
        <f t="shared" si="3"/>
        <v/>
      </c>
      <c r="M57" s="76" t="s">
        <v>727</v>
      </c>
      <c r="N57" s="77" t="str">
        <f t="shared" si="7"/>
        <v>South Africa</v>
      </c>
      <c r="O57" s="78" t="str">
        <f t="shared" si="8"/>
        <v>South Korea</v>
      </c>
      <c r="P57" s="78" t="str">
        <f>IF(L57="","",IF(PREDICTIONS!$R57&gt;PREDICTIONS!$S57,PREDICTIONS!$N57,IF(PREDICTIONS!$S57&gt;PREDICTIONS!$R57,PREDICTIONS!$O57,"")))</f>
        <v/>
      </c>
      <c r="Q57" s="78" t="str">
        <f>IF(PREDICTIONS!$P57=PREDICTIONS!$N57,PREDICTIONS!$O57,IF(PREDICTIONS!$P57=PREDICTIONS!$O57,PREDICTIONS!$N57,""))</f>
        <v/>
      </c>
      <c r="R57" s="79">
        <f t="shared" si="4"/>
        <v>0</v>
      </c>
      <c r="S57" s="78">
        <f t="shared" si="5"/>
        <v>0</v>
      </c>
      <c r="T57" s="78">
        <f>IF(OR(PREDICTIONS!$R57="",PREDICTIONS!$S57=""),"",PREDICTIONS!$R57-PREDICTIONS!$S57)</f>
        <v>0</v>
      </c>
      <c r="U57" s="78">
        <f>IF(OR(PREDICTIONS!$R57="",PREDICTIONS!$S57=""),"",PREDICTIONS!$S57-PREDICTIONS!$R57)</f>
        <v>0</v>
      </c>
      <c r="V57" s="78" t="str">
        <f>IF(PREDICTIONS!$K57="","",IF(PREDICTIONS!$L57="Draw",1,IF(PREDICTIONS!$L57=PREDICTIONS!$N57,3,0)))</f>
        <v/>
      </c>
      <c r="W57" s="78" t="str">
        <f>IF(PREDICTIONS!$K57="","",IF(PREDICTIONS!$L57="Draw",1,IF(PREDICTIONS!$L57=PREDICTIONS!$O57,3,0)))</f>
        <v/>
      </c>
      <c r="AB57" s="209" t="str">
        <f>IF(OR(ACTUALS!L57="",L57=""),"",IF((R57+S57)=(ACTUALS!R57+ACTUALS!S57),pointtotalgoals,0))</f>
        <v/>
      </c>
      <c r="AC57" s="78" t="str">
        <f>IF(L57="","",IF(L57=ACTUALS!L57,pointcorrectresult,0))</f>
        <v/>
      </c>
      <c r="AD57" s="78" t="str">
        <f>IF(L57="","",IF(I57=ACTUALS!I57,pointcorrectscore,0))</f>
        <v/>
      </c>
      <c r="AE57" s="210">
        <f t="shared" si="6"/>
        <v>0</v>
      </c>
      <c r="AK57" s="78" t="s">
        <v>103</v>
      </c>
      <c r="AL57" s="90">
        <v>4</v>
      </c>
      <c r="AM57" s="90" t="str">
        <f ca="1">IFERROR(INDEX(BE:BE,MATCH("4"&amp;AK57,BO:BO,0),1),"")</f>
        <v>Iraq</v>
      </c>
      <c r="AN57" s="90" t="str">
        <f ca="1">IF(AM57="","",VLOOKUP(AM57,BE:BJ,2,FALSE)&amp;"-"&amp;VLOOKUP(AM57,BE:BJ,3,FALSE)&amp;"-"&amp;VLOOKUP(AM57,BE:BJ,4,FALSE))</f>
        <v>0-0-0</v>
      </c>
      <c r="AO57" s="90">
        <f ca="1">IF(AM57="","",VLOOKUP(AM57,BE:BL,8,FALSE))</f>
        <v>0</v>
      </c>
      <c r="AP57" s="90">
        <f ca="1">IF(AM57="","",VLOOKUP(AM57,BE:BO,5,FALSE))</f>
        <v>0</v>
      </c>
      <c r="AQ57" s="288" t="str">
        <f>IF(L75="","",IF(AM57=ACTUALS!AJ57,$AQ$2,0))</f>
        <v/>
      </c>
      <c r="AR57" s="289"/>
      <c r="AS57" s="51"/>
      <c r="AT57" s="51"/>
      <c r="AU57" s="94"/>
      <c r="AV57" s="94"/>
      <c r="AW57" s="51"/>
      <c r="AX57" s="51"/>
      <c r="AY57" s="51"/>
      <c r="AZ57" s="51"/>
      <c r="BA57" s="51"/>
      <c r="BB57" s="51"/>
      <c r="BC57" s="51"/>
      <c r="BD57" s="51" t="s">
        <v>109</v>
      </c>
      <c r="BE57" s="51" t="s">
        <v>111</v>
      </c>
      <c r="BF57" s="51">
        <f>COUNTIF(PREDICTIONS!$P$4:$P$75,BE57)</f>
        <v>0</v>
      </c>
      <c r="BG57" s="51">
        <f>COUNTIFS(PREDICTIONS!$O$4:$O$75,BE57,PREDICTIONS!$L$4:$L$75,"Draw")+COUNTIFS(PREDICTIONS!$N$4:$N$75,BE57,PREDICTIONS!$L$4:$L$75,"Draw")</f>
        <v>0</v>
      </c>
      <c r="BH57" s="51">
        <f>COUNTIF(PREDICTIONS!$Q$4:$Q$75,BE57)</f>
        <v>0</v>
      </c>
      <c r="BI57" s="51">
        <f>BG57+(3*BF57)</f>
        <v>0</v>
      </c>
      <c r="BJ57" s="51">
        <f>SUMIFS(PREDICTIONS!$R$4:$R$75,PREDICTIONS!$N$4:$N$75,BE57)+SUMIFS(PREDICTIONS!$S$4:$S$75,PREDICTIONS!$O$4:$O$75,BE57)</f>
        <v>0</v>
      </c>
      <c r="BK57" s="51">
        <f>SUMIFS(PREDICTIONS!$S$4:$S$75,PREDICTIONS!$N$4:$N$75,BE57)+SUMIFS(PREDICTIONS!$R$4:$R$75,PREDICTIONS!$O$4:$O$75,BE57)</f>
        <v>0</v>
      </c>
      <c r="BL57" s="51">
        <f>BJ57-BK57</f>
        <v>0</v>
      </c>
      <c r="BM57" s="51">
        <f ca="1">RANK(BV57,BV54:BV57,1)</f>
        <v>1</v>
      </c>
      <c r="BN57" s="51" t="str">
        <f>IFERROR(VLOOKUP(BE57,AU:AV,2,FALSE),"")</f>
        <v/>
      </c>
      <c r="BO57" s="51" t="str">
        <f ca="1">IF(BN57="",BM57&amp;BD57,BN57&amp;BD57)</f>
        <v>1K</v>
      </c>
      <c r="BP57" s="51">
        <f>RANK(BI57,BI54:BI57)+(RANK(BL57,BL54:BL57)/10)+(RANK(BJ57,BJ54:BJ57)/100)</f>
        <v>1.1100000000000001</v>
      </c>
      <c r="BQ57" s="51">
        <f>RANK(BP57,BP54:BP57,1)</f>
        <v>1</v>
      </c>
      <c r="BR57" s="51" cm="1">
        <f t="array" aca="1" ref="BR57" ca="1">SUMPRODUCT((OFFSET($BY$3:$DT$3,MATCH($BE57,$BX$4:$BX$51,0),0))*((IF($BQ55=$BQ57,$BY$3:$DT$3=$BE55,0))+(IF($BQ54=$BQ57,$BY$3:$DT$3=$BE54,0))+(IF($BQ56=$BQ57,$BY$3:$DT$3=$BE56,0))))</f>
        <v>0</v>
      </c>
      <c r="BS57" s="51" cm="1">
        <f t="array" aca="1" ref="BS57" ca="1">SUMPRODUCT((OFFSET($DW$3:$FR$3,MATCH($BE57,$DV$4:$DV$51,0),0))*((IF($BQ55=$BQ57,$DW$3:$FR$3=$BE55,0))+(IF($BQ54=$BQ57,$DW$3:$FR$3=$BE54,0))+(IF($BQ56=$BQ57,$DW$3:$FR$3=$BE56,0))))</f>
        <v>0</v>
      </c>
      <c r="BT57" s="51" cm="1">
        <f t="array" aca="1" ref="BT57" ca="1">SUMPRODUCT((OFFSET($FU$3:$HP$3,MATCH($BE57,$FT$4:$FT$51,0),0))*((IF($BQ55=$BQ57,$FU$3:$HP$3=$BE55,0))+(IF($BQ54=$BQ57,$FU$3:$HP$3=$BE54,0))+(IF($BQ56=$BQ57,$FU$3:$HP$3=$BE56,0))))</f>
        <v>0</v>
      </c>
      <c r="BU57" s="51">
        <f ca="1">(BR57/1000)+(BS57/10000)+(BT57/100000)+(ROW(BT60)/10000000)</f>
        <v>6.0000000000000002E-6</v>
      </c>
      <c r="BV57" s="51">
        <f ca="1">+BP57-BU57</f>
        <v>1.1099940000000001</v>
      </c>
      <c r="BW57" s="51"/>
      <c r="BX57" s="96"/>
      <c r="BY57" s="97"/>
      <c r="BZ57" s="97"/>
      <c r="CA57" s="97"/>
      <c r="CB57" s="97"/>
      <c r="CC57" s="97"/>
      <c r="CD57" s="97"/>
      <c r="CE57" s="97"/>
      <c r="CF57" s="97"/>
      <c r="CG57" s="97"/>
      <c r="CH57" s="97"/>
      <c r="CI57" s="97"/>
      <c r="CJ57" s="97"/>
      <c r="CK57" s="97"/>
      <c r="CL57" s="97"/>
      <c r="CM57" s="97"/>
      <c r="CN57" s="97"/>
      <c r="CO57" s="97"/>
      <c r="CP57" s="97"/>
      <c r="CQ57" s="97"/>
      <c r="CR57" s="97"/>
      <c r="CS57" s="97"/>
      <c r="CT57" s="97"/>
      <c r="CU57" s="97"/>
      <c r="CV57" s="97"/>
      <c r="CW57" s="97"/>
      <c r="CX57" s="97"/>
      <c r="CY57" s="97"/>
      <c r="CZ57" s="97"/>
      <c r="DA57" s="97"/>
      <c r="DB57" s="97"/>
      <c r="DC57" s="97"/>
      <c r="DD57" s="97"/>
      <c r="DE57" s="97"/>
      <c r="DF57" s="97"/>
      <c r="DG57" s="97"/>
      <c r="DH57" s="97"/>
      <c r="DI57" s="97"/>
      <c r="DJ57" s="97"/>
      <c r="DK57" s="97"/>
      <c r="DL57" s="97"/>
      <c r="DM57" s="97"/>
      <c r="DN57" s="97"/>
      <c r="DO57" s="97"/>
      <c r="DP57" s="97"/>
      <c r="DQ57" s="97"/>
      <c r="DR57" s="97"/>
      <c r="DS57" s="97"/>
      <c r="DT57" s="97"/>
      <c r="DU57" s="51"/>
      <c r="DV57" s="51"/>
      <c r="DW57" s="51"/>
      <c r="DX57" s="51"/>
      <c r="DY57" s="51"/>
      <c r="DZ57" s="51"/>
      <c r="EA57" s="51"/>
      <c r="EB57" s="51"/>
      <c r="EC57" s="51"/>
      <c r="ED57" s="51"/>
      <c r="EE57" s="51"/>
      <c r="EF57" s="51"/>
      <c r="EG57" s="51"/>
      <c r="EH57" s="51"/>
      <c r="EI57" s="51"/>
      <c r="EJ57" s="51"/>
      <c r="EK57" s="51"/>
      <c r="EL57" s="51"/>
      <c r="EM57" s="51"/>
      <c r="EN57" s="51"/>
      <c r="EO57" s="51"/>
      <c r="EP57" s="51"/>
      <c r="EQ57" s="51"/>
      <c r="ER57" s="51"/>
      <c r="ES57" s="51"/>
      <c r="ET57" s="51"/>
      <c r="EU57" s="51"/>
      <c r="EV57" s="51"/>
      <c r="EW57" s="51"/>
      <c r="EX57" s="51"/>
      <c r="EY57" s="51"/>
      <c r="EZ57" s="51"/>
      <c r="FA57" s="51"/>
      <c r="FB57" s="51"/>
      <c r="FC57" s="51"/>
      <c r="FD57" s="51"/>
      <c r="FE57" s="51"/>
      <c r="FF57" s="51"/>
      <c r="FG57" s="51"/>
      <c r="FH57" s="51"/>
      <c r="FI57" s="51"/>
      <c r="FJ57" s="51"/>
      <c r="FK57" s="51"/>
      <c r="FL57" s="51"/>
      <c r="FM57" s="51"/>
      <c r="FN57" s="51"/>
      <c r="FO57" s="51"/>
      <c r="FP57" s="51"/>
      <c r="FQ57" s="51"/>
      <c r="FR57" s="51"/>
      <c r="FS57" s="51"/>
      <c r="FT57" s="51"/>
      <c r="FU57" s="51"/>
      <c r="FV57" s="51"/>
      <c r="FW57" s="51"/>
      <c r="FX57" s="51"/>
      <c r="FY57" s="51"/>
      <c r="FZ57" s="51"/>
      <c r="GA57" s="51"/>
      <c r="GB57" s="51"/>
      <c r="GC57" s="51"/>
      <c r="GD57" s="51"/>
      <c r="GE57" s="51"/>
      <c r="GF57" s="51"/>
      <c r="GG57" s="51"/>
      <c r="GH57" s="51"/>
      <c r="GI57" s="51"/>
      <c r="GJ57" s="51"/>
      <c r="GK57" s="51"/>
      <c r="GL57" s="51"/>
      <c r="GM57" s="51"/>
      <c r="GN57" s="51"/>
      <c r="GO57" s="51"/>
      <c r="GP57" s="51"/>
      <c r="GQ57" s="51"/>
      <c r="GR57" s="51"/>
      <c r="GS57" s="51"/>
      <c r="GT57" s="51"/>
      <c r="GU57" s="51"/>
      <c r="GV57" s="51"/>
      <c r="GW57" s="51"/>
      <c r="GX57" s="51"/>
      <c r="GY57" s="51"/>
      <c r="GZ57" s="51"/>
      <c r="HA57" s="51"/>
      <c r="HB57" s="51"/>
      <c r="HC57" s="51"/>
      <c r="HD57" s="51"/>
      <c r="HE57" s="51"/>
      <c r="HF57" s="51"/>
      <c r="HG57" s="51"/>
      <c r="HH57" s="51"/>
      <c r="HI57" s="51"/>
      <c r="HJ57" s="51"/>
      <c r="HK57" s="51"/>
      <c r="HL57" s="51"/>
      <c r="HM57" s="51"/>
      <c r="HN57" s="51"/>
      <c r="HO57" s="51"/>
      <c r="HP57" s="51"/>
      <c r="HQ57" s="51"/>
      <c r="HR57" s="71"/>
      <c r="HS57" s="71"/>
      <c r="HT57" s="71"/>
      <c r="HU57" s="71"/>
      <c r="HV57" s="71"/>
      <c r="HW57" s="71"/>
      <c r="HX57" s="71"/>
      <c r="HY57" s="71"/>
      <c r="HZ57" s="71"/>
      <c r="IA57" s="71"/>
      <c r="IB57" s="71"/>
      <c r="IC57" s="71"/>
      <c r="ID57" s="71"/>
      <c r="IE57" s="71"/>
      <c r="IF57" s="71"/>
      <c r="IG57" s="71"/>
      <c r="IH57" s="71"/>
      <c r="II57" s="71"/>
      <c r="IJ57" s="71"/>
      <c r="IK57" s="71"/>
      <c r="IL57" s="71"/>
      <c r="IM57" s="71"/>
      <c r="IN57" s="71"/>
      <c r="IP57" s="71"/>
      <c r="IQ57" s="71"/>
      <c r="IR57" s="71"/>
      <c r="IS57" s="71"/>
      <c r="IT57" s="71"/>
      <c r="IU57" s="71"/>
      <c r="IV57" s="71"/>
      <c r="IW57" s="71"/>
      <c r="IX57" s="71"/>
      <c r="IY57" s="71"/>
      <c r="IZ57" s="71"/>
      <c r="JA57" s="71"/>
      <c r="JB57" s="71"/>
      <c r="JC57" s="71"/>
      <c r="JD57" s="71"/>
      <c r="JE57" s="71"/>
      <c r="JF57" s="71"/>
      <c r="JG57" s="71"/>
      <c r="JH57" s="71"/>
      <c r="JI57" s="71"/>
      <c r="JJ57" s="71"/>
      <c r="JK57" s="71"/>
      <c r="JL57" s="71"/>
      <c r="JM57" s="71"/>
      <c r="JN57" s="71"/>
      <c r="JO57" s="71"/>
      <c r="JP57" s="71"/>
      <c r="JQ57" s="71"/>
      <c r="JR57" s="71"/>
      <c r="JS57" s="71"/>
      <c r="JT57" s="71"/>
      <c r="JU57" s="71"/>
      <c r="JV57" s="71"/>
      <c r="JW57" s="71"/>
      <c r="JX57" s="71"/>
      <c r="JY57" s="71"/>
      <c r="JZ57" s="71"/>
      <c r="KA57" s="71"/>
      <c r="KB57" s="71"/>
      <c r="KC57" s="71"/>
      <c r="KD57" s="71"/>
      <c r="KE57" s="71"/>
      <c r="KF57" s="71"/>
      <c r="KG57" s="71"/>
      <c r="KH57" s="71"/>
      <c r="KI57" s="71"/>
      <c r="KJ57" s="71"/>
      <c r="KK57" s="71"/>
      <c r="KL57" s="71"/>
      <c r="KM57" s="71"/>
      <c r="KN57" s="71"/>
      <c r="KO57" s="71"/>
    </row>
    <row r="58" spans="1:301" s="78" customFormat="1" ht="30" customHeight="1" x14ac:dyDescent="0.25">
      <c r="A58" s="71"/>
      <c r="B58" s="72">
        <f>ACTUALS!B58</f>
        <v>55</v>
      </c>
      <c r="C58" s="73" t="str">
        <f>ACTUALS!C58</f>
        <v>E</v>
      </c>
      <c r="D58" s="74">
        <f>ACTUALS!D58</f>
        <v>46198</v>
      </c>
      <c r="E58" s="73" t="str">
        <f>ACTUALS!E58</f>
        <v>MetLife Stadium (East Rutherford)</v>
      </c>
      <c r="F58" s="180">
        <f>ACTUALS!F58</f>
        <v>0.66666666666666663</v>
      </c>
      <c r="G58" s="75">
        <f t="shared" si="2"/>
        <v>46198.666666666664</v>
      </c>
      <c r="H58" s="254" t="str">
        <f>ACTUALS!H58</f>
        <v>Ecuador - Germany</v>
      </c>
      <c r="I58" s="149"/>
      <c r="J58" s="150"/>
      <c r="K58" s="151"/>
      <c r="L58" s="73" t="str">
        <f t="shared" si="3"/>
        <v/>
      </c>
      <c r="M58" s="76" t="s">
        <v>719</v>
      </c>
      <c r="N58" s="77" t="str">
        <f t="shared" si="7"/>
        <v>Ecuador</v>
      </c>
      <c r="O58" s="78" t="str">
        <f t="shared" si="8"/>
        <v>Germany</v>
      </c>
      <c r="P58" s="78" t="str">
        <f>IF(L58="","",IF(PREDICTIONS!$R58&gt;PREDICTIONS!$S58,PREDICTIONS!$N58,IF(PREDICTIONS!$S58&gt;PREDICTIONS!$R58,PREDICTIONS!$O58,"")))</f>
        <v/>
      </c>
      <c r="Q58" s="78" t="str">
        <f>IF(PREDICTIONS!$P58=PREDICTIONS!$N58,PREDICTIONS!$O58,IF(PREDICTIONS!$P58=PREDICTIONS!$O58,PREDICTIONS!$N58,""))</f>
        <v/>
      </c>
      <c r="R58" s="79">
        <f t="shared" si="4"/>
        <v>0</v>
      </c>
      <c r="S58" s="78">
        <f t="shared" si="5"/>
        <v>0</v>
      </c>
      <c r="T58" s="78">
        <f>IF(OR(PREDICTIONS!$R58="",PREDICTIONS!$S58=""),"",PREDICTIONS!$R58-PREDICTIONS!$S58)</f>
        <v>0</v>
      </c>
      <c r="U58" s="78">
        <f>IF(OR(PREDICTIONS!$R58="",PREDICTIONS!$S58=""),"",PREDICTIONS!$S58-PREDICTIONS!$R58)</f>
        <v>0</v>
      </c>
      <c r="V58" s="78" t="str">
        <f>IF(PREDICTIONS!$K58="","",IF(PREDICTIONS!$L58="Draw",1,IF(PREDICTIONS!$L58=PREDICTIONS!$N58,3,0)))</f>
        <v/>
      </c>
      <c r="W58" s="78" t="str">
        <f>IF(PREDICTIONS!$K58="","",IF(PREDICTIONS!$L58="Draw",1,IF(PREDICTIONS!$L58=PREDICTIONS!$O58,3,0)))</f>
        <v/>
      </c>
      <c r="AB58" s="209" t="str">
        <f>IF(OR(ACTUALS!L58="",L58=""),"",IF((R58+S58)=(ACTUALS!R58+ACTUALS!S58),pointtotalgoals,0))</f>
        <v/>
      </c>
      <c r="AC58" s="78" t="str">
        <f>IF(L58="","",IF(L58=ACTUALS!L58,pointcorrectresult,0))</f>
        <v/>
      </c>
      <c r="AD58" s="78" t="str">
        <f>IF(L58="","",IF(I58=ACTUALS!I58,pointcorrectscore,0))</f>
        <v/>
      </c>
      <c r="AE58" s="210">
        <f t="shared" si="6"/>
        <v>0</v>
      </c>
      <c r="AL58" s="51"/>
      <c r="AM58" s="51"/>
      <c r="AN58" s="51"/>
      <c r="AO58" s="51"/>
      <c r="AP58" s="51"/>
      <c r="AQ58" s="71"/>
      <c r="AR58" s="71"/>
      <c r="AS58" s="51"/>
      <c r="AT58" s="51"/>
      <c r="AU58" s="94"/>
      <c r="AV58" s="94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  <c r="BM58" s="51"/>
      <c r="BN58" s="51"/>
      <c r="BO58" s="51"/>
      <c r="BP58" s="51"/>
      <c r="BQ58" s="51"/>
      <c r="BR58" s="51"/>
      <c r="BS58" s="51"/>
      <c r="BT58" s="51"/>
      <c r="BU58" s="51"/>
      <c r="BV58" s="51"/>
      <c r="BW58" s="51"/>
      <c r="BX58" s="96"/>
      <c r="BY58" s="97"/>
      <c r="BZ58" s="97"/>
      <c r="CA58" s="97"/>
      <c r="CB58" s="97"/>
      <c r="CC58" s="97"/>
      <c r="CD58" s="97"/>
      <c r="CE58" s="97"/>
      <c r="CF58" s="97"/>
      <c r="CG58" s="97"/>
      <c r="CH58" s="97"/>
      <c r="CI58" s="97"/>
      <c r="CJ58" s="97"/>
      <c r="CK58" s="97"/>
      <c r="CL58" s="97"/>
      <c r="CM58" s="97"/>
      <c r="CN58" s="97"/>
      <c r="CO58" s="97"/>
      <c r="CP58" s="97"/>
      <c r="CQ58" s="97"/>
      <c r="CR58" s="97"/>
      <c r="CS58" s="97"/>
      <c r="CT58" s="97"/>
      <c r="CU58" s="97"/>
      <c r="CV58" s="97"/>
      <c r="CW58" s="97"/>
      <c r="CX58" s="97"/>
      <c r="CY58" s="97"/>
      <c r="CZ58" s="97"/>
      <c r="DA58" s="97"/>
      <c r="DB58" s="97"/>
      <c r="DC58" s="97"/>
      <c r="DD58" s="97"/>
      <c r="DE58" s="97"/>
      <c r="DF58" s="97"/>
      <c r="DG58" s="97"/>
      <c r="DH58" s="97"/>
      <c r="DI58" s="97"/>
      <c r="DJ58" s="97"/>
      <c r="DK58" s="97"/>
      <c r="DL58" s="97"/>
      <c r="DM58" s="97"/>
      <c r="DN58" s="97"/>
      <c r="DO58" s="97"/>
      <c r="DP58" s="97"/>
      <c r="DQ58" s="97"/>
      <c r="DR58" s="97"/>
      <c r="DS58" s="97"/>
      <c r="DT58" s="97"/>
      <c r="DU58" s="51"/>
      <c r="DV58" s="51"/>
      <c r="DW58" s="51"/>
      <c r="DX58" s="51"/>
      <c r="DY58" s="51"/>
      <c r="DZ58" s="51"/>
      <c r="EA58" s="51"/>
      <c r="EB58" s="51"/>
      <c r="EC58" s="51"/>
      <c r="ED58" s="51"/>
      <c r="EE58" s="51"/>
      <c r="EF58" s="51"/>
      <c r="EG58" s="51"/>
      <c r="EH58" s="51"/>
      <c r="EI58" s="51"/>
      <c r="EJ58" s="51"/>
      <c r="EK58" s="51"/>
      <c r="EL58" s="51"/>
      <c r="EM58" s="51"/>
      <c r="EN58" s="51"/>
      <c r="EO58" s="51"/>
      <c r="EP58" s="51"/>
      <c r="EQ58" s="51"/>
      <c r="ER58" s="51"/>
      <c r="ES58" s="51"/>
      <c r="ET58" s="51"/>
      <c r="EU58" s="51"/>
      <c r="EV58" s="51"/>
      <c r="EW58" s="51"/>
      <c r="EX58" s="51"/>
      <c r="EY58" s="51"/>
      <c r="EZ58" s="51"/>
      <c r="FA58" s="51"/>
      <c r="FB58" s="51"/>
      <c r="FC58" s="51"/>
      <c r="FD58" s="51"/>
      <c r="FE58" s="51"/>
      <c r="FF58" s="51"/>
      <c r="FG58" s="51"/>
      <c r="FH58" s="51"/>
      <c r="FI58" s="51"/>
      <c r="FJ58" s="51"/>
      <c r="FK58" s="51"/>
      <c r="FL58" s="51"/>
      <c r="FM58" s="51"/>
      <c r="FN58" s="51"/>
      <c r="FO58" s="51"/>
      <c r="FP58" s="51"/>
      <c r="FQ58" s="51"/>
      <c r="FR58" s="51"/>
      <c r="FS58" s="51"/>
      <c r="FT58" s="51"/>
      <c r="FU58" s="51"/>
      <c r="FV58" s="51"/>
      <c r="FW58" s="51"/>
      <c r="FX58" s="51"/>
      <c r="FY58" s="51"/>
      <c r="FZ58" s="51"/>
      <c r="GA58" s="51"/>
      <c r="GB58" s="51"/>
      <c r="GC58" s="51"/>
      <c r="GD58" s="51"/>
      <c r="GE58" s="51"/>
      <c r="GF58" s="51"/>
      <c r="GG58" s="51"/>
      <c r="GH58" s="51"/>
      <c r="GI58" s="51"/>
      <c r="GJ58" s="51"/>
      <c r="GK58" s="51"/>
      <c r="GL58" s="51"/>
      <c r="GM58" s="51"/>
      <c r="GN58" s="51"/>
      <c r="GO58" s="51"/>
      <c r="GP58" s="51"/>
      <c r="GQ58" s="51"/>
      <c r="GR58" s="51"/>
      <c r="GS58" s="51"/>
      <c r="GT58" s="51"/>
      <c r="GU58" s="51"/>
      <c r="GV58" s="51"/>
      <c r="GW58" s="51"/>
      <c r="GX58" s="51"/>
      <c r="GY58" s="51"/>
      <c r="GZ58" s="51"/>
      <c r="HA58" s="51"/>
      <c r="HB58" s="51"/>
      <c r="HC58" s="51"/>
      <c r="HD58" s="51"/>
      <c r="HE58" s="51"/>
      <c r="HF58" s="51"/>
      <c r="HG58" s="51"/>
      <c r="HH58" s="51"/>
      <c r="HI58" s="51"/>
      <c r="HJ58" s="51"/>
      <c r="HK58" s="51"/>
      <c r="HL58" s="51"/>
      <c r="HM58" s="51"/>
      <c r="HN58" s="51"/>
      <c r="HO58" s="51"/>
      <c r="HP58" s="51"/>
      <c r="HQ58" s="51"/>
      <c r="HR58" s="71"/>
      <c r="HS58" s="71"/>
      <c r="HT58" s="71"/>
      <c r="HU58" s="71"/>
      <c r="HV58" s="71"/>
      <c r="HW58" s="71"/>
      <c r="HX58" s="71"/>
      <c r="HY58" s="71"/>
      <c r="HZ58" s="71"/>
      <c r="IA58" s="71"/>
      <c r="IB58" s="71"/>
      <c r="IC58" s="71"/>
      <c r="ID58" s="71"/>
      <c r="IE58" s="71"/>
      <c r="IF58" s="71"/>
      <c r="IG58" s="71"/>
      <c r="IH58" s="71"/>
      <c r="II58" s="71"/>
      <c r="IJ58" s="71"/>
      <c r="IK58" s="71"/>
      <c r="IL58" s="71"/>
      <c r="IM58" s="71"/>
      <c r="IN58" s="71"/>
      <c r="IP58" s="71"/>
      <c r="IQ58" s="71"/>
      <c r="IR58" s="71"/>
      <c r="IS58" s="71"/>
      <c r="IT58" s="71"/>
      <c r="IU58" s="71"/>
      <c r="IV58" s="71"/>
      <c r="IW58" s="71"/>
      <c r="IX58" s="71"/>
      <c r="IY58" s="71"/>
      <c r="IZ58" s="71"/>
      <c r="JA58" s="71"/>
      <c r="JB58" s="71"/>
      <c r="JC58" s="71"/>
      <c r="JD58" s="71"/>
      <c r="JE58" s="71"/>
      <c r="JF58" s="71"/>
      <c r="JG58" s="71"/>
      <c r="JH58" s="71"/>
      <c r="JI58" s="71"/>
      <c r="JJ58" s="71"/>
      <c r="JK58" s="71"/>
      <c r="JL58" s="71"/>
      <c r="JM58" s="71"/>
      <c r="JN58" s="71"/>
      <c r="JO58" s="71"/>
      <c r="JP58" s="71"/>
      <c r="JQ58" s="71"/>
      <c r="JR58" s="71"/>
      <c r="JS58" s="71"/>
      <c r="JT58" s="71"/>
      <c r="JU58" s="71"/>
      <c r="JV58" s="71"/>
      <c r="JW58" s="71"/>
      <c r="JX58" s="71"/>
      <c r="JY58" s="71"/>
      <c r="JZ58" s="71"/>
      <c r="KA58" s="71"/>
      <c r="KB58" s="71"/>
      <c r="KC58" s="71"/>
      <c r="KD58" s="71"/>
      <c r="KE58" s="71"/>
      <c r="KF58" s="71"/>
      <c r="KG58" s="71"/>
      <c r="KH58" s="71"/>
      <c r="KI58" s="71"/>
      <c r="KJ58" s="71"/>
      <c r="KK58" s="71"/>
      <c r="KL58" s="71"/>
      <c r="KM58" s="71"/>
      <c r="KN58" s="71"/>
      <c r="KO58" s="71"/>
    </row>
    <row r="59" spans="1:301" s="78" customFormat="1" ht="30" customHeight="1" x14ac:dyDescent="0.25">
      <c r="A59" s="71"/>
      <c r="B59" s="72">
        <f>ACTUALS!B59</f>
        <v>56</v>
      </c>
      <c r="C59" s="73" t="str">
        <f>ACTUALS!C59</f>
        <v>E</v>
      </c>
      <c r="D59" s="74">
        <f>ACTUALS!D59</f>
        <v>46198</v>
      </c>
      <c r="E59" s="73" t="str">
        <f>ACTUALS!E59</f>
        <v>Lincoln Financial Field (Philadelphia)</v>
      </c>
      <c r="F59" s="180">
        <f>ACTUALS!F59</f>
        <v>0.66666666666666663</v>
      </c>
      <c r="G59" s="75">
        <f t="shared" si="2"/>
        <v>46198.666666666664</v>
      </c>
      <c r="H59" s="254" t="str">
        <f>ACTUALS!H59</f>
        <v>Curacao - Ivory Coast</v>
      </c>
      <c r="I59" s="149"/>
      <c r="J59" s="150"/>
      <c r="K59" s="151"/>
      <c r="L59" s="73" t="str">
        <f t="shared" si="3"/>
        <v/>
      </c>
      <c r="M59" s="76" t="s">
        <v>728</v>
      </c>
      <c r="N59" s="77" t="str">
        <f t="shared" si="7"/>
        <v>Curacao</v>
      </c>
      <c r="O59" s="78" t="str">
        <f t="shared" si="8"/>
        <v>Ivory Coast</v>
      </c>
      <c r="P59" s="78" t="str">
        <f>IF(L59="","",IF(PREDICTIONS!$R59&gt;PREDICTIONS!$S59,PREDICTIONS!$N59,IF(PREDICTIONS!$S59&gt;PREDICTIONS!$R59,PREDICTIONS!$O59,"")))</f>
        <v/>
      </c>
      <c r="Q59" s="78" t="str">
        <f>IF(PREDICTIONS!$P59=PREDICTIONS!$N59,PREDICTIONS!$O59,IF(PREDICTIONS!$P59=PREDICTIONS!$O59,PREDICTIONS!$N59,""))</f>
        <v/>
      </c>
      <c r="R59" s="79">
        <f t="shared" si="4"/>
        <v>0</v>
      </c>
      <c r="S59" s="78">
        <f t="shared" si="5"/>
        <v>0</v>
      </c>
      <c r="T59" s="78">
        <f>IF(OR(PREDICTIONS!$R59="",PREDICTIONS!$S59=""),"",PREDICTIONS!$R59-PREDICTIONS!$S59)</f>
        <v>0</v>
      </c>
      <c r="U59" s="78">
        <f>IF(OR(PREDICTIONS!$R59="",PREDICTIONS!$S59=""),"",PREDICTIONS!$S59-PREDICTIONS!$R59)</f>
        <v>0</v>
      </c>
      <c r="V59" s="78" t="str">
        <f>IF(PREDICTIONS!$K59="","",IF(PREDICTIONS!$L59="Draw",1,IF(PREDICTIONS!$L59=PREDICTIONS!$N59,3,0)))</f>
        <v/>
      </c>
      <c r="W59" s="78" t="str">
        <f>IF(PREDICTIONS!$K59="","",IF(PREDICTIONS!$L59="Draw",1,IF(PREDICTIONS!$L59=PREDICTIONS!$O59,3,0)))</f>
        <v/>
      </c>
      <c r="AB59" s="209" t="str">
        <f>IF(OR(ACTUALS!L59="",L59=""),"",IF((R59+S59)=(ACTUALS!R59+ACTUALS!S59),pointtotalgoals,0))</f>
        <v/>
      </c>
      <c r="AC59" s="78" t="str">
        <f>IF(L59="","",IF(L59=ACTUALS!L59,pointcorrectresult,0))</f>
        <v/>
      </c>
      <c r="AD59" s="78" t="str">
        <f>IF(L59="","",IF(I59=ACTUALS!I59,pointcorrectscore,0))</f>
        <v/>
      </c>
      <c r="AE59" s="210">
        <f t="shared" si="6"/>
        <v>0</v>
      </c>
      <c r="AK59" s="81"/>
      <c r="AL59" s="271" t="s">
        <v>130</v>
      </c>
      <c r="AM59" s="272"/>
      <c r="AN59" s="211" t="s">
        <v>63</v>
      </c>
      <c r="AO59" s="212" t="s">
        <v>76</v>
      </c>
      <c r="AP59" s="211" t="s">
        <v>15</v>
      </c>
      <c r="AQ59" s="279" t="s">
        <v>775</v>
      </c>
      <c r="AR59" s="279"/>
      <c r="AS59" s="63"/>
      <c r="AT59" s="51"/>
      <c r="AU59" s="94"/>
      <c r="AV59" s="94"/>
      <c r="AW59" s="51"/>
      <c r="AX59" s="51"/>
      <c r="AY59" s="51"/>
      <c r="AZ59" s="51"/>
      <c r="BA59" s="51"/>
      <c r="BB59" s="51"/>
      <c r="BC59" s="51"/>
      <c r="BD59" s="51" t="s">
        <v>14</v>
      </c>
      <c r="BE59" s="51" t="s">
        <v>30</v>
      </c>
      <c r="BF59" s="51">
        <f>COUNTIF(PREDICTIONS!$P$4:$P$75,BE59)</f>
        <v>0</v>
      </c>
      <c r="BG59" s="51">
        <f>COUNTIFS(PREDICTIONS!$O$4:$O$75,BE59,PREDICTIONS!$L$4:$L$75,"Draw")+COUNTIFS(PREDICTIONS!$N$4:$N$75,BE59,PREDICTIONS!$L$4:$L$75,"Draw")</f>
        <v>0</v>
      </c>
      <c r="BH59" s="51">
        <f>COUNTIF(PREDICTIONS!$Q$4:$Q$75,BE59)</f>
        <v>0</v>
      </c>
      <c r="BI59" s="51">
        <f>BG59+(3*BF59)</f>
        <v>0</v>
      </c>
      <c r="BJ59" s="51">
        <f>SUMIFS(PREDICTIONS!$R$4:$R$75,PREDICTIONS!$N$4:$N$75,BE59)+SUMIFS(PREDICTIONS!$S$4:$S$75,PREDICTIONS!$O$4:$O$75,BE59)</f>
        <v>0</v>
      </c>
      <c r="BK59" s="51">
        <f>SUMIFS(PREDICTIONS!$S$4:$S$75,PREDICTIONS!$N$4:$N$75,BE59)+SUMIFS(PREDICTIONS!$R$4:$R$75,PREDICTIONS!$O$4:$O$75,BE59)</f>
        <v>0</v>
      </c>
      <c r="BL59" s="51">
        <f>BJ59-BK59</f>
        <v>0</v>
      </c>
      <c r="BM59" s="51">
        <f ca="1">RANK(BV59,BV59:BV62,1)</f>
        <v>4</v>
      </c>
      <c r="BN59" s="51" t="str">
        <f>IFERROR(VLOOKUP(BE59,AU:AV,2,FALSE),"")</f>
        <v/>
      </c>
      <c r="BO59" s="51" t="str">
        <f ca="1">IF(BN59="",BM59&amp;BD59,BN59&amp;BD59)</f>
        <v>4L</v>
      </c>
      <c r="BP59" s="51">
        <f>RANK(BI59,BI59:BI62)+(RANK(BL59,BL59:BL62)/10)+(RANK(BJ59,BJ59:BJ62)/100)</f>
        <v>1.1100000000000001</v>
      </c>
      <c r="BQ59" s="51">
        <f>RANK(BP59,BP59:BP62,1)</f>
        <v>1</v>
      </c>
      <c r="BR59" s="51" cm="1">
        <f t="array" aca="1" ref="BR59" ca="1">SUMPRODUCT((OFFSET($BY$3:$DT$3,MATCH($BE59,$BX$4:$BX$51,0),0))*((IF($BQ61=$BQ59,$BY$3:$DT$3=$BE61,0))+(IF($BQ62=$BQ59,$BY$3:$DT$3=$BE62,0))+(IF($BQ60=$BQ59,$BY$3:$DT$3=$BE60,0))))</f>
        <v>0</v>
      </c>
      <c r="BS59" s="51" cm="1">
        <f t="array" aca="1" ref="BS59" ca="1">SUMPRODUCT((OFFSET($DW$3:$FR$3,MATCH($BE59,$DV$4:$DV$51,0),0))*((IF($BQ61=$BQ59,$DW$3:$FR$3=$BE61,0))+(IF($BQ62=$BQ59,$DW$3:$FR$3=$BE62,0))+(IF($BQ60=$BQ59,$DW$3:$FR$3=$BE60,0))))</f>
        <v>0</v>
      </c>
      <c r="BT59" s="51" cm="1">
        <f t="array" aca="1" ref="BT59" ca="1">SUMPRODUCT((OFFSET($FU$3:$HP$3,MATCH($BE59,$FT$4:$FT$51,0),0))*((IF($BQ61=$BQ59,$FU$3:$HP$3=$BE61,0))+(IF($BQ62=$BQ59,$FU$3:$HP$3=$BE62,0))+(IF($BQ60=$BQ59,$FU$3:$HP$3=$BE60,0))))</f>
        <v>0</v>
      </c>
      <c r="BU59" s="51">
        <f ca="1">(BR59/1000)+(BS59/10000)+(BT59/100000)+(ROW(BT62)/10000000)</f>
        <v>6.1999999999999999E-6</v>
      </c>
      <c r="BV59" s="51">
        <f ca="1">+BP59-BU59</f>
        <v>1.1099938</v>
      </c>
      <c r="BW59" s="51"/>
      <c r="BX59" s="96"/>
      <c r="BY59" s="97"/>
      <c r="BZ59" s="97"/>
      <c r="CA59" s="97"/>
      <c r="CB59" s="97"/>
      <c r="CC59" s="97"/>
      <c r="CD59" s="97"/>
      <c r="CE59" s="97"/>
      <c r="CF59" s="97"/>
      <c r="CG59" s="97"/>
      <c r="CH59" s="97"/>
      <c r="CI59" s="97"/>
      <c r="CJ59" s="97"/>
      <c r="CK59" s="97"/>
      <c r="CL59" s="97"/>
      <c r="CM59" s="97"/>
      <c r="CN59" s="97"/>
      <c r="CO59" s="97"/>
      <c r="CP59" s="97"/>
      <c r="CQ59" s="97"/>
      <c r="CR59" s="97"/>
      <c r="CS59" s="97"/>
      <c r="CT59" s="97"/>
      <c r="CU59" s="97"/>
      <c r="CV59" s="97"/>
      <c r="CW59" s="97"/>
      <c r="CX59" s="97"/>
      <c r="CY59" s="97"/>
      <c r="CZ59" s="97"/>
      <c r="DA59" s="97"/>
      <c r="DB59" s="97"/>
      <c r="DC59" s="97"/>
      <c r="DD59" s="97"/>
      <c r="DE59" s="97"/>
      <c r="DF59" s="97"/>
      <c r="DG59" s="97"/>
      <c r="DH59" s="97"/>
      <c r="DI59" s="97"/>
      <c r="DJ59" s="97"/>
      <c r="DK59" s="97"/>
      <c r="DL59" s="97"/>
      <c r="DM59" s="97"/>
      <c r="DN59" s="97"/>
      <c r="DO59" s="97"/>
      <c r="DP59" s="97"/>
      <c r="DQ59" s="97"/>
      <c r="DR59" s="97"/>
      <c r="DS59" s="97"/>
      <c r="DT59" s="97"/>
      <c r="DU59" s="51"/>
      <c r="DV59" s="51"/>
      <c r="DW59" s="51"/>
      <c r="DX59" s="51"/>
      <c r="DY59" s="51"/>
      <c r="DZ59" s="51"/>
      <c r="EA59" s="51"/>
      <c r="EB59" s="51"/>
      <c r="EC59" s="51"/>
      <c r="ED59" s="51"/>
      <c r="EE59" s="51"/>
      <c r="EF59" s="51"/>
      <c r="EG59" s="51"/>
      <c r="EH59" s="51"/>
      <c r="EI59" s="51"/>
      <c r="EJ59" s="51"/>
      <c r="EK59" s="51"/>
      <c r="EL59" s="51"/>
      <c r="EM59" s="51"/>
      <c r="EN59" s="51"/>
      <c r="EO59" s="51"/>
      <c r="EP59" s="51"/>
      <c r="EQ59" s="51"/>
      <c r="ER59" s="51"/>
      <c r="ES59" s="51"/>
      <c r="ET59" s="51"/>
      <c r="EU59" s="51"/>
      <c r="EV59" s="51"/>
      <c r="EW59" s="51"/>
      <c r="EX59" s="51"/>
      <c r="EY59" s="51"/>
      <c r="EZ59" s="51"/>
      <c r="FA59" s="51"/>
      <c r="FB59" s="51"/>
      <c r="FC59" s="51"/>
      <c r="FD59" s="51"/>
      <c r="FE59" s="51"/>
      <c r="FF59" s="51"/>
      <c r="FG59" s="51"/>
      <c r="FH59" s="51"/>
      <c r="FI59" s="51"/>
      <c r="FJ59" s="51"/>
      <c r="FK59" s="51"/>
      <c r="FL59" s="51"/>
      <c r="FM59" s="51"/>
      <c r="FN59" s="51"/>
      <c r="FO59" s="51"/>
      <c r="FP59" s="51"/>
      <c r="FQ59" s="51"/>
      <c r="FR59" s="51"/>
      <c r="FS59" s="51"/>
      <c r="FT59" s="51"/>
      <c r="FU59" s="51"/>
      <c r="FV59" s="51"/>
      <c r="FW59" s="51"/>
      <c r="FX59" s="51"/>
      <c r="FY59" s="51"/>
      <c r="FZ59" s="51"/>
      <c r="GA59" s="51"/>
      <c r="GB59" s="51"/>
      <c r="GC59" s="51"/>
      <c r="GD59" s="51"/>
      <c r="GE59" s="51"/>
      <c r="GF59" s="51"/>
      <c r="GG59" s="51"/>
      <c r="GH59" s="51"/>
      <c r="GI59" s="51"/>
      <c r="GJ59" s="51"/>
      <c r="GK59" s="51"/>
      <c r="GL59" s="51"/>
      <c r="GM59" s="51"/>
      <c r="GN59" s="51"/>
      <c r="GO59" s="51"/>
      <c r="GP59" s="51"/>
      <c r="GQ59" s="51"/>
      <c r="GR59" s="51"/>
      <c r="GS59" s="51"/>
      <c r="GT59" s="51"/>
      <c r="GU59" s="51"/>
      <c r="GV59" s="51"/>
      <c r="GW59" s="51"/>
      <c r="GX59" s="51"/>
      <c r="GY59" s="51"/>
      <c r="GZ59" s="51"/>
      <c r="HA59" s="51"/>
      <c r="HB59" s="51"/>
      <c r="HC59" s="51"/>
      <c r="HD59" s="51"/>
      <c r="HE59" s="51"/>
      <c r="HF59" s="51"/>
      <c r="HG59" s="51"/>
      <c r="HH59" s="51"/>
      <c r="HI59" s="51"/>
      <c r="HJ59" s="51"/>
      <c r="HK59" s="51"/>
      <c r="HL59" s="51"/>
      <c r="HM59" s="51"/>
      <c r="HN59" s="51"/>
      <c r="HO59" s="51"/>
      <c r="HP59" s="51"/>
      <c r="HQ59" s="51"/>
      <c r="HR59" s="71"/>
      <c r="HS59" s="71"/>
      <c r="HT59" s="71"/>
      <c r="HU59" s="71"/>
      <c r="HV59" s="71"/>
      <c r="HW59" s="71"/>
      <c r="HX59" s="71"/>
      <c r="HY59" s="71"/>
      <c r="HZ59" s="71"/>
      <c r="IA59" s="71"/>
      <c r="IB59" s="71"/>
      <c r="IC59" s="71"/>
      <c r="ID59" s="71"/>
      <c r="IE59" s="71"/>
      <c r="IF59" s="71"/>
      <c r="IG59" s="71"/>
      <c r="IH59" s="71"/>
      <c r="II59" s="71"/>
      <c r="IJ59" s="71"/>
      <c r="IK59" s="71"/>
      <c r="IL59" s="71"/>
      <c r="IM59" s="71"/>
      <c r="IN59" s="71"/>
      <c r="IP59" s="71"/>
      <c r="IQ59" s="71"/>
      <c r="IR59" s="71"/>
      <c r="IS59" s="71"/>
      <c r="IT59" s="71"/>
      <c r="IU59" s="71"/>
      <c r="IV59" s="71"/>
      <c r="IW59" s="71"/>
      <c r="IX59" s="71"/>
      <c r="IY59" s="71"/>
      <c r="IZ59" s="71"/>
      <c r="JA59" s="71"/>
      <c r="JB59" s="71"/>
      <c r="JC59" s="71"/>
      <c r="JD59" s="71"/>
      <c r="JE59" s="71"/>
      <c r="JF59" s="71"/>
      <c r="JG59" s="71"/>
      <c r="JH59" s="71"/>
      <c r="JI59" s="71"/>
      <c r="JJ59" s="71"/>
      <c r="JK59" s="71"/>
      <c r="JL59" s="71"/>
      <c r="JM59" s="71"/>
      <c r="JN59" s="71"/>
      <c r="JO59" s="71"/>
      <c r="JP59" s="71"/>
      <c r="JQ59" s="71"/>
      <c r="JR59" s="71"/>
      <c r="JS59" s="71"/>
      <c r="JT59" s="71"/>
      <c r="JU59" s="71"/>
      <c r="JV59" s="71"/>
      <c r="JW59" s="71"/>
      <c r="JX59" s="71"/>
      <c r="JY59" s="71"/>
      <c r="JZ59" s="71"/>
      <c r="KA59" s="71"/>
      <c r="KB59" s="71"/>
      <c r="KC59" s="71"/>
      <c r="KD59" s="71"/>
      <c r="KE59" s="71"/>
      <c r="KF59" s="71"/>
      <c r="KG59" s="71"/>
      <c r="KH59" s="71"/>
      <c r="KI59" s="71"/>
      <c r="KJ59" s="71"/>
      <c r="KK59" s="71"/>
      <c r="KL59" s="71"/>
      <c r="KM59" s="71"/>
      <c r="KN59" s="71"/>
      <c r="KO59" s="71"/>
    </row>
    <row r="60" spans="1:301" s="78" customFormat="1" ht="30" customHeight="1" x14ac:dyDescent="0.25">
      <c r="A60" s="71"/>
      <c r="B60" s="72">
        <f>ACTUALS!B60</f>
        <v>57</v>
      </c>
      <c r="C60" s="73" t="str">
        <f>ACTUALS!C60</f>
        <v>F</v>
      </c>
      <c r="D60" s="74">
        <f>ACTUALS!D60</f>
        <v>46198</v>
      </c>
      <c r="E60" s="73" t="str">
        <f>ACTUALS!E60</f>
        <v>AT&amp;T Stadium (Arlington)</v>
      </c>
      <c r="F60" s="180">
        <f>ACTUALS!F60</f>
        <v>0.79166666666666663</v>
      </c>
      <c r="G60" s="75">
        <f t="shared" si="2"/>
        <v>46198.791666666664</v>
      </c>
      <c r="H60" s="254" t="str">
        <f>ACTUALS!H60</f>
        <v>Japan - Sweden</v>
      </c>
      <c r="I60" s="149"/>
      <c r="J60" s="150"/>
      <c r="K60" s="151"/>
      <c r="L60" s="73" t="str">
        <f t="shared" si="3"/>
        <v/>
      </c>
      <c r="M60" s="76" t="s">
        <v>717</v>
      </c>
      <c r="N60" s="77" t="str">
        <f t="shared" si="7"/>
        <v>Japan</v>
      </c>
      <c r="O60" s="78" t="str">
        <f t="shared" si="8"/>
        <v>Sweden</v>
      </c>
      <c r="P60" s="78" t="str">
        <f>IF(L60="","",IF(PREDICTIONS!$R60&gt;PREDICTIONS!$S60,PREDICTIONS!$N60,IF(PREDICTIONS!$S60&gt;PREDICTIONS!$R60,PREDICTIONS!$O60,"")))</f>
        <v/>
      </c>
      <c r="Q60" s="78" t="str">
        <f>IF(PREDICTIONS!$P60=PREDICTIONS!$N60,PREDICTIONS!$O60,IF(PREDICTIONS!$P60=PREDICTIONS!$O60,PREDICTIONS!$N60,""))</f>
        <v/>
      </c>
      <c r="R60" s="79">
        <f t="shared" si="4"/>
        <v>0</v>
      </c>
      <c r="S60" s="78">
        <f t="shared" si="5"/>
        <v>0</v>
      </c>
      <c r="T60" s="78">
        <f>IF(OR(PREDICTIONS!$R60="",PREDICTIONS!$S60=""),"",PREDICTIONS!$R60-PREDICTIONS!$S60)</f>
        <v>0</v>
      </c>
      <c r="U60" s="78">
        <f>IF(OR(PREDICTIONS!$R60="",PREDICTIONS!$S60=""),"",PREDICTIONS!$S60-PREDICTIONS!$R60)</f>
        <v>0</v>
      </c>
      <c r="V60" s="78" t="str">
        <f>IF(PREDICTIONS!$K60="","",IF(PREDICTIONS!$L60="Draw",1,IF(PREDICTIONS!$L60=PREDICTIONS!$N60,3,0)))</f>
        <v/>
      </c>
      <c r="W60" s="78" t="str">
        <f>IF(PREDICTIONS!$K60="","",IF(PREDICTIONS!$L60="Draw",1,IF(PREDICTIONS!$L60=PREDICTIONS!$O60,3,0)))</f>
        <v/>
      </c>
      <c r="AB60" s="209" t="str">
        <f>IF(OR(ACTUALS!L60="",L60=""),"",IF((R60+S60)=(ACTUALS!R60+ACTUALS!S60),pointtotalgoals,0))</f>
        <v/>
      </c>
      <c r="AC60" s="78" t="str">
        <f>IF(L60="","",IF(L60=ACTUALS!L60,pointcorrectresult,0))</f>
        <v/>
      </c>
      <c r="AD60" s="78" t="str">
        <f>IF(L60="","",IF(I60=ACTUALS!I60,pointcorrectscore,0))</f>
        <v/>
      </c>
      <c r="AE60" s="210">
        <f t="shared" si="6"/>
        <v>0</v>
      </c>
      <c r="AK60" s="78" t="s">
        <v>105</v>
      </c>
      <c r="AL60" s="86">
        <v>1</v>
      </c>
      <c r="AM60" s="86" t="str">
        <f ca="1">IFERROR(INDEX(BE:BE,MATCH("1"&amp;AK60,BO:BO,0),1),"")</f>
        <v>Jordan</v>
      </c>
      <c r="AN60" s="86" t="str">
        <f ca="1">IF(AM60="","",VLOOKUP(AM60,BE:BJ,2,FALSE)&amp;"-"&amp;VLOOKUP(AM60,BE:BJ,3,FALSE)&amp;"-"&amp;VLOOKUP(AM60,BE:BJ,4,FALSE))</f>
        <v>0-0-0</v>
      </c>
      <c r="AO60" s="86">
        <f ca="1">IF(AM60="","",VLOOKUP(AM60,BE:BL,8,FALSE))</f>
        <v>0</v>
      </c>
      <c r="AP60" s="86">
        <f ca="1">IF(AM60="","",VLOOKUP(AM60,BE:BO,5,FALSE))</f>
        <v>0</v>
      </c>
      <c r="AQ60" s="282" t="str">
        <f>IF(L75="","",IF(AM60=ACTUALS!AJ60,$AQ$2,0))</f>
        <v/>
      </c>
      <c r="AR60" s="283"/>
      <c r="AS60" s="51"/>
      <c r="AT60" s="51"/>
      <c r="AU60" s="94"/>
      <c r="AV60" s="94"/>
      <c r="AW60" s="51"/>
      <c r="AX60" s="51"/>
      <c r="AY60" s="51"/>
      <c r="AZ60" s="51"/>
      <c r="BA60" s="51"/>
      <c r="BB60" s="51"/>
      <c r="BC60" s="51"/>
      <c r="BD60" s="51" t="s">
        <v>14</v>
      </c>
      <c r="BE60" s="51" t="s">
        <v>44</v>
      </c>
      <c r="BF60" s="51">
        <f>COUNTIF(PREDICTIONS!$P$4:$P$75,BE60)</f>
        <v>0</v>
      </c>
      <c r="BG60" s="51">
        <f>COUNTIFS(PREDICTIONS!$O$4:$O$75,BE60,PREDICTIONS!$L$4:$L$75,"Draw")+COUNTIFS(PREDICTIONS!$N$4:$N$75,BE60,PREDICTIONS!$L$4:$L$75,"Draw")</f>
        <v>0</v>
      </c>
      <c r="BH60" s="51">
        <f>COUNTIF(PREDICTIONS!$Q$4:$Q$75,BE60)</f>
        <v>0</v>
      </c>
      <c r="BI60" s="51">
        <f>BG60+(3*BF60)</f>
        <v>0</v>
      </c>
      <c r="BJ60" s="51">
        <f>SUMIFS(PREDICTIONS!$R$4:$R$75,PREDICTIONS!$N$4:$N$75,BE60)+SUMIFS(PREDICTIONS!$S$4:$S$75,PREDICTIONS!$O$4:$O$75,BE60)</f>
        <v>0</v>
      </c>
      <c r="BK60" s="51">
        <f>SUMIFS(PREDICTIONS!$S$4:$S$75,PREDICTIONS!$N$4:$N$75,BE60)+SUMIFS(PREDICTIONS!$R$4:$R$75,PREDICTIONS!$O$4:$O$75,BE60)</f>
        <v>0</v>
      </c>
      <c r="BL60" s="51">
        <f>BJ60-BK60</f>
        <v>0</v>
      </c>
      <c r="BM60" s="51">
        <f ca="1">RANK(BV60,BV59:BV62,1)</f>
        <v>3</v>
      </c>
      <c r="BN60" s="51" t="str">
        <f>IFERROR(VLOOKUP(BE60,AU:AV,2,FALSE),"")</f>
        <v/>
      </c>
      <c r="BO60" s="51" t="str">
        <f ca="1">IF(BN60="",BM60&amp;BD60,BN60&amp;BD60)</f>
        <v>3L</v>
      </c>
      <c r="BP60" s="51">
        <f>RANK(BI60,BI59:BI62)+(RANK(BL60,BL59:BL62)/10)+(RANK(BJ60,BJ59:BJ62)/100)</f>
        <v>1.1100000000000001</v>
      </c>
      <c r="BQ60" s="51">
        <f>RANK(BP60,BP59:BP62,1)</f>
        <v>1</v>
      </c>
      <c r="BR60" s="51" cm="1">
        <f t="array" aca="1" ref="BR60" ca="1">SUMPRODUCT((OFFSET($BY$3:$DT$3,MATCH($BE60,$BX$4:$BX$51,0),0))*((IF($BQ62=$BQ60,$BY$3:$DT$3=$BE62,0))+(IF($BQ59=$BQ60,$BY$3:$DT$3=$BE59,0))+(IF($BQ61=$BQ60,$BY$3:$DT$3=$BE61,0))))</f>
        <v>0</v>
      </c>
      <c r="BS60" s="51" cm="1">
        <f t="array" aca="1" ref="BS60" ca="1">SUMPRODUCT((OFFSET($DW$3:$FR$3,MATCH($BE60,$DV$4:$DV$51,0),0))*((IF($BQ62=$BQ60,$DW$3:$FR$3=$BE62,0))+(IF($BQ59=$BQ60,$DW$3:$FR$3=$BE59,0))+(IF($BQ61=$BQ60,$DW$3:$FR$3=$BE61,0))))</f>
        <v>0</v>
      </c>
      <c r="BT60" s="51" cm="1">
        <f t="array" aca="1" ref="BT60" ca="1">SUMPRODUCT((OFFSET($FU$3:$HP$3,MATCH($BE60,$FT$4:$FT$51,0),0))*((IF($BQ62=$BQ60,$FU$3:$HP$3=$BE62,0))+(IF($BQ59=$BQ60,$FU$3:$HP$3=$BE59,0))+(IF($BQ61=$BQ60,$FU$3:$HP$3=$BE61,0))))</f>
        <v>0</v>
      </c>
      <c r="BU60" s="51">
        <f ca="1">(BR60/1000)+(BS60/10000)+(BT60/100000)+(ROW(BT63)/10000000)</f>
        <v>6.2999999999999998E-6</v>
      </c>
      <c r="BV60" s="51">
        <f ca="1">+BP60-BU60</f>
        <v>1.1099937000000002</v>
      </c>
      <c r="BW60" s="51"/>
      <c r="BX60" s="96"/>
      <c r="BY60" s="97"/>
      <c r="BZ60" s="97"/>
      <c r="CA60" s="97"/>
      <c r="CB60" s="97"/>
      <c r="CC60" s="97"/>
      <c r="CD60" s="97"/>
      <c r="CE60" s="97"/>
      <c r="CF60" s="97"/>
      <c r="CG60" s="97"/>
      <c r="CH60" s="97"/>
      <c r="CI60" s="97"/>
      <c r="CJ60" s="97"/>
      <c r="CK60" s="97"/>
      <c r="CL60" s="97"/>
      <c r="CM60" s="97"/>
      <c r="CN60" s="97"/>
      <c r="CO60" s="97"/>
      <c r="CP60" s="97"/>
      <c r="CQ60" s="97"/>
      <c r="CR60" s="97"/>
      <c r="CS60" s="97"/>
      <c r="CT60" s="97"/>
      <c r="CU60" s="97"/>
      <c r="CV60" s="97"/>
      <c r="CW60" s="97"/>
      <c r="CX60" s="97"/>
      <c r="CY60" s="97"/>
      <c r="CZ60" s="97"/>
      <c r="DA60" s="97"/>
      <c r="DB60" s="97"/>
      <c r="DC60" s="97"/>
      <c r="DD60" s="97"/>
      <c r="DE60" s="97"/>
      <c r="DF60" s="97"/>
      <c r="DG60" s="97"/>
      <c r="DH60" s="97"/>
      <c r="DI60" s="97"/>
      <c r="DJ60" s="97"/>
      <c r="DK60" s="97"/>
      <c r="DL60" s="97"/>
      <c r="DM60" s="97"/>
      <c r="DN60" s="97"/>
      <c r="DO60" s="97"/>
      <c r="DP60" s="97"/>
      <c r="DQ60" s="97"/>
      <c r="DR60" s="97"/>
      <c r="DS60" s="97"/>
      <c r="DT60" s="97"/>
      <c r="DU60" s="51"/>
      <c r="DV60" s="51"/>
      <c r="DW60" s="51"/>
      <c r="DX60" s="51"/>
      <c r="DY60" s="51"/>
      <c r="DZ60" s="51"/>
      <c r="EA60" s="51"/>
      <c r="EB60" s="51"/>
      <c r="EC60" s="51"/>
      <c r="ED60" s="51"/>
      <c r="EE60" s="51"/>
      <c r="EF60" s="51"/>
      <c r="EG60" s="51"/>
      <c r="EH60" s="51"/>
      <c r="EI60" s="51"/>
      <c r="EJ60" s="51"/>
      <c r="EK60" s="51"/>
      <c r="EL60" s="51"/>
      <c r="EM60" s="51"/>
      <c r="EN60" s="51"/>
      <c r="EO60" s="51"/>
      <c r="EP60" s="51"/>
      <c r="EQ60" s="51"/>
      <c r="ER60" s="51"/>
      <c r="ES60" s="51"/>
      <c r="ET60" s="51"/>
      <c r="EU60" s="51"/>
      <c r="EV60" s="51"/>
      <c r="EW60" s="51"/>
      <c r="EX60" s="51"/>
      <c r="EY60" s="51"/>
      <c r="EZ60" s="51"/>
      <c r="FA60" s="51"/>
      <c r="FB60" s="51"/>
      <c r="FC60" s="51"/>
      <c r="FD60" s="51"/>
      <c r="FE60" s="51"/>
      <c r="FF60" s="51"/>
      <c r="FG60" s="51"/>
      <c r="FH60" s="51"/>
      <c r="FI60" s="51"/>
      <c r="FJ60" s="51"/>
      <c r="FK60" s="51"/>
      <c r="FL60" s="51"/>
      <c r="FM60" s="51"/>
      <c r="FN60" s="51"/>
      <c r="FO60" s="51"/>
      <c r="FP60" s="51"/>
      <c r="FQ60" s="51"/>
      <c r="FR60" s="51"/>
      <c r="FS60" s="51"/>
      <c r="FT60" s="51"/>
      <c r="FU60" s="51"/>
      <c r="FV60" s="51"/>
      <c r="FW60" s="51"/>
      <c r="FX60" s="51"/>
      <c r="FY60" s="51"/>
      <c r="FZ60" s="51"/>
      <c r="GA60" s="51"/>
      <c r="GB60" s="51"/>
      <c r="GC60" s="51"/>
      <c r="GD60" s="51"/>
      <c r="GE60" s="51"/>
      <c r="GF60" s="51"/>
      <c r="GG60" s="51"/>
      <c r="GH60" s="51"/>
      <c r="GI60" s="51"/>
      <c r="GJ60" s="51"/>
      <c r="GK60" s="51"/>
      <c r="GL60" s="51"/>
      <c r="GM60" s="51"/>
      <c r="GN60" s="51"/>
      <c r="GO60" s="51"/>
      <c r="GP60" s="51"/>
      <c r="GQ60" s="51"/>
      <c r="GR60" s="51"/>
      <c r="GS60" s="51"/>
      <c r="GT60" s="51"/>
      <c r="GU60" s="51"/>
      <c r="GV60" s="51"/>
      <c r="GW60" s="51"/>
      <c r="GX60" s="51"/>
      <c r="GY60" s="51"/>
      <c r="GZ60" s="51"/>
      <c r="HA60" s="51"/>
      <c r="HB60" s="51"/>
      <c r="HC60" s="51"/>
      <c r="HD60" s="51"/>
      <c r="HE60" s="51"/>
      <c r="HF60" s="51"/>
      <c r="HG60" s="51"/>
      <c r="HH60" s="51"/>
      <c r="HI60" s="51"/>
      <c r="HJ60" s="51"/>
      <c r="HK60" s="51"/>
      <c r="HL60" s="51"/>
      <c r="HM60" s="51"/>
      <c r="HN60" s="51"/>
      <c r="HO60" s="51"/>
      <c r="HP60" s="51"/>
      <c r="HQ60" s="51"/>
      <c r="HR60" s="71"/>
      <c r="HS60" s="71"/>
      <c r="HT60" s="71"/>
      <c r="HU60" s="71"/>
      <c r="HV60" s="71"/>
      <c r="HW60" s="71"/>
      <c r="HX60" s="71"/>
      <c r="HY60" s="71"/>
      <c r="HZ60" s="71"/>
      <c r="IA60" s="71"/>
      <c r="IB60" s="71"/>
      <c r="IC60" s="71"/>
      <c r="ID60" s="71"/>
      <c r="IE60" s="71"/>
      <c r="IF60" s="71"/>
      <c r="IG60" s="71"/>
      <c r="IH60" s="71"/>
      <c r="II60" s="71"/>
      <c r="IJ60" s="71"/>
      <c r="IK60" s="71"/>
      <c r="IL60" s="71"/>
      <c r="IM60" s="71"/>
      <c r="IN60" s="71"/>
      <c r="IP60" s="71"/>
      <c r="IQ60" s="71"/>
      <c r="IR60" s="71"/>
      <c r="IS60" s="71"/>
      <c r="IT60" s="71"/>
      <c r="IU60" s="71"/>
      <c r="IV60" s="71"/>
      <c r="IW60" s="71"/>
      <c r="IX60" s="71"/>
      <c r="IY60" s="71"/>
      <c r="IZ60" s="71"/>
      <c r="JA60" s="71"/>
      <c r="JB60" s="71"/>
      <c r="JC60" s="71"/>
      <c r="JD60" s="71"/>
      <c r="JE60" s="71"/>
      <c r="JF60" s="71"/>
      <c r="JG60" s="71"/>
      <c r="JH60" s="71"/>
      <c r="JI60" s="71"/>
      <c r="JJ60" s="71"/>
      <c r="JK60" s="71"/>
      <c r="JL60" s="71"/>
      <c r="JM60" s="71"/>
      <c r="JN60" s="71"/>
      <c r="JO60" s="71"/>
      <c r="JP60" s="71"/>
      <c r="JQ60" s="71"/>
      <c r="JR60" s="71"/>
      <c r="JS60" s="71"/>
      <c r="JT60" s="71"/>
      <c r="JU60" s="71"/>
      <c r="JV60" s="71"/>
      <c r="JW60" s="71"/>
      <c r="JX60" s="71"/>
      <c r="JY60" s="71"/>
      <c r="JZ60" s="71"/>
      <c r="KA60" s="71"/>
      <c r="KB60" s="71"/>
      <c r="KC60" s="71"/>
      <c r="KD60" s="71"/>
      <c r="KE60" s="71"/>
      <c r="KF60" s="71"/>
      <c r="KG60" s="71"/>
      <c r="KH60" s="71"/>
      <c r="KI60" s="71"/>
      <c r="KJ60" s="71"/>
      <c r="KK60" s="71"/>
      <c r="KL60" s="71"/>
      <c r="KM60" s="71"/>
      <c r="KN60" s="71"/>
      <c r="KO60" s="71"/>
    </row>
    <row r="61" spans="1:301" s="78" customFormat="1" ht="30" customHeight="1" x14ac:dyDescent="0.25">
      <c r="A61" s="71"/>
      <c r="B61" s="72">
        <f>ACTUALS!B61</f>
        <v>58</v>
      </c>
      <c r="C61" s="73" t="str">
        <f>ACTUALS!C61</f>
        <v>F</v>
      </c>
      <c r="D61" s="74">
        <f>ACTUALS!D61</f>
        <v>46198</v>
      </c>
      <c r="E61" s="73" t="str">
        <f>ACTUALS!E61</f>
        <v>Arrowhead Stadium (Kansas City)</v>
      </c>
      <c r="F61" s="180">
        <f>ACTUALS!F61</f>
        <v>0.79166666666666663</v>
      </c>
      <c r="G61" s="75">
        <f t="shared" si="2"/>
        <v>46198.791666666664</v>
      </c>
      <c r="H61" s="254" t="str">
        <f>ACTUALS!H61</f>
        <v>Tunisia - Netherlands</v>
      </c>
      <c r="I61" s="149"/>
      <c r="J61" s="150"/>
      <c r="K61" s="151"/>
      <c r="L61" s="73" t="str">
        <f t="shared" si="3"/>
        <v/>
      </c>
      <c r="M61" s="76" t="s">
        <v>724</v>
      </c>
      <c r="N61" s="77" t="str">
        <f t="shared" si="7"/>
        <v>Tunisia</v>
      </c>
      <c r="O61" s="78" t="str">
        <f t="shared" si="8"/>
        <v>Netherlands</v>
      </c>
      <c r="P61" s="78" t="str">
        <f>IF(L61="","",IF(PREDICTIONS!$R61&gt;PREDICTIONS!$S61,PREDICTIONS!$N61,IF(PREDICTIONS!$S61&gt;PREDICTIONS!$R61,PREDICTIONS!$O61,"")))</f>
        <v/>
      </c>
      <c r="Q61" s="78" t="str">
        <f>IF(PREDICTIONS!$P61=PREDICTIONS!$N61,PREDICTIONS!$O61,IF(PREDICTIONS!$P61=PREDICTIONS!$O61,PREDICTIONS!$N61,""))</f>
        <v/>
      </c>
      <c r="R61" s="79">
        <f t="shared" si="4"/>
        <v>0</v>
      </c>
      <c r="S61" s="78">
        <f t="shared" si="5"/>
        <v>0</v>
      </c>
      <c r="T61" s="78">
        <f>IF(OR(PREDICTIONS!$R61="",PREDICTIONS!$S61=""),"",PREDICTIONS!$R61-PREDICTIONS!$S61)</f>
        <v>0</v>
      </c>
      <c r="U61" s="78">
        <f>IF(OR(PREDICTIONS!$R61="",PREDICTIONS!$S61=""),"",PREDICTIONS!$S61-PREDICTIONS!$R61)</f>
        <v>0</v>
      </c>
      <c r="V61" s="78" t="str">
        <f>IF(PREDICTIONS!$K61="","",IF(PREDICTIONS!$L61="Draw",1,IF(PREDICTIONS!$L61=PREDICTIONS!$N61,3,0)))</f>
        <v/>
      </c>
      <c r="W61" s="78" t="str">
        <f>IF(PREDICTIONS!$K61="","",IF(PREDICTIONS!$L61="Draw",1,IF(PREDICTIONS!$L61=PREDICTIONS!$O61,3,0)))</f>
        <v/>
      </c>
      <c r="AB61" s="209" t="str">
        <f>IF(OR(ACTUALS!L61="",L61=""),"",IF((R61+S61)=(ACTUALS!R61+ACTUALS!S61),pointtotalgoals,0))</f>
        <v/>
      </c>
      <c r="AC61" s="78" t="str">
        <f>IF(L61="","",IF(L61=ACTUALS!L61,pointcorrectresult,0))</f>
        <v/>
      </c>
      <c r="AD61" s="78" t="str">
        <f>IF(L61="","",IF(I61=ACTUALS!I61,pointcorrectscore,0))</f>
        <v/>
      </c>
      <c r="AE61" s="210">
        <f t="shared" si="6"/>
        <v>0</v>
      </c>
      <c r="AK61" s="78" t="s">
        <v>105</v>
      </c>
      <c r="AL61" s="93">
        <v>2</v>
      </c>
      <c r="AM61" s="93" t="str">
        <f ca="1">IFERROR(INDEX(BE:BE,MATCH("2"&amp;AK61,BO:BO,0),1),"")</f>
        <v>Austria</v>
      </c>
      <c r="AN61" s="93" t="str">
        <f ca="1">IF(AM61="","",VLOOKUP(AM61,BE:BJ,2,FALSE)&amp;"-"&amp;VLOOKUP(AM61,BE:BJ,3,FALSE)&amp;"-"&amp;VLOOKUP(AM61,BE:BJ,4,FALSE))</f>
        <v>0-0-0</v>
      </c>
      <c r="AO61" s="93">
        <f ca="1">IF(AM61="","",VLOOKUP(AM61,BE:BL,8,FALSE))</f>
        <v>0</v>
      </c>
      <c r="AP61" s="93">
        <f ca="1">IF(AM61="","",VLOOKUP(AM61,BE:BO,5,FALSE))</f>
        <v>0</v>
      </c>
      <c r="AQ61" s="282" t="str">
        <f>IF(L75="","",IF(AM61=ACTUALS!AJ61,$AQ$2,0))</f>
        <v/>
      </c>
      <c r="AR61" s="283"/>
      <c r="AS61" s="51"/>
      <c r="AT61" s="51"/>
      <c r="AU61" s="94"/>
      <c r="AV61" s="94"/>
      <c r="AW61" s="51"/>
      <c r="AX61" s="51"/>
      <c r="AY61" s="51"/>
      <c r="AZ61" s="51"/>
      <c r="BA61" s="51"/>
      <c r="BB61" s="51"/>
      <c r="BC61" s="51"/>
      <c r="BD61" s="51" t="s">
        <v>14</v>
      </c>
      <c r="BE61" s="51" t="s">
        <v>50</v>
      </c>
      <c r="BF61" s="51">
        <f>COUNTIF(PREDICTIONS!$P$4:$P$75,BE61)</f>
        <v>0</v>
      </c>
      <c r="BG61" s="51">
        <f>COUNTIFS(PREDICTIONS!$O$4:$O$75,BE61,PREDICTIONS!$L$4:$L$75,"Draw")+COUNTIFS(PREDICTIONS!$N$4:$N$75,BE61,PREDICTIONS!$L$4:$L$75,"Draw")</f>
        <v>0</v>
      </c>
      <c r="BH61" s="51">
        <f>COUNTIF(PREDICTIONS!$Q$4:$Q$75,BE61)</f>
        <v>0</v>
      </c>
      <c r="BI61" s="51">
        <f>BG61+(3*BF61)</f>
        <v>0</v>
      </c>
      <c r="BJ61" s="51">
        <f>SUMIFS(PREDICTIONS!$R$4:$R$75,PREDICTIONS!$N$4:$N$75,BE61)+SUMIFS(PREDICTIONS!$S$4:$S$75,PREDICTIONS!$O$4:$O$75,BE61)</f>
        <v>0</v>
      </c>
      <c r="BK61" s="51">
        <f>SUMIFS(PREDICTIONS!$S$4:$S$75,PREDICTIONS!$N$4:$N$75,BE61)+SUMIFS(PREDICTIONS!$R$4:$R$75,PREDICTIONS!$O$4:$O$75,BE61)</f>
        <v>0</v>
      </c>
      <c r="BL61" s="51">
        <f>BJ61-BK61</f>
        <v>0</v>
      </c>
      <c r="BM61" s="51">
        <f ca="1">RANK(BV61,BV59:BV62,1)</f>
        <v>2</v>
      </c>
      <c r="BN61" s="51" t="str">
        <f>IFERROR(VLOOKUP(BE61,AU:AV,2,FALSE),"")</f>
        <v/>
      </c>
      <c r="BO61" s="51" t="str">
        <f ca="1">IF(BN61="",BM61&amp;BD61,BN61&amp;BD61)</f>
        <v>2L</v>
      </c>
      <c r="BP61" s="51">
        <f>RANK(BI61,BI59:BI62)+(RANK(BL61,BL59:BL62)/10)+(RANK(BJ61,BJ59:BJ62)/100)</f>
        <v>1.1100000000000001</v>
      </c>
      <c r="BQ61" s="51">
        <f>RANK(BP61,BP59:BP62,1)</f>
        <v>1</v>
      </c>
      <c r="BR61" s="51" cm="1">
        <f t="array" aca="1" ref="BR61" ca="1">SUMPRODUCT((OFFSET($BY$3:$DT$3,MATCH($BE61,$BX$4:$BX$51,0),0))*((IF($BQ60=$BQ61,$BY$3:$DT$3=$BE60,0))+(IF($BQ59=$BQ61,$BY$3:$DT$3=$BE59,0))+(IF($BQ62=$BQ61,$BY$3:$DT$3=$BE62,0))))</f>
        <v>0</v>
      </c>
      <c r="BS61" s="51" cm="1">
        <f t="array" aca="1" ref="BS61" ca="1">SUMPRODUCT((OFFSET($DW$3:$FR$3,MATCH($BE61,$DV$4:$DV$51,0),0))*((IF($BQ60=$BQ61,$DW$3:$FR$3=$BE60,0))+(IF($BQ59=$BQ61,$DW$3:$FR$3=$BE59,0))+(IF($BQ62=$BQ61,$DW$3:$FR$3=$BE62,0))))</f>
        <v>0</v>
      </c>
      <c r="BT61" s="51" cm="1">
        <f t="array" aca="1" ref="BT61" ca="1">SUMPRODUCT((OFFSET($FU$3:$HP$3,MATCH($BE61,$FT$4:$FT$51,0),0))*((IF($BQ60=$BQ61,$FU$3:$HP$3=$BE60,0))+(IF($BQ59=$BQ61,$FU$3:$HP$3=$BE59,0))+(IF($BQ62=$BQ61,$FU$3:$HP$3=$BE62,0))))</f>
        <v>0</v>
      </c>
      <c r="BU61" s="51">
        <f ca="1">(BR61/1000)+(BS61/10000)+(BT61/100000)+(ROW(BT64)/10000000)</f>
        <v>6.3999999999999997E-6</v>
      </c>
      <c r="BV61" s="51">
        <f ca="1">+BP61-BU61</f>
        <v>1.1099936000000001</v>
      </c>
      <c r="BW61" s="51"/>
      <c r="BX61" s="96"/>
      <c r="BY61" s="97"/>
      <c r="BZ61" s="97"/>
      <c r="CA61" s="97"/>
      <c r="CB61" s="97"/>
      <c r="CC61" s="97"/>
      <c r="CD61" s="97"/>
      <c r="CE61" s="97"/>
      <c r="CF61" s="97"/>
      <c r="CG61" s="97"/>
      <c r="CH61" s="97"/>
      <c r="CI61" s="97"/>
      <c r="CJ61" s="97"/>
      <c r="CK61" s="97"/>
      <c r="CL61" s="97"/>
      <c r="CM61" s="97"/>
      <c r="CN61" s="97"/>
      <c r="CO61" s="97"/>
      <c r="CP61" s="97"/>
      <c r="CQ61" s="97"/>
      <c r="CR61" s="97"/>
      <c r="CS61" s="97"/>
      <c r="CT61" s="97"/>
      <c r="CU61" s="97"/>
      <c r="CV61" s="97"/>
      <c r="CW61" s="97"/>
      <c r="CX61" s="97"/>
      <c r="CY61" s="97"/>
      <c r="CZ61" s="97"/>
      <c r="DA61" s="97"/>
      <c r="DB61" s="97"/>
      <c r="DC61" s="97"/>
      <c r="DD61" s="97"/>
      <c r="DE61" s="97"/>
      <c r="DF61" s="97"/>
      <c r="DG61" s="97"/>
      <c r="DH61" s="97"/>
      <c r="DI61" s="97"/>
      <c r="DJ61" s="97"/>
      <c r="DK61" s="97"/>
      <c r="DL61" s="97"/>
      <c r="DM61" s="97"/>
      <c r="DN61" s="97"/>
      <c r="DO61" s="97"/>
      <c r="DP61" s="97"/>
      <c r="DQ61" s="97"/>
      <c r="DR61" s="97"/>
      <c r="DS61" s="97"/>
      <c r="DT61" s="97"/>
      <c r="DU61" s="51"/>
      <c r="DV61" s="51"/>
      <c r="DW61" s="51"/>
      <c r="DX61" s="51"/>
      <c r="DY61" s="51"/>
      <c r="DZ61" s="51"/>
      <c r="EA61" s="51"/>
      <c r="EB61" s="51"/>
      <c r="EC61" s="51"/>
      <c r="ED61" s="51"/>
      <c r="EE61" s="51"/>
      <c r="EF61" s="51"/>
      <c r="EG61" s="51"/>
      <c r="EH61" s="51"/>
      <c r="EI61" s="51"/>
      <c r="EJ61" s="51"/>
      <c r="EK61" s="51"/>
      <c r="EL61" s="51"/>
      <c r="EM61" s="51"/>
      <c r="EN61" s="51"/>
      <c r="EO61" s="51"/>
      <c r="EP61" s="51"/>
      <c r="EQ61" s="51"/>
      <c r="ER61" s="51"/>
      <c r="ES61" s="51"/>
      <c r="ET61" s="51"/>
      <c r="EU61" s="51"/>
      <c r="EV61" s="51"/>
      <c r="EW61" s="51"/>
      <c r="EX61" s="51"/>
      <c r="EY61" s="51"/>
      <c r="EZ61" s="51"/>
      <c r="FA61" s="51"/>
      <c r="FB61" s="51"/>
      <c r="FC61" s="51"/>
      <c r="FD61" s="51"/>
      <c r="FE61" s="51"/>
      <c r="FF61" s="51"/>
      <c r="FG61" s="51"/>
      <c r="FH61" s="51"/>
      <c r="FI61" s="51"/>
      <c r="FJ61" s="51"/>
      <c r="FK61" s="51"/>
      <c r="FL61" s="51"/>
      <c r="FM61" s="51"/>
      <c r="FN61" s="51"/>
      <c r="FO61" s="51"/>
      <c r="FP61" s="51"/>
      <c r="FQ61" s="51"/>
      <c r="FR61" s="51"/>
      <c r="FS61" s="51"/>
      <c r="FT61" s="51"/>
      <c r="FU61" s="51"/>
      <c r="FV61" s="51"/>
      <c r="FW61" s="51"/>
      <c r="FX61" s="51"/>
      <c r="FY61" s="51"/>
      <c r="FZ61" s="51"/>
      <c r="GA61" s="51"/>
      <c r="GB61" s="51"/>
      <c r="GC61" s="51"/>
      <c r="GD61" s="51"/>
      <c r="GE61" s="51"/>
      <c r="GF61" s="51"/>
      <c r="GG61" s="51"/>
      <c r="GH61" s="51"/>
      <c r="GI61" s="51"/>
      <c r="GJ61" s="51"/>
      <c r="GK61" s="51"/>
      <c r="GL61" s="51"/>
      <c r="GM61" s="51"/>
      <c r="GN61" s="51"/>
      <c r="GO61" s="51"/>
      <c r="GP61" s="51"/>
      <c r="GQ61" s="51"/>
      <c r="GR61" s="51"/>
      <c r="GS61" s="51"/>
      <c r="GT61" s="51"/>
      <c r="GU61" s="51"/>
      <c r="GV61" s="51"/>
      <c r="GW61" s="51"/>
      <c r="GX61" s="51"/>
      <c r="GY61" s="51"/>
      <c r="GZ61" s="51"/>
      <c r="HA61" s="51"/>
      <c r="HB61" s="51"/>
      <c r="HC61" s="51"/>
      <c r="HD61" s="51"/>
      <c r="HE61" s="51"/>
      <c r="HF61" s="51"/>
      <c r="HG61" s="51"/>
      <c r="HH61" s="51"/>
      <c r="HI61" s="51"/>
      <c r="HJ61" s="51"/>
      <c r="HK61" s="51"/>
      <c r="HL61" s="51"/>
      <c r="HM61" s="51"/>
      <c r="HN61" s="51"/>
      <c r="HO61" s="51"/>
      <c r="HP61" s="51"/>
      <c r="HQ61" s="51"/>
      <c r="HR61" s="71"/>
      <c r="HS61" s="71"/>
      <c r="HT61" s="71"/>
      <c r="HU61" s="71"/>
      <c r="HV61" s="71"/>
      <c r="HW61" s="71"/>
      <c r="HX61" s="71"/>
      <c r="HY61" s="71"/>
      <c r="HZ61" s="71"/>
      <c r="IA61" s="71"/>
      <c r="IB61" s="71"/>
      <c r="IC61" s="71"/>
      <c r="ID61" s="71"/>
      <c r="IE61" s="71"/>
      <c r="IF61" s="71"/>
      <c r="IG61" s="71"/>
      <c r="IH61" s="71"/>
      <c r="II61" s="71"/>
      <c r="IJ61" s="71"/>
      <c r="IK61" s="71"/>
      <c r="IL61" s="71"/>
      <c r="IM61" s="71"/>
      <c r="IN61" s="71"/>
      <c r="IP61" s="71"/>
      <c r="IQ61" s="71"/>
      <c r="IR61" s="71"/>
      <c r="IS61" s="71"/>
      <c r="IT61" s="71"/>
      <c r="IU61" s="71"/>
      <c r="IV61" s="71"/>
      <c r="IW61" s="71"/>
      <c r="IX61" s="71"/>
      <c r="IY61" s="71"/>
      <c r="IZ61" s="71"/>
      <c r="JA61" s="71"/>
      <c r="JB61" s="71"/>
      <c r="JC61" s="71"/>
      <c r="JD61" s="71"/>
      <c r="JE61" s="71"/>
      <c r="JF61" s="71"/>
      <c r="JG61" s="71"/>
      <c r="JH61" s="71"/>
      <c r="JI61" s="71"/>
      <c r="JJ61" s="71"/>
      <c r="JK61" s="71"/>
      <c r="JL61" s="71"/>
      <c r="JM61" s="71"/>
      <c r="JN61" s="71"/>
      <c r="JO61" s="71"/>
      <c r="JP61" s="71"/>
      <c r="JQ61" s="71"/>
      <c r="JR61" s="71"/>
      <c r="JS61" s="71"/>
      <c r="JT61" s="71"/>
      <c r="JU61" s="71"/>
      <c r="JV61" s="71"/>
      <c r="JW61" s="71"/>
      <c r="JX61" s="71"/>
      <c r="JY61" s="71"/>
      <c r="JZ61" s="71"/>
      <c r="KA61" s="71"/>
      <c r="KB61" s="71"/>
      <c r="KC61" s="71"/>
      <c r="KD61" s="71"/>
      <c r="KE61" s="71"/>
      <c r="KF61" s="71"/>
      <c r="KG61" s="71"/>
      <c r="KH61" s="71"/>
      <c r="KI61" s="71"/>
      <c r="KJ61" s="71"/>
      <c r="KK61" s="71"/>
      <c r="KL61" s="71"/>
      <c r="KM61" s="71"/>
      <c r="KN61" s="71"/>
      <c r="KO61" s="71"/>
    </row>
    <row r="62" spans="1:301" s="78" customFormat="1" ht="30" customHeight="1" x14ac:dyDescent="0.25">
      <c r="A62" s="71"/>
      <c r="B62" s="72">
        <f>ACTUALS!B62</f>
        <v>59</v>
      </c>
      <c r="C62" s="73" t="str">
        <f>ACTUALS!C62</f>
        <v>D</v>
      </c>
      <c r="D62" s="74">
        <f>ACTUALS!D62</f>
        <v>46198</v>
      </c>
      <c r="E62" s="73" t="str">
        <f>ACTUALS!E62</f>
        <v>SoFi Stadium (Inglewood)</v>
      </c>
      <c r="F62" s="180">
        <f>ACTUALS!F62</f>
        <v>0.91666666666666663</v>
      </c>
      <c r="G62" s="75">
        <f t="shared" si="2"/>
        <v>46198.916666666664</v>
      </c>
      <c r="H62" s="254" t="str">
        <f>ACTUALS!H62</f>
        <v>Turkey - USA</v>
      </c>
      <c r="I62" s="149"/>
      <c r="J62" s="150"/>
      <c r="K62" s="151"/>
      <c r="L62" s="73" t="str">
        <f t="shared" si="3"/>
        <v/>
      </c>
      <c r="M62" s="76" t="s">
        <v>723</v>
      </c>
      <c r="N62" s="77" t="str">
        <f t="shared" si="7"/>
        <v>Turkey</v>
      </c>
      <c r="O62" s="78" t="str">
        <f t="shared" si="8"/>
        <v>USA</v>
      </c>
      <c r="P62" s="78" t="str">
        <f>IF(L62="","",IF(PREDICTIONS!$R62&gt;PREDICTIONS!$S62,PREDICTIONS!$N62,IF(PREDICTIONS!$S62&gt;PREDICTIONS!$R62,PREDICTIONS!$O62,"")))</f>
        <v/>
      </c>
      <c r="Q62" s="78" t="str">
        <f>IF(PREDICTIONS!$P62=PREDICTIONS!$N62,PREDICTIONS!$O62,IF(PREDICTIONS!$P62=PREDICTIONS!$O62,PREDICTIONS!$N62,""))</f>
        <v/>
      </c>
      <c r="R62" s="79">
        <f t="shared" si="4"/>
        <v>0</v>
      </c>
      <c r="S62" s="78">
        <f t="shared" si="5"/>
        <v>0</v>
      </c>
      <c r="T62" s="78">
        <f>IF(OR(PREDICTIONS!$R62="",PREDICTIONS!$S62=""),"",PREDICTIONS!$R62-PREDICTIONS!$S62)</f>
        <v>0</v>
      </c>
      <c r="U62" s="78">
        <f>IF(OR(PREDICTIONS!$R62="",PREDICTIONS!$S62=""),"",PREDICTIONS!$S62-PREDICTIONS!$R62)</f>
        <v>0</v>
      </c>
      <c r="V62" s="78" t="str">
        <f>IF(PREDICTIONS!$K62="","",IF(PREDICTIONS!$L62="Draw",1,IF(PREDICTIONS!$L62=PREDICTIONS!$N62,3,0)))</f>
        <v/>
      </c>
      <c r="W62" s="78" t="str">
        <f>IF(PREDICTIONS!$K62="","",IF(PREDICTIONS!$L62="Draw",1,IF(PREDICTIONS!$L62=PREDICTIONS!$O62,3,0)))</f>
        <v/>
      </c>
      <c r="AB62" s="209" t="str">
        <f>IF(OR(ACTUALS!L62="",L62=""),"",IF((R62+S62)=(ACTUALS!R62+ACTUALS!S62),pointtotalgoals,0))</f>
        <v/>
      </c>
      <c r="AC62" s="78" t="str">
        <f>IF(L62="","",IF(L62=ACTUALS!L62,pointcorrectresult,0))</f>
        <v/>
      </c>
      <c r="AD62" s="78" t="str">
        <f>IF(L62="","",IF(I62=ACTUALS!I62,pointcorrectscore,0))</f>
        <v/>
      </c>
      <c r="AE62" s="210">
        <f t="shared" si="6"/>
        <v>0</v>
      </c>
      <c r="AK62" s="78" t="s">
        <v>105</v>
      </c>
      <c r="AL62" s="90">
        <v>3</v>
      </c>
      <c r="AM62" s="90" t="str">
        <f ca="1">IFERROR(INDEX(BE:BE,MATCH("3"&amp;AK62,BO:BO,0),1),"")</f>
        <v>Algeria</v>
      </c>
      <c r="AN62" s="90" t="str">
        <f ca="1">IF(AM62="","",VLOOKUP(AM62,BE:BJ,2,FALSE)&amp;"-"&amp;VLOOKUP(AM62,BE:BJ,3,FALSE)&amp;"-"&amp;VLOOKUP(AM62,BE:BJ,4,FALSE))</f>
        <v>0-0-0</v>
      </c>
      <c r="AO62" s="90">
        <f ca="1">IF(AM62="","",VLOOKUP(AM62,BE:BL,8,FALSE))</f>
        <v>0</v>
      </c>
      <c r="AP62" s="90">
        <f ca="1">IF(AM62="","",VLOOKUP(AM62,BE:BO,5,FALSE))</f>
        <v>0</v>
      </c>
      <c r="AQ62" s="282" t="str">
        <f>IF(L75="","",IF(AM62=ACTUALS!AJ62,$AQ$2,0))</f>
        <v/>
      </c>
      <c r="AR62" s="283"/>
      <c r="AS62" s="51"/>
      <c r="AT62" s="51"/>
      <c r="AU62" s="94"/>
      <c r="AV62" s="94"/>
      <c r="AW62" s="51"/>
      <c r="AX62" s="51"/>
      <c r="AY62" s="51"/>
      <c r="AZ62" s="51"/>
      <c r="BA62" s="51"/>
      <c r="BB62" s="51"/>
      <c r="BC62" s="51"/>
      <c r="BD62" s="51" t="s">
        <v>14</v>
      </c>
      <c r="BE62" s="51" t="s">
        <v>112</v>
      </c>
      <c r="BF62" s="51">
        <f>COUNTIF(PREDICTIONS!$P$4:$P$75,BE62)</f>
        <v>0</v>
      </c>
      <c r="BG62" s="51">
        <f>COUNTIFS(PREDICTIONS!$O$4:$O$75,BE62,PREDICTIONS!$L$4:$L$75,"Draw")+COUNTIFS(PREDICTIONS!$N$4:$N$75,BE62,PREDICTIONS!$L$4:$L$75,"Draw")</f>
        <v>0</v>
      </c>
      <c r="BH62" s="51">
        <f>COUNTIF(PREDICTIONS!$Q$4:$Q$75,BE62)</f>
        <v>0</v>
      </c>
      <c r="BI62" s="51">
        <f>BG62+(3*BF62)</f>
        <v>0</v>
      </c>
      <c r="BJ62" s="51">
        <f>SUMIFS(PREDICTIONS!$R$4:$R$75,PREDICTIONS!$N$4:$N$75,BE62)+SUMIFS(PREDICTIONS!$S$4:$S$75,PREDICTIONS!$O$4:$O$75,BE62)</f>
        <v>0</v>
      </c>
      <c r="BK62" s="51">
        <f>SUMIFS(PREDICTIONS!$S$4:$S$75,PREDICTIONS!$N$4:$N$75,BE62)+SUMIFS(PREDICTIONS!$R$4:$R$75,PREDICTIONS!$O$4:$O$75,BE62)</f>
        <v>0</v>
      </c>
      <c r="BL62" s="51">
        <f>BJ62-BK62</f>
        <v>0</v>
      </c>
      <c r="BM62" s="51">
        <f ca="1">RANK(BV62,BV59:BV62,1)</f>
        <v>1</v>
      </c>
      <c r="BN62" s="51" t="str">
        <f>IFERROR(VLOOKUP(BE62,AU:AV,2,FALSE),"")</f>
        <v/>
      </c>
      <c r="BO62" s="51" t="str">
        <f ca="1">IF(BN62="",BM62&amp;BD62,BN62&amp;BD62)</f>
        <v>1L</v>
      </c>
      <c r="BP62" s="51">
        <f>RANK(BI62,BI59:BI62)+(RANK(BL62,BL59:BL62)/10)+(RANK(BJ62,BJ59:BJ62)/100)</f>
        <v>1.1100000000000001</v>
      </c>
      <c r="BQ62" s="51">
        <f>RANK(BP62,BP59:BP62,1)</f>
        <v>1</v>
      </c>
      <c r="BR62" s="51" cm="1">
        <f t="array" aca="1" ref="BR62" ca="1">SUMPRODUCT((OFFSET($BY$3:$DT$3,MATCH($BE62,$BX$4:$BX$51,0),0))*((IF($BQ60=$BQ62,$BY$3:$DT$3=$BE60,0))+(IF($BQ59=$BQ62,$BY$3:$DT$3=$BE59,0))+(IF($BQ61=$BQ62,$BY$3:$DT$3=$BE61,0))))</f>
        <v>0</v>
      </c>
      <c r="BS62" s="51" cm="1">
        <f t="array" aca="1" ref="BS62" ca="1">SUMPRODUCT((OFFSET($DW$3:$FR$3,MATCH($BE62,$DV$4:$DV$51,0),0))*((IF($BQ60=$BQ62,$DW$3:$FR$3=$BE60,0))+(IF($BQ59=$BQ62,$DW$3:$FR$3=$BE59,0))+(IF($BQ61=$BQ62,$DW$3:$FR$3=$BE61,0))))</f>
        <v>0</v>
      </c>
      <c r="BT62" s="51" cm="1">
        <f t="array" aca="1" ref="BT62" ca="1">SUMPRODUCT((OFFSET($FU$3:$HP$3,MATCH($BE62,$FT$4:$FT$51,0),0))*((IF($BQ60=$BQ62,$FU$3:$HP$3=$BE60,0))+(IF($BQ59=$BQ62,$FU$3:$HP$3=$BE59,0))+(IF($BQ61=$BQ62,$FU$3:$HP$3=$BE61,0))))</f>
        <v>0</v>
      </c>
      <c r="BU62" s="51">
        <f ca="1">(BR62/1000)+(BS62/10000)+(BT62/100000)+(ROW(BT65)/10000000)</f>
        <v>6.4999999999999996E-6</v>
      </c>
      <c r="BV62" s="51">
        <f ca="1">+BP62-BU62</f>
        <v>1.1099935000000001</v>
      </c>
      <c r="BW62" s="51"/>
      <c r="BX62" s="96"/>
      <c r="BY62" s="97"/>
      <c r="BZ62" s="97"/>
      <c r="CA62" s="97"/>
      <c r="CB62" s="97"/>
      <c r="CC62" s="97"/>
      <c r="CD62" s="97"/>
      <c r="CE62" s="97"/>
      <c r="CF62" s="97"/>
      <c r="CG62" s="97"/>
      <c r="CH62" s="97"/>
      <c r="CI62" s="97"/>
      <c r="CJ62" s="97"/>
      <c r="CK62" s="97"/>
      <c r="CL62" s="97"/>
      <c r="CM62" s="97"/>
      <c r="CN62" s="97"/>
      <c r="CO62" s="97"/>
      <c r="CP62" s="97"/>
      <c r="CQ62" s="97"/>
      <c r="CR62" s="97"/>
      <c r="CS62" s="97"/>
      <c r="CT62" s="97"/>
      <c r="CU62" s="97"/>
      <c r="CV62" s="97"/>
      <c r="CW62" s="97"/>
      <c r="CX62" s="97"/>
      <c r="CY62" s="97"/>
      <c r="CZ62" s="97"/>
      <c r="DA62" s="97"/>
      <c r="DB62" s="97"/>
      <c r="DC62" s="97"/>
      <c r="DD62" s="97"/>
      <c r="DE62" s="97"/>
      <c r="DF62" s="97"/>
      <c r="DG62" s="97"/>
      <c r="DH62" s="97"/>
      <c r="DI62" s="97"/>
      <c r="DJ62" s="97"/>
      <c r="DK62" s="97"/>
      <c r="DL62" s="97"/>
      <c r="DM62" s="97"/>
      <c r="DN62" s="97"/>
      <c r="DO62" s="97"/>
      <c r="DP62" s="97"/>
      <c r="DQ62" s="97"/>
      <c r="DR62" s="97"/>
      <c r="DS62" s="97"/>
      <c r="DT62" s="97"/>
      <c r="DU62" s="51"/>
      <c r="DV62" s="51"/>
      <c r="DW62" s="51"/>
      <c r="DX62" s="51"/>
      <c r="DY62" s="51"/>
      <c r="DZ62" s="51"/>
      <c r="EA62" s="51"/>
      <c r="EB62" s="51"/>
      <c r="EC62" s="51"/>
      <c r="ED62" s="51"/>
      <c r="EE62" s="51"/>
      <c r="EF62" s="51"/>
      <c r="EG62" s="51"/>
      <c r="EH62" s="51"/>
      <c r="EI62" s="51"/>
      <c r="EJ62" s="51"/>
      <c r="EK62" s="51"/>
      <c r="EL62" s="51"/>
      <c r="EM62" s="51"/>
      <c r="EN62" s="51"/>
      <c r="EO62" s="51"/>
      <c r="EP62" s="51"/>
      <c r="EQ62" s="51"/>
      <c r="ER62" s="51"/>
      <c r="ES62" s="51"/>
      <c r="ET62" s="51"/>
      <c r="EU62" s="51"/>
      <c r="EV62" s="51"/>
      <c r="EW62" s="51"/>
      <c r="EX62" s="51"/>
      <c r="EY62" s="51"/>
      <c r="EZ62" s="51"/>
      <c r="FA62" s="51"/>
      <c r="FB62" s="51"/>
      <c r="FC62" s="51"/>
      <c r="FD62" s="51"/>
      <c r="FE62" s="51"/>
      <c r="FF62" s="51"/>
      <c r="FG62" s="51"/>
      <c r="FH62" s="51"/>
      <c r="FI62" s="51"/>
      <c r="FJ62" s="51"/>
      <c r="FK62" s="51"/>
      <c r="FL62" s="51"/>
      <c r="FM62" s="51"/>
      <c r="FN62" s="51"/>
      <c r="FO62" s="51"/>
      <c r="FP62" s="51"/>
      <c r="FQ62" s="51"/>
      <c r="FR62" s="51"/>
      <c r="FS62" s="51"/>
      <c r="FT62" s="51"/>
      <c r="FU62" s="51"/>
      <c r="FV62" s="51"/>
      <c r="FW62" s="51"/>
      <c r="FX62" s="51"/>
      <c r="FY62" s="51"/>
      <c r="FZ62" s="51"/>
      <c r="GA62" s="51"/>
      <c r="GB62" s="51"/>
      <c r="GC62" s="51"/>
      <c r="GD62" s="51"/>
      <c r="GE62" s="51"/>
      <c r="GF62" s="51"/>
      <c r="GG62" s="51"/>
      <c r="GH62" s="51"/>
      <c r="GI62" s="51"/>
      <c r="GJ62" s="51"/>
      <c r="GK62" s="51"/>
      <c r="GL62" s="51"/>
      <c r="GM62" s="51"/>
      <c r="GN62" s="51"/>
      <c r="GO62" s="51"/>
      <c r="GP62" s="51"/>
      <c r="GQ62" s="51"/>
      <c r="GR62" s="51"/>
      <c r="GS62" s="51"/>
      <c r="GT62" s="51"/>
      <c r="GU62" s="51"/>
      <c r="GV62" s="51"/>
      <c r="GW62" s="51"/>
      <c r="GX62" s="51"/>
      <c r="GY62" s="51"/>
      <c r="GZ62" s="51"/>
      <c r="HA62" s="51"/>
      <c r="HB62" s="51"/>
      <c r="HC62" s="51"/>
      <c r="HD62" s="51"/>
      <c r="HE62" s="51"/>
      <c r="HF62" s="51"/>
      <c r="HG62" s="51"/>
      <c r="HH62" s="51"/>
      <c r="HI62" s="51"/>
      <c r="HJ62" s="51"/>
      <c r="HK62" s="51"/>
      <c r="HL62" s="51"/>
      <c r="HM62" s="51"/>
      <c r="HN62" s="51"/>
      <c r="HO62" s="51"/>
      <c r="HP62" s="51"/>
      <c r="HQ62" s="51"/>
      <c r="HR62" s="71"/>
      <c r="HS62" s="71"/>
      <c r="HT62" s="71"/>
      <c r="HU62" s="71"/>
      <c r="HV62" s="71"/>
      <c r="HW62" s="71"/>
      <c r="HX62" s="71"/>
      <c r="HY62" s="71"/>
      <c r="HZ62" s="71"/>
      <c r="IA62" s="71"/>
      <c r="IB62" s="71"/>
      <c r="IC62" s="71"/>
      <c r="ID62" s="71"/>
      <c r="IE62" s="71"/>
      <c r="IF62" s="71"/>
      <c r="IG62" s="71"/>
      <c r="IH62" s="71"/>
      <c r="II62" s="71"/>
      <c r="IJ62" s="71"/>
      <c r="IK62" s="71"/>
      <c r="IL62" s="71"/>
      <c r="IM62" s="71"/>
      <c r="IN62" s="71"/>
      <c r="IP62" s="71"/>
      <c r="IQ62" s="71"/>
      <c r="IR62" s="71"/>
      <c r="IS62" s="71"/>
      <c r="IT62" s="71"/>
      <c r="IU62" s="71"/>
      <c r="IV62" s="71"/>
      <c r="IW62" s="71"/>
      <c r="IX62" s="71"/>
      <c r="IY62" s="71"/>
      <c r="IZ62" s="71"/>
      <c r="JA62" s="71"/>
      <c r="JB62" s="71"/>
      <c r="JC62" s="71"/>
      <c r="JD62" s="71"/>
      <c r="JE62" s="71"/>
      <c r="JF62" s="71"/>
      <c r="JG62" s="71"/>
      <c r="JH62" s="71"/>
      <c r="JI62" s="71"/>
      <c r="JJ62" s="71"/>
      <c r="JK62" s="71"/>
      <c r="JL62" s="71"/>
      <c r="JM62" s="71"/>
      <c r="JN62" s="71"/>
      <c r="JO62" s="71"/>
      <c r="JP62" s="71"/>
      <c r="JQ62" s="71"/>
      <c r="JR62" s="71"/>
      <c r="JS62" s="71"/>
      <c r="JT62" s="71"/>
      <c r="JU62" s="71"/>
      <c r="JV62" s="71"/>
      <c r="JW62" s="71"/>
      <c r="JX62" s="71"/>
      <c r="JY62" s="71"/>
      <c r="JZ62" s="71"/>
      <c r="KA62" s="71"/>
      <c r="KB62" s="71"/>
      <c r="KC62" s="71"/>
      <c r="KD62" s="71"/>
      <c r="KE62" s="71"/>
      <c r="KF62" s="71"/>
      <c r="KG62" s="71"/>
      <c r="KH62" s="71"/>
      <c r="KI62" s="71"/>
      <c r="KJ62" s="71"/>
      <c r="KK62" s="71"/>
      <c r="KL62" s="71"/>
      <c r="KM62" s="71"/>
      <c r="KN62" s="71"/>
      <c r="KO62" s="71"/>
    </row>
    <row r="63" spans="1:301" s="78" customFormat="1" ht="30" customHeight="1" x14ac:dyDescent="0.25">
      <c r="A63" s="71"/>
      <c r="B63" s="72">
        <f>ACTUALS!B63</f>
        <v>60</v>
      </c>
      <c r="C63" s="73" t="str">
        <f>ACTUALS!C63</f>
        <v>D</v>
      </c>
      <c r="D63" s="74">
        <f>ACTUALS!D63</f>
        <v>46198</v>
      </c>
      <c r="E63" s="73" t="str">
        <f>ACTUALS!E63</f>
        <v>Levi's Stadium (Santa Clara)</v>
      </c>
      <c r="F63" s="180">
        <f>ACTUALS!F63</f>
        <v>0.91666666666666663</v>
      </c>
      <c r="G63" s="75">
        <f t="shared" si="2"/>
        <v>46198.916666666664</v>
      </c>
      <c r="H63" s="254" t="str">
        <f>ACTUALS!H63</f>
        <v>Paraguay - Australia</v>
      </c>
      <c r="I63" s="149"/>
      <c r="J63" s="150"/>
      <c r="K63" s="151"/>
      <c r="L63" s="73" t="str">
        <f t="shared" si="3"/>
        <v/>
      </c>
      <c r="M63" s="76" t="s">
        <v>729</v>
      </c>
      <c r="N63" s="77" t="str">
        <f t="shared" si="7"/>
        <v>Paraguay</v>
      </c>
      <c r="O63" s="78" t="str">
        <f t="shared" si="8"/>
        <v>Australia</v>
      </c>
      <c r="P63" s="78" t="str">
        <f>IF(L63="","",IF(PREDICTIONS!$R63&gt;PREDICTIONS!$S63,PREDICTIONS!$N63,IF(PREDICTIONS!$S63&gt;PREDICTIONS!$R63,PREDICTIONS!$O63,"")))</f>
        <v/>
      </c>
      <c r="Q63" s="78" t="str">
        <f>IF(PREDICTIONS!$P63=PREDICTIONS!$N63,PREDICTIONS!$O63,IF(PREDICTIONS!$P63=PREDICTIONS!$O63,PREDICTIONS!$N63,""))</f>
        <v/>
      </c>
      <c r="R63" s="79">
        <f t="shared" si="4"/>
        <v>0</v>
      </c>
      <c r="S63" s="78">
        <f t="shared" si="5"/>
        <v>0</v>
      </c>
      <c r="T63" s="78">
        <f>IF(OR(PREDICTIONS!$R63="",PREDICTIONS!$S63=""),"",PREDICTIONS!$R63-PREDICTIONS!$S63)</f>
        <v>0</v>
      </c>
      <c r="U63" s="78">
        <f>IF(OR(PREDICTIONS!$R63="",PREDICTIONS!$S63=""),"",PREDICTIONS!$S63-PREDICTIONS!$R63)</f>
        <v>0</v>
      </c>
      <c r="V63" s="78" t="str">
        <f>IF(PREDICTIONS!$K63="","",IF(PREDICTIONS!$L63="Draw",1,IF(PREDICTIONS!$L63=PREDICTIONS!$N63,3,0)))</f>
        <v/>
      </c>
      <c r="W63" s="78" t="str">
        <f>IF(PREDICTIONS!$K63="","",IF(PREDICTIONS!$L63="Draw",1,IF(PREDICTIONS!$L63=PREDICTIONS!$O63,3,0)))</f>
        <v/>
      </c>
      <c r="AB63" s="209" t="str">
        <f>IF(OR(ACTUALS!L63="",L63=""),"",IF((R63+S63)=(ACTUALS!R63+ACTUALS!S63),pointtotalgoals,0))</f>
        <v/>
      </c>
      <c r="AC63" s="78" t="str">
        <f>IF(L63="","",IF(L63=ACTUALS!L63,pointcorrectresult,0))</f>
        <v/>
      </c>
      <c r="AD63" s="78" t="str">
        <f>IF(L63="","",IF(I63=ACTUALS!I63,pointcorrectscore,0))</f>
        <v/>
      </c>
      <c r="AE63" s="210">
        <f t="shared" si="6"/>
        <v>0</v>
      </c>
      <c r="AK63" s="78" t="s">
        <v>105</v>
      </c>
      <c r="AL63" s="90">
        <v>4</v>
      </c>
      <c r="AM63" s="90" t="str">
        <f ca="1">IFERROR(INDEX(BE:BE,MATCH("4"&amp;AK63,BO:BO,0),1),"")</f>
        <v>Argentina</v>
      </c>
      <c r="AN63" s="90" t="str">
        <f ca="1">IF(AM63="","",VLOOKUP(AM63,BE:BJ,2,FALSE)&amp;"-"&amp;VLOOKUP(AM63,BE:BJ,3,FALSE)&amp;"-"&amp;VLOOKUP(AM63,BE:BJ,4,FALSE))</f>
        <v>0-0-0</v>
      </c>
      <c r="AO63" s="90">
        <f ca="1">IF(AM63="","",VLOOKUP(AM63,BE:BL,8,FALSE))</f>
        <v>0</v>
      </c>
      <c r="AP63" s="90">
        <f ca="1">IF(AM63="","",VLOOKUP(AM63,BE:BO,5,FALSE))</f>
        <v>0</v>
      </c>
      <c r="AQ63" s="282" t="str">
        <f>IF(L75="","",IF(AM63=ACTUALS!AJ63,$AQ$2,0))</f>
        <v/>
      </c>
      <c r="AR63" s="283"/>
      <c r="AS63" s="51"/>
      <c r="AT63" s="51"/>
      <c r="AU63" s="94"/>
      <c r="AV63" s="94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51"/>
      <c r="BN63" s="51"/>
      <c r="BO63" s="51"/>
      <c r="BP63" s="51"/>
      <c r="BQ63" s="51"/>
      <c r="BR63" s="51"/>
      <c r="BS63" s="51"/>
      <c r="BT63" s="51"/>
      <c r="BU63" s="51"/>
      <c r="BV63" s="51"/>
      <c r="BW63" s="51"/>
      <c r="BX63" s="96"/>
      <c r="BY63" s="97"/>
      <c r="BZ63" s="97"/>
      <c r="CA63" s="97"/>
      <c r="CB63" s="97"/>
      <c r="CC63" s="97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97"/>
      <c r="CO63" s="97"/>
      <c r="CP63" s="97"/>
      <c r="CQ63" s="97"/>
      <c r="CR63" s="97"/>
      <c r="CS63" s="97"/>
      <c r="CT63" s="97"/>
      <c r="CU63" s="97"/>
      <c r="CV63" s="97"/>
      <c r="CW63" s="97"/>
      <c r="CX63" s="97"/>
      <c r="CY63" s="97"/>
      <c r="CZ63" s="97"/>
      <c r="DA63" s="97"/>
      <c r="DB63" s="97"/>
      <c r="DC63" s="97"/>
      <c r="DD63" s="97"/>
      <c r="DE63" s="97"/>
      <c r="DF63" s="97"/>
      <c r="DG63" s="97"/>
      <c r="DH63" s="97"/>
      <c r="DI63" s="97"/>
      <c r="DJ63" s="97"/>
      <c r="DK63" s="97"/>
      <c r="DL63" s="97"/>
      <c r="DM63" s="97"/>
      <c r="DN63" s="97"/>
      <c r="DO63" s="97"/>
      <c r="DP63" s="97"/>
      <c r="DQ63" s="97"/>
      <c r="DR63" s="97"/>
      <c r="DS63" s="97"/>
      <c r="DT63" s="97"/>
      <c r="DU63" s="51"/>
      <c r="DV63" s="51"/>
      <c r="DW63" s="51"/>
      <c r="DX63" s="51"/>
      <c r="DY63" s="51"/>
      <c r="DZ63" s="51"/>
      <c r="EA63" s="51"/>
      <c r="EB63" s="51"/>
      <c r="EC63" s="51"/>
      <c r="ED63" s="51"/>
      <c r="EE63" s="51"/>
      <c r="EF63" s="51"/>
      <c r="EG63" s="51"/>
      <c r="EH63" s="51"/>
      <c r="EI63" s="51"/>
      <c r="EJ63" s="51"/>
      <c r="EK63" s="51"/>
      <c r="EL63" s="51"/>
      <c r="EM63" s="51"/>
      <c r="EN63" s="51"/>
      <c r="EO63" s="51"/>
      <c r="EP63" s="51"/>
      <c r="EQ63" s="51"/>
      <c r="ER63" s="51"/>
      <c r="ES63" s="51"/>
      <c r="ET63" s="51"/>
      <c r="EU63" s="51"/>
      <c r="EV63" s="51"/>
      <c r="EW63" s="51"/>
      <c r="EX63" s="51"/>
      <c r="EY63" s="51"/>
      <c r="EZ63" s="51"/>
      <c r="FA63" s="51"/>
      <c r="FB63" s="51"/>
      <c r="FC63" s="51"/>
      <c r="FD63" s="51"/>
      <c r="FE63" s="51"/>
      <c r="FF63" s="51"/>
      <c r="FG63" s="51"/>
      <c r="FH63" s="51"/>
      <c r="FI63" s="51"/>
      <c r="FJ63" s="51"/>
      <c r="FK63" s="51"/>
      <c r="FL63" s="51"/>
      <c r="FM63" s="51"/>
      <c r="FN63" s="51"/>
      <c r="FO63" s="51"/>
      <c r="FP63" s="51"/>
      <c r="FQ63" s="51"/>
      <c r="FR63" s="51"/>
      <c r="FS63" s="51"/>
      <c r="FT63" s="51"/>
      <c r="FU63" s="51"/>
      <c r="FV63" s="51"/>
      <c r="FW63" s="51"/>
      <c r="FX63" s="51"/>
      <c r="FY63" s="51"/>
      <c r="FZ63" s="51"/>
      <c r="GA63" s="51"/>
      <c r="GB63" s="51"/>
      <c r="GC63" s="51"/>
      <c r="GD63" s="51"/>
      <c r="GE63" s="51"/>
      <c r="GF63" s="51"/>
      <c r="GG63" s="51"/>
      <c r="GH63" s="51"/>
      <c r="GI63" s="51"/>
      <c r="GJ63" s="51"/>
      <c r="GK63" s="51"/>
      <c r="GL63" s="51"/>
      <c r="GM63" s="51"/>
      <c r="GN63" s="51"/>
      <c r="GO63" s="51"/>
      <c r="GP63" s="51"/>
      <c r="GQ63" s="51"/>
      <c r="GR63" s="51"/>
      <c r="GS63" s="51"/>
      <c r="GT63" s="51"/>
      <c r="GU63" s="51"/>
      <c r="GV63" s="51"/>
      <c r="GW63" s="51"/>
      <c r="GX63" s="51"/>
      <c r="GY63" s="51"/>
      <c r="GZ63" s="51"/>
      <c r="HA63" s="51"/>
      <c r="HB63" s="51"/>
      <c r="HC63" s="51"/>
      <c r="HD63" s="51"/>
      <c r="HE63" s="51"/>
      <c r="HF63" s="51"/>
      <c r="HG63" s="51"/>
      <c r="HH63" s="51"/>
      <c r="HI63" s="51"/>
      <c r="HJ63" s="51"/>
      <c r="HK63" s="51"/>
      <c r="HL63" s="51"/>
      <c r="HM63" s="51"/>
      <c r="HN63" s="51"/>
      <c r="HO63" s="51"/>
      <c r="HP63" s="51"/>
      <c r="HQ63" s="51"/>
      <c r="HR63" s="71"/>
      <c r="HS63" s="71"/>
      <c r="HT63" s="71"/>
      <c r="HU63" s="71"/>
      <c r="HV63" s="71"/>
      <c r="HW63" s="71"/>
      <c r="HX63" s="71"/>
      <c r="HY63" s="71"/>
      <c r="HZ63" s="71"/>
      <c r="IA63" s="71"/>
      <c r="IB63" s="71"/>
      <c r="IC63" s="71"/>
      <c r="ID63" s="71"/>
      <c r="IE63" s="71"/>
      <c r="IF63" s="71"/>
      <c r="IG63" s="71"/>
      <c r="IH63" s="71"/>
      <c r="II63" s="71"/>
      <c r="IJ63" s="71"/>
      <c r="IK63" s="71"/>
      <c r="IL63" s="71"/>
      <c r="IM63" s="71"/>
      <c r="IN63" s="71"/>
      <c r="IP63" s="71"/>
      <c r="IQ63" s="71"/>
      <c r="IR63" s="71"/>
      <c r="IS63" s="71"/>
      <c r="IT63" s="71"/>
      <c r="IU63" s="71"/>
      <c r="IV63" s="71"/>
      <c r="IW63" s="71"/>
      <c r="IX63" s="71"/>
      <c r="IY63" s="71"/>
      <c r="IZ63" s="71"/>
      <c r="JA63" s="71"/>
      <c r="JB63" s="71"/>
      <c r="JC63" s="71"/>
      <c r="JD63" s="71"/>
      <c r="JE63" s="71"/>
      <c r="JF63" s="71"/>
      <c r="JG63" s="71"/>
      <c r="JH63" s="71"/>
      <c r="JI63" s="71"/>
      <c r="JJ63" s="71"/>
      <c r="JK63" s="71"/>
      <c r="JL63" s="71"/>
      <c r="JM63" s="71"/>
      <c r="JN63" s="71"/>
      <c r="JO63" s="71"/>
      <c r="JP63" s="71"/>
      <c r="JQ63" s="71"/>
      <c r="JR63" s="71"/>
      <c r="JS63" s="71"/>
      <c r="JT63" s="71"/>
      <c r="JU63" s="71"/>
      <c r="JV63" s="71"/>
      <c r="JW63" s="71"/>
      <c r="JX63" s="71"/>
      <c r="JY63" s="71"/>
      <c r="JZ63" s="71"/>
      <c r="KA63" s="71"/>
      <c r="KB63" s="71"/>
      <c r="KC63" s="71"/>
      <c r="KD63" s="71"/>
      <c r="KE63" s="71"/>
      <c r="KF63" s="71"/>
      <c r="KG63" s="71"/>
      <c r="KH63" s="71"/>
      <c r="KI63" s="71"/>
      <c r="KJ63" s="71"/>
      <c r="KK63" s="71"/>
      <c r="KL63" s="71"/>
      <c r="KM63" s="71"/>
      <c r="KN63" s="71"/>
      <c r="KO63" s="71"/>
    </row>
    <row r="64" spans="1:301" s="78" customFormat="1" ht="30" customHeight="1" x14ac:dyDescent="0.25">
      <c r="A64" s="71"/>
      <c r="B64" s="72">
        <f>ACTUALS!B64</f>
        <v>61</v>
      </c>
      <c r="C64" s="73" t="str">
        <f>ACTUALS!C64</f>
        <v>I</v>
      </c>
      <c r="D64" s="74">
        <f>ACTUALS!D64</f>
        <v>46199</v>
      </c>
      <c r="E64" s="73" t="str">
        <f>ACTUALS!E64</f>
        <v>Gillette Stadium (Foxborough)</v>
      </c>
      <c r="F64" s="180">
        <f>ACTUALS!F64</f>
        <v>0.625</v>
      </c>
      <c r="G64" s="75">
        <f t="shared" si="2"/>
        <v>46199.625</v>
      </c>
      <c r="H64" s="254" t="str">
        <f>ACTUALS!H64</f>
        <v>Norway - France</v>
      </c>
      <c r="I64" s="149"/>
      <c r="J64" s="150"/>
      <c r="K64" s="151"/>
      <c r="L64" s="73" t="str">
        <f t="shared" si="3"/>
        <v/>
      </c>
      <c r="M64" s="76" t="s">
        <v>720</v>
      </c>
      <c r="N64" s="77" t="str">
        <f t="shared" si="7"/>
        <v>Norway</v>
      </c>
      <c r="O64" s="78" t="str">
        <f t="shared" si="8"/>
        <v>France</v>
      </c>
      <c r="P64" s="78" t="str">
        <f>IF(L64="","",IF(PREDICTIONS!$R64&gt;PREDICTIONS!$S64,PREDICTIONS!$N64,IF(PREDICTIONS!$S64&gt;PREDICTIONS!$R64,PREDICTIONS!$O64,"")))</f>
        <v/>
      </c>
      <c r="Q64" s="78" t="str">
        <f>IF(PREDICTIONS!$P64=PREDICTIONS!$N64,PREDICTIONS!$O64,IF(PREDICTIONS!$P64=PREDICTIONS!$O64,PREDICTIONS!$N64,""))</f>
        <v/>
      </c>
      <c r="R64" s="79">
        <f t="shared" si="4"/>
        <v>0</v>
      </c>
      <c r="S64" s="78">
        <f t="shared" si="5"/>
        <v>0</v>
      </c>
      <c r="T64" s="78">
        <f>IF(OR(PREDICTIONS!$R64="",PREDICTIONS!$S64=""),"",PREDICTIONS!$R64-PREDICTIONS!$S64)</f>
        <v>0</v>
      </c>
      <c r="U64" s="78">
        <f>IF(OR(PREDICTIONS!$R64="",PREDICTIONS!$S64=""),"",PREDICTIONS!$S64-PREDICTIONS!$R64)</f>
        <v>0</v>
      </c>
      <c r="V64" s="78" t="str">
        <f>IF(PREDICTIONS!$K64="","",IF(PREDICTIONS!$L64="Draw",1,IF(PREDICTIONS!$L64=PREDICTIONS!$N64,3,0)))</f>
        <v/>
      </c>
      <c r="W64" s="78" t="str">
        <f>IF(PREDICTIONS!$K64="","",IF(PREDICTIONS!$L64="Draw",1,IF(PREDICTIONS!$L64=PREDICTIONS!$O64,3,0)))</f>
        <v/>
      </c>
      <c r="AB64" s="209" t="str">
        <f>IF(OR(ACTUALS!L64="",L64=""),"",IF((R64+S64)=(ACTUALS!R64+ACTUALS!S64),pointtotalgoals,0))</f>
        <v/>
      </c>
      <c r="AC64" s="78" t="str">
        <f>IF(L64="","",IF(L64=ACTUALS!L64,pointcorrectresult,0))</f>
        <v/>
      </c>
      <c r="AD64" s="78" t="str">
        <f>IF(L64="","",IF(I64=ACTUALS!I64,pointcorrectscore,0))</f>
        <v/>
      </c>
      <c r="AE64" s="210">
        <f t="shared" si="6"/>
        <v>0</v>
      </c>
      <c r="AL64" s="51"/>
      <c r="AM64" s="51"/>
      <c r="AN64" s="51"/>
      <c r="AO64" s="51"/>
      <c r="AP64" s="51"/>
      <c r="AQ64" s="71"/>
      <c r="AR64" s="71"/>
      <c r="AS64" s="51"/>
      <c r="AT64" s="51"/>
      <c r="AU64" s="94"/>
      <c r="AV64" s="94"/>
      <c r="AW64" s="51"/>
      <c r="AX64" s="51"/>
      <c r="AY64" s="51"/>
      <c r="AZ64" s="51"/>
      <c r="BA64" s="51"/>
      <c r="BB64" s="51"/>
      <c r="BC64" s="51"/>
      <c r="BD64" s="51" t="s">
        <v>190</v>
      </c>
      <c r="BE64" s="51" t="str">
        <f ca="1">AM8</f>
        <v>South Africa</v>
      </c>
      <c r="BF64" s="51" t="str">
        <f ca="1">AN8</f>
        <v>0-0-0</v>
      </c>
      <c r="BG64" s="51"/>
      <c r="BH64" s="51"/>
      <c r="BI64" s="51">
        <f t="shared" ref="BI64:BI75" ca="1" si="9">INDEX($BI$4:$BI$62,MATCH($BE64,$BE$4:$BE$62,0))</f>
        <v>0</v>
      </c>
      <c r="BJ64" s="51">
        <f ca="1">INDEX($BJ$4:$BJ$62,MATCH($BE64,$BE$4:$BE$62,0))</f>
        <v>0</v>
      </c>
      <c r="BK64" s="51"/>
      <c r="BL64" s="51">
        <f ca="1">INDEX($BL$4:$BL$62,MATCH($BE64,$BE$4:$BE$62,0))</f>
        <v>0</v>
      </c>
      <c r="BM64" s="51"/>
      <c r="BN64" s="51"/>
      <c r="BO64" s="51"/>
      <c r="BP64" s="51">
        <f t="shared" ref="BP64:BP75" ca="1" si="10">RANK(BI64,$BI$64:$BI$75)+(RANK(BL64,$BL$64:$BL$75)/10)+(RANK(BJ64,$BJ$64:$BJ$75)/100)+(ROW(A1)/10000)</f>
        <v>1.1101000000000001</v>
      </c>
      <c r="BQ64" s="51">
        <f ca="1">RANK(BP64,$BP$64:$BP$75,1)</f>
        <v>1</v>
      </c>
      <c r="BR64" s="51"/>
      <c r="BS64" s="51"/>
      <c r="BT64" s="51"/>
      <c r="BU64" s="51"/>
      <c r="BV64" s="51"/>
      <c r="BW64" s="51"/>
      <c r="BX64" s="96"/>
      <c r="BY64" s="97"/>
      <c r="BZ64" s="97"/>
      <c r="CA64" s="97"/>
      <c r="CB64" s="97"/>
      <c r="CC64" s="97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97"/>
      <c r="CO64" s="97"/>
      <c r="CP64" s="97"/>
      <c r="CQ64" s="97"/>
      <c r="CR64" s="97"/>
      <c r="CS64" s="97"/>
      <c r="CT64" s="97"/>
      <c r="CU64" s="97"/>
      <c r="CV64" s="97"/>
      <c r="CW64" s="97"/>
      <c r="CX64" s="97"/>
      <c r="CY64" s="97"/>
      <c r="CZ64" s="97"/>
      <c r="DA64" s="97"/>
      <c r="DB64" s="97"/>
      <c r="DC64" s="97"/>
      <c r="DD64" s="97"/>
      <c r="DE64" s="97"/>
      <c r="DF64" s="97"/>
      <c r="DG64" s="97"/>
      <c r="DH64" s="97"/>
      <c r="DI64" s="97"/>
      <c r="DJ64" s="97"/>
      <c r="DK64" s="97"/>
      <c r="DL64" s="97"/>
      <c r="DM64" s="97"/>
      <c r="DN64" s="97"/>
      <c r="DO64" s="97"/>
      <c r="DP64" s="97"/>
      <c r="DQ64" s="97"/>
      <c r="DR64" s="97"/>
      <c r="DS64" s="97"/>
      <c r="DT64" s="97"/>
      <c r="DU64" s="51"/>
      <c r="DV64" s="51"/>
      <c r="DW64" s="51"/>
      <c r="DX64" s="51"/>
      <c r="DY64" s="51"/>
      <c r="DZ64" s="51"/>
      <c r="EA64" s="51"/>
      <c r="EB64" s="51"/>
      <c r="EC64" s="51"/>
      <c r="ED64" s="51"/>
      <c r="EE64" s="51"/>
      <c r="EF64" s="51"/>
      <c r="EG64" s="51"/>
      <c r="EH64" s="51"/>
      <c r="EI64" s="51"/>
      <c r="EJ64" s="51"/>
      <c r="EK64" s="51"/>
      <c r="EL64" s="51"/>
      <c r="EM64" s="51"/>
      <c r="EN64" s="51"/>
      <c r="EO64" s="51"/>
      <c r="EP64" s="51"/>
      <c r="EQ64" s="51"/>
      <c r="ER64" s="51"/>
      <c r="ES64" s="51"/>
      <c r="ET64" s="51"/>
      <c r="EU64" s="51"/>
      <c r="EV64" s="51"/>
      <c r="EW64" s="51"/>
      <c r="EX64" s="51"/>
      <c r="EY64" s="51"/>
      <c r="EZ64" s="51"/>
      <c r="FA64" s="51"/>
      <c r="FB64" s="51"/>
      <c r="FC64" s="51"/>
      <c r="FD64" s="51"/>
      <c r="FE64" s="51"/>
      <c r="FF64" s="51"/>
      <c r="FG64" s="51"/>
      <c r="FH64" s="51"/>
      <c r="FI64" s="51"/>
      <c r="FJ64" s="51"/>
      <c r="FK64" s="51"/>
      <c r="FL64" s="51"/>
      <c r="FM64" s="51"/>
      <c r="FN64" s="51"/>
      <c r="FO64" s="51"/>
      <c r="FP64" s="51"/>
      <c r="FQ64" s="51"/>
      <c r="FR64" s="51"/>
      <c r="FS64" s="51"/>
      <c r="FT64" s="51"/>
      <c r="FU64" s="51"/>
      <c r="FV64" s="51"/>
      <c r="FW64" s="51"/>
      <c r="FX64" s="51"/>
      <c r="FY64" s="51"/>
      <c r="FZ64" s="51"/>
      <c r="GA64" s="51"/>
      <c r="GB64" s="51"/>
      <c r="GC64" s="51"/>
      <c r="GD64" s="51"/>
      <c r="GE64" s="51"/>
      <c r="GF64" s="51"/>
      <c r="GG64" s="51"/>
      <c r="GH64" s="51"/>
      <c r="GI64" s="51"/>
      <c r="GJ64" s="51"/>
      <c r="GK64" s="51"/>
      <c r="GL64" s="51"/>
      <c r="GM64" s="51"/>
      <c r="GN64" s="51"/>
      <c r="GO64" s="51"/>
      <c r="GP64" s="51"/>
      <c r="GQ64" s="51"/>
      <c r="GR64" s="51"/>
      <c r="GS64" s="51"/>
      <c r="GT64" s="51"/>
      <c r="GU64" s="51"/>
      <c r="GV64" s="51"/>
      <c r="GW64" s="51"/>
      <c r="GX64" s="51"/>
      <c r="GY64" s="51"/>
      <c r="GZ64" s="51"/>
      <c r="HA64" s="51"/>
      <c r="HB64" s="51"/>
      <c r="HC64" s="51"/>
      <c r="HD64" s="51"/>
      <c r="HE64" s="51"/>
      <c r="HF64" s="51"/>
      <c r="HG64" s="51"/>
      <c r="HH64" s="51"/>
      <c r="HI64" s="51"/>
      <c r="HJ64" s="51"/>
      <c r="HK64" s="51"/>
      <c r="HL64" s="51"/>
      <c r="HM64" s="51"/>
      <c r="HN64" s="51"/>
      <c r="HO64" s="51"/>
      <c r="HP64" s="51"/>
      <c r="HQ64" s="51"/>
      <c r="HR64" s="71"/>
      <c r="HS64" s="71"/>
      <c r="HT64" s="71"/>
      <c r="HU64" s="71"/>
      <c r="HV64" s="71"/>
      <c r="HW64" s="71"/>
      <c r="HX64" s="71"/>
      <c r="HY64" s="71"/>
      <c r="HZ64" s="71"/>
      <c r="IA64" s="71"/>
      <c r="IB64" s="71"/>
      <c r="IC64" s="71"/>
      <c r="ID64" s="71"/>
      <c r="IE64" s="71"/>
      <c r="IF64" s="71"/>
      <c r="IG64" s="71"/>
      <c r="IH64" s="71"/>
      <c r="II64" s="71"/>
      <c r="IJ64" s="71"/>
      <c r="IK64" s="71"/>
      <c r="IL64" s="71"/>
      <c r="IM64" s="71"/>
      <c r="IN64" s="71"/>
      <c r="IP64" s="71"/>
      <c r="IQ64" s="71"/>
      <c r="IR64" s="71"/>
      <c r="IS64" s="71"/>
      <c r="IT64" s="71"/>
      <c r="IU64" s="71"/>
      <c r="IV64" s="71"/>
      <c r="IW64" s="71"/>
      <c r="IX64" s="71"/>
      <c r="IY64" s="71"/>
      <c r="IZ64" s="71"/>
      <c r="JA64" s="71"/>
      <c r="JB64" s="71"/>
      <c r="JC64" s="71"/>
      <c r="JD64" s="71"/>
      <c r="JE64" s="71"/>
      <c r="JF64" s="71"/>
      <c r="JG64" s="71"/>
      <c r="JH64" s="71"/>
      <c r="JI64" s="71"/>
      <c r="JJ64" s="71"/>
      <c r="JK64" s="71"/>
      <c r="JL64" s="71"/>
      <c r="JM64" s="71"/>
      <c r="JN64" s="71"/>
      <c r="JO64" s="71"/>
      <c r="JP64" s="71"/>
      <c r="JQ64" s="71"/>
      <c r="JR64" s="71"/>
      <c r="JS64" s="71"/>
      <c r="JT64" s="71"/>
      <c r="JU64" s="71"/>
      <c r="JV64" s="71"/>
      <c r="JW64" s="71"/>
      <c r="JX64" s="71"/>
      <c r="JY64" s="71"/>
      <c r="JZ64" s="71"/>
      <c r="KA64" s="71"/>
      <c r="KB64" s="71"/>
      <c r="KC64" s="71"/>
      <c r="KD64" s="71"/>
      <c r="KE64" s="71"/>
      <c r="KF64" s="71"/>
      <c r="KG64" s="71"/>
      <c r="KH64" s="71"/>
      <c r="KI64" s="71"/>
      <c r="KJ64" s="71"/>
      <c r="KK64" s="71"/>
      <c r="KL64" s="71"/>
      <c r="KM64" s="71"/>
      <c r="KN64" s="71"/>
      <c r="KO64" s="71"/>
    </row>
    <row r="65" spans="1:301" s="78" customFormat="1" ht="30" customHeight="1" x14ac:dyDescent="0.25">
      <c r="A65" s="71"/>
      <c r="B65" s="72">
        <f>ACTUALS!B65</f>
        <v>62</v>
      </c>
      <c r="C65" s="73" t="str">
        <f>ACTUALS!C65</f>
        <v>I</v>
      </c>
      <c r="D65" s="74">
        <f>ACTUALS!D65</f>
        <v>46199</v>
      </c>
      <c r="E65" s="73" t="str">
        <f>ACTUALS!E65</f>
        <v>BMO Field (Toronto)</v>
      </c>
      <c r="F65" s="180">
        <f>ACTUALS!F65</f>
        <v>0.625</v>
      </c>
      <c r="G65" s="75">
        <f t="shared" si="2"/>
        <v>46199.625</v>
      </c>
      <c r="H65" s="254" t="str">
        <f>ACTUALS!H65</f>
        <v>Senegal - Iraq</v>
      </c>
      <c r="I65" s="149"/>
      <c r="J65" s="150"/>
      <c r="K65" s="151"/>
      <c r="L65" s="73" t="str">
        <f t="shared" si="3"/>
        <v/>
      </c>
      <c r="M65" s="76" t="s">
        <v>731</v>
      </c>
      <c r="N65" s="77" t="str">
        <f t="shared" si="7"/>
        <v>Senegal</v>
      </c>
      <c r="O65" s="78" t="str">
        <f t="shared" si="8"/>
        <v>Iraq</v>
      </c>
      <c r="P65" s="78" t="str">
        <f>IF(L65="","",IF(PREDICTIONS!$R65&gt;PREDICTIONS!$S65,PREDICTIONS!$N65,IF(PREDICTIONS!$S65&gt;PREDICTIONS!$R65,PREDICTIONS!$O65,"")))</f>
        <v/>
      </c>
      <c r="Q65" s="78" t="str">
        <f>IF(PREDICTIONS!$P65=PREDICTIONS!$N65,PREDICTIONS!$O65,IF(PREDICTIONS!$P65=PREDICTIONS!$O65,PREDICTIONS!$N65,""))</f>
        <v/>
      </c>
      <c r="R65" s="79">
        <f t="shared" si="4"/>
        <v>0</v>
      </c>
      <c r="S65" s="78">
        <f t="shared" si="5"/>
        <v>0</v>
      </c>
      <c r="T65" s="78">
        <f>IF(OR(PREDICTIONS!$R65="",PREDICTIONS!$S65=""),"",PREDICTIONS!$R65-PREDICTIONS!$S65)</f>
        <v>0</v>
      </c>
      <c r="U65" s="78">
        <f>IF(OR(PREDICTIONS!$R65="",PREDICTIONS!$S65=""),"",PREDICTIONS!$S65-PREDICTIONS!$R65)</f>
        <v>0</v>
      </c>
      <c r="V65" s="78" t="str">
        <f>IF(PREDICTIONS!$K65="","",IF(PREDICTIONS!$L65="Draw",1,IF(PREDICTIONS!$L65=PREDICTIONS!$N65,3,0)))</f>
        <v/>
      </c>
      <c r="W65" s="78" t="str">
        <f>IF(PREDICTIONS!$K65="","",IF(PREDICTIONS!$L65="Draw",1,IF(PREDICTIONS!$L65=PREDICTIONS!$O65,3,0)))</f>
        <v/>
      </c>
      <c r="AB65" s="209" t="str">
        <f>IF(OR(ACTUALS!L65="",L65=""),"",IF((R65+S65)=(ACTUALS!R65+ACTUALS!S65),pointtotalgoals,0))</f>
        <v/>
      </c>
      <c r="AC65" s="78" t="str">
        <f>IF(L65="","",IF(L65=ACTUALS!L65,pointcorrectresult,0))</f>
        <v/>
      </c>
      <c r="AD65" s="78" t="str">
        <f>IF(L65="","",IF(I65=ACTUALS!I65,pointcorrectscore,0))</f>
        <v/>
      </c>
      <c r="AE65" s="210">
        <f t="shared" si="6"/>
        <v>0</v>
      </c>
      <c r="AK65" s="81"/>
      <c r="AL65" s="271" t="s">
        <v>131</v>
      </c>
      <c r="AM65" s="272"/>
      <c r="AN65" s="211" t="s">
        <v>63</v>
      </c>
      <c r="AO65" s="212" t="s">
        <v>76</v>
      </c>
      <c r="AP65" s="211" t="s">
        <v>15</v>
      </c>
      <c r="AQ65" s="279" t="s">
        <v>775</v>
      </c>
      <c r="AR65" s="279"/>
      <c r="AS65" s="63"/>
      <c r="AT65" s="51"/>
      <c r="AU65" s="94"/>
      <c r="AV65" s="94"/>
      <c r="AW65" s="51"/>
      <c r="AX65" s="51"/>
      <c r="AY65" s="51"/>
      <c r="AZ65" s="51"/>
      <c r="BA65" s="51"/>
      <c r="BB65" s="51"/>
      <c r="BC65" s="51"/>
      <c r="BD65" s="51" t="s">
        <v>190</v>
      </c>
      <c r="BE65" s="51" t="str">
        <f ca="1">AM14</f>
        <v>Qatar</v>
      </c>
      <c r="BF65" s="51" t="str">
        <f ca="1">AN14</f>
        <v>0-0-0</v>
      </c>
      <c r="BG65" s="51"/>
      <c r="BH65" s="51"/>
      <c r="BI65" s="51">
        <f t="shared" ca="1" si="9"/>
        <v>0</v>
      </c>
      <c r="BJ65" s="51">
        <f t="shared" ref="BJ65:BJ75" ca="1" si="11">INDEX($BJ$4:$BJ$62,MATCH($BE65,$BE$4:$BE$62,0))</f>
        <v>0</v>
      </c>
      <c r="BK65" s="51"/>
      <c r="BL65" s="51">
        <f t="shared" ref="BL65:BL75" ca="1" si="12">INDEX($BL$4:$BL$62,MATCH($BE65,$BE$4:$BE$62,0))</f>
        <v>0</v>
      </c>
      <c r="BM65" s="51"/>
      <c r="BN65" s="51"/>
      <c r="BO65" s="51"/>
      <c r="BP65" s="51">
        <f t="shared" ca="1" si="10"/>
        <v>1.1102000000000001</v>
      </c>
      <c r="BQ65" s="51">
        <f t="shared" ref="BQ65:BQ75" ca="1" si="13">RANK(BP65,$BP$64:$BP$75,1)</f>
        <v>2</v>
      </c>
      <c r="BR65" s="51"/>
      <c r="BS65" s="51"/>
      <c r="BT65" s="51"/>
      <c r="BU65" s="51"/>
      <c r="BV65" s="51"/>
      <c r="BW65" s="51"/>
      <c r="BX65" s="96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7"/>
      <c r="CQ65" s="97"/>
      <c r="CR65" s="97"/>
      <c r="CS65" s="97"/>
      <c r="CT65" s="97"/>
      <c r="CU65" s="97"/>
      <c r="CV65" s="97"/>
      <c r="CW65" s="97"/>
      <c r="CX65" s="97"/>
      <c r="CY65" s="97"/>
      <c r="CZ65" s="97"/>
      <c r="DA65" s="97"/>
      <c r="DB65" s="97"/>
      <c r="DC65" s="97"/>
      <c r="DD65" s="97"/>
      <c r="DE65" s="97"/>
      <c r="DF65" s="97"/>
      <c r="DG65" s="97"/>
      <c r="DH65" s="97"/>
      <c r="DI65" s="97"/>
      <c r="DJ65" s="97"/>
      <c r="DK65" s="97"/>
      <c r="DL65" s="97"/>
      <c r="DM65" s="97"/>
      <c r="DN65" s="97"/>
      <c r="DO65" s="97"/>
      <c r="DP65" s="97"/>
      <c r="DQ65" s="97"/>
      <c r="DR65" s="97"/>
      <c r="DS65" s="97"/>
      <c r="DT65" s="97"/>
      <c r="DU65" s="51"/>
      <c r="DV65" s="51"/>
      <c r="DW65" s="51"/>
      <c r="DX65" s="51"/>
      <c r="DY65" s="51"/>
      <c r="DZ65" s="51"/>
      <c r="EA65" s="51"/>
      <c r="EB65" s="51"/>
      <c r="EC65" s="51"/>
      <c r="ED65" s="51"/>
      <c r="EE65" s="51"/>
      <c r="EF65" s="51"/>
      <c r="EG65" s="51"/>
      <c r="EH65" s="51"/>
      <c r="EI65" s="51"/>
      <c r="EJ65" s="51"/>
      <c r="EK65" s="51"/>
      <c r="EL65" s="51"/>
      <c r="EM65" s="51"/>
      <c r="EN65" s="51"/>
      <c r="EO65" s="51"/>
      <c r="EP65" s="51"/>
      <c r="EQ65" s="51"/>
      <c r="ER65" s="51"/>
      <c r="ES65" s="51"/>
      <c r="ET65" s="51"/>
      <c r="EU65" s="51"/>
      <c r="EV65" s="51"/>
      <c r="EW65" s="51"/>
      <c r="EX65" s="51"/>
      <c r="EY65" s="51"/>
      <c r="EZ65" s="51"/>
      <c r="FA65" s="51"/>
      <c r="FB65" s="51"/>
      <c r="FC65" s="51"/>
      <c r="FD65" s="51"/>
      <c r="FE65" s="51"/>
      <c r="FF65" s="51"/>
      <c r="FG65" s="51"/>
      <c r="FH65" s="51"/>
      <c r="FI65" s="51"/>
      <c r="FJ65" s="51"/>
      <c r="FK65" s="51"/>
      <c r="FL65" s="51"/>
      <c r="FM65" s="51"/>
      <c r="FN65" s="51"/>
      <c r="FO65" s="51"/>
      <c r="FP65" s="51"/>
      <c r="FQ65" s="51"/>
      <c r="FR65" s="51"/>
      <c r="FS65" s="51"/>
      <c r="FT65" s="51"/>
      <c r="FU65" s="51"/>
      <c r="FV65" s="51"/>
      <c r="FW65" s="51"/>
      <c r="FX65" s="51"/>
      <c r="FY65" s="51"/>
      <c r="FZ65" s="51"/>
      <c r="GA65" s="51"/>
      <c r="GB65" s="51"/>
      <c r="GC65" s="51"/>
      <c r="GD65" s="51"/>
      <c r="GE65" s="51"/>
      <c r="GF65" s="51"/>
      <c r="GG65" s="51"/>
      <c r="GH65" s="51"/>
      <c r="GI65" s="51"/>
      <c r="GJ65" s="51"/>
      <c r="GK65" s="51"/>
      <c r="GL65" s="51"/>
      <c r="GM65" s="51"/>
      <c r="GN65" s="51"/>
      <c r="GO65" s="51"/>
      <c r="GP65" s="51"/>
      <c r="GQ65" s="51"/>
      <c r="GR65" s="51"/>
      <c r="GS65" s="51"/>
      <c r="GT65" s="51"/>
      <c r="GU65" s="51"/>
      <c r="GV65" s="51"/>
      <c r="GW65" s="51"/>
      <c r="GX65" s="51"/>
      <c r="GY65" s="51"/>
      <c r="GZ65" s="51"/>
      <c r="HA65" s="51"/>
      <c r="HB65" s="51"/>
      <c r="HC65" s="51"/>
      <c r="HD65" s="51"/>
      <c r="HE65" s="51"/>
      <c r="HF65" s="51"/>
      <c r="HG65" s="51"/>
      <c r="HH65" s="51"/>
      <c r="HI65" s="51"/>
      <c r="HJ65" s="51"/>
      <c r="HK65" s="51"/>
      <c r="HL65" s="51"/>
      <c r="HM65" s="51"/>
      <c r="HN65" s="51"/>
      <c r="HO65" s="51"/>
      <c r="HP65" s="51"/>
      <c r="HQ65" s="51"/>
      <c r="HR65" s="71"/>
      <c r="HS65" s="71"/>
      <c r="HT65" s="71"/>
      <c r="HU65" s="71"/>
      <c r="HV65" s="71"/>
      <c r="HW65" s="71"/>
      <c r="HX65" s="71"/>
      <c r="HY65" s="71"/>
      <c r="HZ65" s="71"/>
      <c r="IA65" s="71"/>
      <c r="IB65" s="71"/>
      <c r="IC65" s="71"/>
      <c r="ID65" s="71"/>
      <c r="IE65" s="71"/>
      <c r="IF65" s="71"/>
      <c r="IG65" s="71"/>
      <c r="IH65" s="71"/>
      <c r="II65" s="71"/>
      <c r="IJ65" s="71"/>
      <c r="IK65" s="71"/>
      <c r="IL65" s="71"/>
      <c r="IM65" s="71"/>
      <c r="IN65" s="71"/>
      <c r="IP65" s="71"/>
      <c r="IQ65" s="71"/>
      <c r="IR65" s="71"/>
      <c r="IS65" s="71"/>
      <c r="IT65" s="71"/>
      <c r="IU65" s="71"/>
      <c r="IV65" s="71"/>
      <c r="IW65" s="71"/>
      <c r="IX65" s="71"/>
      <c r="IY65" s="71"/>
      <c r="IZ65" s="71"/>
      <c r="JA65" s="71"/>
      <c r="JB65" s="71"/>
      <c r="JC65" s="71"/>
      <c r="JD65" s="71"/>
      <c r="JE65" s="71"/>
      <c r="JF65" s="71"/>
      <c r="JG65" s="71"/>
      <c r="JH65" s="71"/>
      <c r="JI65" s="71"/>
      <c r="JJ65" s="71"/>
      <c r="JK65" s="71"/>
      <c r="JL65" s="71"/>
      <c r="JM65" s="71"/>
      <c r="JN65" s="71"/>
      <c r="JO65" s="71"/>
      <c r="JP65" s="71"/>
      <c r="JQ65" s="71"/>
      <c r="JR65" s="71"/>
      <c r="JS65" s="71"/>
      <c r="JT65" s="71"/>
      <c r="JU65" s="71"/>
      <c r="JV65" s="71"/>
      <c r="JW65" s="71"/>
      <c r="JX65" s="71"/>
      <c r="JY65" s="71"/>
      <c r="JZ65" s="71"/>
      <c r="KA65" s="71"/>
      <c r="KB65" s="71"/>
      <c r="KC65" s="71"/>
      <c r="KD65" s="71"/>
      <c r="KE65" s="71"/>
      <c r="KF65" s="71"/>
      <c r="KG65" s="71"/>
      <c r="KH65" s="71"/>
      <c r="KI65" s="71"/>
      <c r="KJ65" s="71"/>
      <c r="KK65" s="71"/>
      <c r="KL65" s="71"/>
      <c r="KM65" s="71"/>
      <c r="KN65" s="71"/>
      <c r="KO65" s="71"/>
    </row>
    <row r="66" spans="1:301" s="78" customFormat="1" ht="30" customHeight="1" x14ac:dyDescent="0.25">
      <c r="A66" s="71"/>
      <c r="B66" s="72">
        <f>ACTUALS!B66</f>
        <v>63</v>
      </c>
      <c r="C66" s="73" t="str">
        <f>ACTUALS!C66</f>
        <v>H</v>
      </c>
      <c r="D66" s="74">
        <f>ACTUALS!D66</f>
        <v>46199</v>
      </c>
      <c r="E66" s="73" t="str">
        <f>ACTUALS!E66</f>
        <v>Estadio Akron (Guadalajara)</v>
      </c>
      <c r="F66" s="180">
        <f>ACTUALS!F66</f>
        <v>0.83333333333333337</v>
      </c>
      <c r="G66" s="75">
        <f t="shared" si="2"/>
        <v>46199.833333333336</v>
      </c>
      <c r="H66" s="254" t="str">
        <f>ACTUALS!H66</f>
        <v>Uruguay - Spain</v>
      </c>
      <c r="I66" s="149"/>
      <c r="J66" s="150"/>
      <c r="K66" s="151"/>
      <c r="L66" s="73" t="str">
        <f t="shared" si="3"/>
        <v/>
      </c>
      <c r="M66" s="76" t="s">
        <v>721</v>
      </c>
      <c r="N66" s="77" t="str">
        <f t="shared" si="7"/>
        <v>Uruguay</v>
      </c>
      <c r="O66" s="78" t="str">
        <f t="shared" si="8"/>
        <v>Spain</v>
      </c>
      <c r="P66" s="78" t="str">
        <f>IF(L66="","",IF(PREDICTIONS!$R66&gt;PREDICTIONS!$S66,PREDICTIONS!$N66,IF(PREDICTIONS!$S66&gt;PREDICTIONS!$R66,PREDICTIONS!$O66,"")))</f>
        <v/>
      </c>
      <c r="Q66" s="78" t="str">
        <f>IF(PREDICTIONS!$P66=PREDICTIONS!$N66,PREDICTIONS!$O66,IF(PREDICTIONS!$P66=PREDICTIONS!$O66,PREDICTIONS!$N66,""))</f>
        <v/>
      </c>
      <c r="R66" s="79">
        <f t="shared" si="4"/>
        <v>0</v>
      </c>
      <c r="S66" s="78">
        <f t="shared" si="5"/>
        <v>0</v>
      </c>
      <c r="T66" s="78">
        <f>IF(OR(PREDICTIONS!$R66="",PREDICTIONS!$S66=""),"",PREDICTIONS!$R66-PREDICTIONS!$S66)</f>
        <v>0</v>
      </c>
      <c r="U66" s="78">
        <f>IF(OR(PREDICTIONS!$R66="",PREDICTIONS!$S66=""),"",PREDICTIONS!$S66-PREDICTIONS!$R66)</f>
        <v>0</v>
      </c>
      <c r="V66" s="78" t="str">
        <f>IF(PREDICTIONS!$K66="","",IF(PREDICTIONS!$L66="Draw",1,IF(PREDICTIONS!$L66=PREDICTIONS!$N66,3,0)))</f>
        <v/>
      </c>
      <c r="W66" s="78" t="str">
        <f>IF(PREDICTIONS!$K66="","",IF(PREDICTIONS!$L66="Draw",1,IF(PREDICTIONS!$L66=PREDICTIONS!$O66,3,0)))</f>
        <v/>
      </c>
      <c r="AB66" s="209" t="str">
        <f>IF(OR(ACTUALS!L66="",L66=""),"",IF((R66+S66)=(ACTUALS!R66+ACTUALS!S66),pointtotalgoals,0))</f>
        <v/>
      </c>
      <c r="AC66" s="78" t="str">
        <f>IF(L66="","",IF(L66=ACTUALS!L66,pointcorrectresult,0))</f>
        <v/>
      </c>
      <c r="AD66" s="78" t="str">
        <f>IF(L66="","",IF(I66=ACTUALS!I66,pointcorrectscore,0))</f>
        <v/>
      </c>
      <c r="AE66" s="210">
        <f t="shared" si="6"/>
        <v>0</v>
      </c>
      <c r="AK66" s="78" t="s">
        <v>109</v>
      </c>
      <c r="AL66" s="86">
        <v>1</v>
      </c>
      <c r="AM66" s="86" t="str">
        <f ca="1">IFERROR(INDEX(BE:BE,MATCH("1"&amp;AK66,BO:BO,0),1),"")</f>
        <v>Colombia</v>
      </c>
      <c r="AN66" s="86" t="str">
        <f ca="1">IF(AM66="","",VLOOKUP(AM66,BE:BJ,2,FALSE)&amp;"-"&amp;VLOOKUP(AM66,BE:BJ,3,FALSE)&amp;"-"&amp;VLOOKUP(AM66,BE:BJ,4,FALSE))</f>
        <v>0-0-0</v>
      </c>
      <c r="AO66" s="86">
        <f ca="1">IF(AM66="","",VLOOKUP(AM66,BE:BL,8,FALSE))</f>
        <v>0</v>
      </c>
      <c r="AP66" s="86">
        <f ca="1">IF(AM66="","",VLOOKUP(AM66,BE:BO,5,FALSE))</f>
        <v>0</v>
      </c>
      <c r="AQ66" s="282" t="str">
        <f>IF(L75="","",IF(AM66=ACTUALS!AJ66,$AQ$2,0))</f>
        <v/>
      </c>
      <c r="AR66" s="283"/>
      <c r="AS66" s="51"/>
      <c r="AT66" s="51"/>
      <c r="AU66" s="94"/>
      <c r="AV66" s="94"/>
      <c r="AW66" s="51"/>
      <c r="AX66" s="51"/>
      <c r="AY66" s="51"/>
      <c r="AZ66" s="51"/>
      <c r="BA66" s="51"/>
      <c r="BB66" s="51"/>
      <c r="BC66" s="51"/>
      <c r="BD66" s="51" t="s">
        <v>190</v>
      </c>
      <c r="BE66" s="51" t="str">
        <f ca="1">AM20</f>
        <v>Morocco</v>
      </c>
      <c r="BF66" s="51" t="str">
        <f ca="1">AN20</f>
        <v>0-0-0</v>
      </c>
      <c r="BG66" s="51"/>
      <c r="BH66" s="51"/>
      <c r="BI66" s="51">
        <f t="shared" ca="1" si="9"/>
        <v>0</v>
      </c>
      <c r="BJ66" s="51">
        <f t="shared" ca="1" si="11"/>
        <v>0</v>
      </c>
      <c r="BK66" s="51"/>
      <c r="BL66" s="51">
        <f t="shared" ca="1" si="12"/>
        <v>0</v>
      </c>
      <c r="BM66" s="51"/>
      <c r="BN66" s="51"/>
      <c r="BO66" s="51"/>
      <c r="BP66" s="51">
        <f t="shared" ca="1" si="10"/>
        <v>1.1103000000000001</v>
      </c>
      <c r="BQ66" s="51">
        <f t="shared" ca="1" si="13"/>
        <v>3</v>
      </c>
      <c r="BR66" s="51"/>
      <c r="BS66" s="51"/>
      <c r="BT66" s="51"/>
      <c r="BU66" s="51"/>
      <c r="BV66" s="51"/>
      <c r="BW66" s="51"/>
      <c r="BX66" s="96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7"/>
      <c r="CQ66" s="97"/>
      <c r="CR66" s="97"/>
      <c r="CS66" s="97"/>
      <c r="CT66" s="97"/>
      <c r="CU66" s="97"/>
      <c r="CV66" s="97"/>
      <c r="CW66" s="97"/>
      <c r="CX66" s="97"/>
      <c r="CY66" s="97"/>
      <c r="CZ66" s="97"/>
      <c r="DA66" s="97"/>
      <c r="DB66" s="97"/>
      <c r="DC66" s="97"/>
      <c r="DD66" s="97"/>
      <c r="DE66" s="97"/>
      <c r="DF66" s="97"/>
      <c r="DG66" s="97"/>
      <c r="DH66" s="97"/>
      <c r="DI66" s="97"/>
      <c r="DJ66" s="97"/>
      <c r="DK66" s="97"/>
      <c r="DL66" s="97"/>
      <c r="DM66" s="97"/>
      <c r="DN66" s="97"/>
      <c r="DO66" s="97"/>
      <c r="DP66" s="97"/>
      <c r="DQ66" s="97"/>
      <c r="DR66" s="97"/>
      <c r="DS66" s="97"/>
      <c r="DT66" s="97"/>
      <c r="DU66" s="51"/>
      <c r="DV66" s="51"/>
      <c r="DW66" s="51"/>
      <c r="DX66" s="51"/>
      <c r="DY66" s="51"/>
      <c r="DZ66" s="51"/>
      <c r="EA66" s="51"/>
      <c r="EB66" s="51"/>
      <c r="EC66" s="51"/>
      <c r="ED66" s="51"/>
      <c r="EE66" s="51"/>
      <c r="EF66" s="51"/>
      <c r="EG66" s="51"/>
      <c r="EH66" s="51"/>
      <c r="EI66" s="51"/>
      <c r="EJ66" s="51"/>
      <c r="EK66" s="51"/>
      <c r="EL66" s="51"/>
      <c r="EM66" s="51"/>
      <c r="EN66" s="51"/>
      <c r="EO66" s="51"/>
      <c r="EP66" s="51"/>
      <c r="EQ66" s="51"/>
      <c r="ER66" s="51"/>
      <c r="ES66" s="51"/>
      <c r="ET66" s="51"/>
      <c r="EU66" s="51"/>
      <c r="EV66" s="51"/>
      <c r="EW66" s="51"/>
      <c r="EX66" s="51"/>
      <c r="EY66" s="51"/>
      <c r="EZ66" s="51"/>
      <c r="FA66" s="51"/>
      <c r="FB66" s="51"/>
      <c r="FC66" s="51"/>
      <c r="FD66" s="51"/>
      <c r="FE66" s="51"/>
      <c r="FF66" s="51"/>
      <c r="FG66" s="51"/>
      <c r="FH66" s="51"/>
      <c r="FI66" s="51"/>
      <c r="FJ66" s="51"/>
      <c r="FK66" s="51"/>
      <c r="FL66" s="51"/>
      <c r="FM66" s="51"/>
      <c r="FN66" s="51"/>
      <c r="FO66" s="51"/>
      <c r="FP66" s="51"/>
      <c r="FQ66" s="51"/>
      <c r="FR66" s="51"/>
      <c r="FS66" s="51"/>
      <c r="FT66" s="51"/>
      <c r="FU66" s="51"/>
      <c r="FV66" s="51"/>
      <c r="FW66" s="51"/>
      <c r="FX66" s="51"/>
      <c r="FY66" s="51"/>
      <c r="FZ66" s="51"/>
      <c r="GA66" s="51"/>
      <c r="GB66" s="51"/>
      <c r="GC66" s="51"/>
      <c r="GD66" s="51"/>
      <c r="GE66" s="51"/>
      <c r="GF66" s="51"/>
      <c r="GG66" s="51"/>
      <c r="GH66" s="51"/>
      <c r="GI66" s="51"/>
      <c r="GJ66" s="51"/>
      <c r="GK66" s="51"/>
      <c r="GL66" s="51"/>
      <c r="GM66" s="51"/>
      <c r="GN66" s="51"/>
      <c r="GO66" s="51"/>
      <c r="GP66" s="51"/>
      <c r="GQ66" s="51"/>
      <c r="GR66" s="51"/>
      <c r="GS66" s="51"/>
      <c r="GT66" s="51"/>
      <c r="GU66" s="51"/>
      <c r="GV66" s="51"/>
      <c r="GW66" s="51"/>
      <c r="GX66" s="51"/>
      <c r="GY66" s="51"/>
      <c r="GZ66" s="51"/>
      <c r="HA66" s="51"/>
      <c r="HB66" s="51"/>
      <c r="HC66" s="51"/>
      <c r="HD66" s="51"/>
      <c r="HE66" s="51"/>
      <c r="HF66" s="51"/>
      <c r="HG66" s="51"/>
      <c r="HH66" s="51"/>
      <c r="HI66" s="51"/>
      <c r="HJ66" s="51"/>
      <c r="HK66" s="51"/>
      <c r="HL66" s="51"/>
      <c r="HM66" s="51"/>
      <c r="HN66" s="51"/>
      <c r="HO66" s="51"/>
      <c r="HP66" s="51"/>
      <c r="HQ66" s="51"/>
      <c r="HR66" s="71"/>
      <c r="HS66" s="71"/>
      <c r="HT66" s="71"/>
      <c r="HU66" s="71"/>
      <c r="HV66" s="71"/>
      <c r="HW66" s="71"/>
      <c r="HX66" s="71"/>
      <c r="HY66" s="71"/>
      <c r="HZ66" s="71"/>
      <c r="IA66" s="71"/>
      <c r="IB66" s="71"/>
      <c r="IC66" s="71"/>
      <c r="ID66" s="71"/>
      <c r="IE66" s="71"/>
      <c r="IF66" s="71"/>
      <c r="IG66" s="71"/>
      <c r="IH66" s="71"/>
      <c r="II66" s="71"/>
      <c r="IJ66" s="71"/>
      <c r="IK66" s="71"/>
      <c r="IL66" s="71"/>
      <c r="IM66" s="71"/>
      <c r="IN66" s="71"/>
      <c r="IP66" s="71"/>
      <c r="IQ66" s="71"/>
      <c r="IR66" s="71"/>
      <c r="IS66" s="71"/>
      <c r="IT66" s="71"/>
      <c r="IU66" s="71"/>
      <c r="IV66" s="71"/>
      <c r="IW66" s="71"/>
      <c r="IX66" s="71"/>
      <c r="IY66" s="71"/>
      <c r="IZ66" s="71"/>
      <c r="JA66" s="71"/>
      <c r="JB66" s="71"/>
      <c r="JC66" s="71"/>
      <c r="JD66" s="71"/>
      <c r="JE66" s="71"/>
      <c r="JF66" s="71"/>
      <c r="JG66" s="71"/>
      <c r="JH66" s="71"/>
      <c r="JI66" s="71"/>
      <c r="JJ66" s="71"/>
      <c r="JK66" s="71"/>
      <c r="JL66" s="71"/>
      <c r="JM66" s="71"/>
      <c r="JN66" s="71"/>
      <c r="JO66" s="71"/>
      <c r="JP66" s="71"/>
      <c r="JQ66" s="71"/>
      <c r="JR66" s="71"/>
      <c r="JS66" s="71"/>
      <c r="JT66" s="71"/>
      <c r="JU66" s="71"/>
      <c r="JV66" s="71"/>
      <c r="JW66" s="71"/>
      <c r="JX66" s="71"/>
      <c r="JY66" s="71"/>
      <c r="JZ66" s="71"/>
      <c r="KA66" s="71"/>
      <c r="KB66" s="71"/>
      <c r="KC66" s="71"/>
      <c r="KD66" s="71"/>
      <c r="KE66" s="71"/>
      <c r="KF66" s="71"/>
      <c r="KG66" s="71"/>
      <c r="KH66" s="71"/>
      <c r="KI66" s="71"/>
      <c r="KJ66" s="71"/>
      <c r="KK66" s="71"/>
      <c r="KL66" s="71"/>
      <c r="KM66" s="71"/>
      <c r="KN66" s="71"/>
      <c r="KO66" s="71"/>
    </row>
    <row r="67" spans="1:301" s="78" customFormat="1" ht="30" customHeight="1" x14ac:dyDescent="0.3">
      <c r="A67" s="71"/>
      <c r="B67" s="72">
        <f>ACTUALS!B67</f>
        <v>64</v>
      </c>
      <c r="C67" s="73" t="str">
        <f>ACTUALS!C67</f>
        <v>H</v>
      </c>
      <c r="D67" s="74">
        <f>ACTUALS!D67</f>
        <v>46199</v>
      </c>
      <c r="E67" s="73" t="str">
        <f>ACTUALS!E67</f>
        <v>NRG Stadium (Houston)</v>
      </c>
      <c r="F67" s="180">
        <f>ACTUALS!F67</f>
        <v>0.83333333333333337</v>
      </c>
      <c r="G67" s="75">
        <f t="shared" si="2"/>
        <v>46199.833333333336</v>
      </c>
      <c r="H67" s="254" t="str">
        <f>ACTUALS!H67</f>
        <v>Cape Verde - Saudi Arabia</v>
      </c>
      <c r="I67" s="149"/>
      <c r="J67" s="150"/>
      <c r="K67" s="151"/>
      <c r="L67" s="73" t="str">
        <f t="shared" si="3"/>
        <v/>
      </c>
      <c r="M67" s="76" t="s">
        <v>722</v>
      </c>
      <c r="N67" s="77" t="str">
        <f t="shared" si="7"/>
        <v>Cape Verde</v>
      </c>
      <c r="O67" s="78" t="str">
        <f t="shared" si="8"/>
        <v>Saudi Arabia</v>
      </c>
      <c r="P67" s="78" t="str">
        <f>IF(L67="","",IF(PREDICTIONS!$R67&gt;PREDICTIONS!$S67,PREDICTIONS!$N67,IF(PREDICTIONS!$S67&gt;PREDICTIONS!$R67,PREDICTIONS!$O67,"")))</f>
        <v/>
      </c>
      <c r="Q67" s="78" t="str">
        <f>IF(PREDICTIONS!$P67=PREDICTIONS!$N67,PREDICTIONS!$O67,IF(PREDICTIONS!$P67=PREDICTIONS!$O67,PREDICTIONS!$N67,""))</f>
        <v/>
      </c>
      <c r="R67" s="79">
        <f t="shared" si="4"/>
        <v>0</v>
      </c>
      <c r="S67" s="78">
        <f t="shared" si="5"/>
        <v>0</v>
      </c>
      <c r="T67" s="78">
        <f>IF(OR(PREDICTIONS!$R67="",PREDICTIONS!$S67=""),"",PREDICTIONS!$R67-PREDICTIONS!$S67)</f>
        <v>0</v>
      </c>
      <c r="U67" s="78">
        <f>IF(OR(PREDICTIONS!$R67="",PREDICTIONS!$S67=""),"",PREDICTIONS!$S67-PREDICTIONS!$R67)</f>
        <v>0</v>
      </c>
      <c r="V67" s="78" t="str">
        <f>IF(PREDICTIONS!$K67="","",IF(PREDICTIONS!$L67="Draw",1,IF(PREDICTIONS!$L67=PREDICTIONS!$N67,3,0)))</f>
        <v/>
      </c>
      <c r="W67" s="78" t="str">
        <f>IF(PREDICTIONS!$K67="","",IF(PREDICTIONS!$L67="Draw",1,IF(PREDICTIONS!$L67=PREDICTIONS!$O67,3,0)))</f>
        <v/>
      </c>
      <c r="AB67" s="209" t="str">
        <f>IF(OR(ACTUALS!L67="",L67=""),"",IF((R67+S67)=(ACTUALS!R67+ACTUALS!S67),pointtotalgoals,0))</f>
        <v/>
      </c>
      <c r="AC67" s="78" t="str">
        <f>IF(L67="","",IF(L67=ACTUALS!L67,pointcorrectresult,0))</f>
        <v/>
      </c>
      <c r="AD67" s="78" t="str">
        <f>IF(L67="","",IF(I67=ACTUALS!I67,pointcorrectscore,0))</f>
        <v/>
      </c>
      <c r="AE67" s="210">
        <f t="shared" si="6"/>
        <v>0</v>
      </c>
      <c r="AK67" s="78" t="s">
        <v>109</v>
      </c>
      <c r="AL67" s="93">
        <v>2</v>
      </c>
      <c r="AM67" s="93" t="str">
        <f ca="1">IFERROR(INDEX(BE:BE,MATCH("2"&amp;AK67,BO:BO,0),1),"")</f>
        <v>Uzbekistan</v>
      </c>
      <c r="AN67" s="93" t="str">
        <f ca="1">IF(AM67="","",VLOOKUP(AM67,BE:BJ,2,FALSE)&amp;"-"&amp;VLOOKUP(AM67,BE:BJ,3,FALSE)&amp;"-"&amp;VLOOKUP(AM67,BE:BJ,4,FALSE))</f>
        <v>0-0-0</v>
      </c>
      <c r="AO67" s="93">
        <f ca="1">IF(AM67="","",VLOOKUP(AM67,BE:BL,8,FALSE))</f>
        <v>0</v>
      </c>
      <c r="AP67" s="93">
        <f ca="1">IF(AM67="","",VLOOKUP(AM67,BE:BO,5,FALSE))</f>
        <v>0</v>
      </c>
      <c r="AQ67" s="282" t="str">
        <f>IF(L75="","",IF(AM67=ACTUALS!AJ67,$AQ$2,0))</f>
        <v/>
      </c>
      <c r="AR67" s="283"/>
      <c r="AS67" s="51"/>
      <c r="AT67" s="51"/>
      <c r="AU67" s="98"/>
      <c r="AV67" s="94"/>
      <c r="AW67" s="51"/>
      <c r="AX67" s="51"/>
      <c r="AY67" s="51"/>
      <c r="AZ67" s="51"/>
      <c r="BA67" s="51"/>
      <c r="BB67" s="51"/>
      <c r="BC67" s="51"/>
      <c r="BD67" s="51" t="s">
        <v>190</v>
      </c>
      <c r="BE67" s="51" t="str">
        <f ca="1">AM26</f>
        <v>Paraguay</v>
      </c>
      <c r="BF67" s="51" t="str">
        <f ca="1">AN26</f>
        <v>0-0-0</v>
      </c>
      <c r="BG67" s="51"/>
      <c r="BH67" s="51"/>
      <c r="BI67" s="51">
        <f t="shared" ca="1" si="9"/>
        <v>0</v>
      </c>
      <c r="BJ67" s="51">
        <f t="shared" ca="1" si="11"/>
        <v>0</v>
      </c>
      <c r="BK67" s="51"/>
      <c r="BL67" s="51">
        <f t="shared" ca="1" si="12"/>
        <v>0</v>
      </c>
      <c r="BM67" s="51"/>
      <c r="BN67" s="51"/>
      <c r="BO67" s="51"/>
      <c r="BP67" s="51">
        <f t="shared" ca="1" si="10"/>
        <v>1.1104000000000001</v>
      </c>
      <c r="BQ67" s="51">
        <f t="shared" ca="1" si="13"/>
        <v>4</v>
      </c>
      <c r="BR67" s="51"/>
      <c r="BS67" s="51"/>
      <c r="BT67" s="51"/>
      <c r="BU67" s="51"/>
      <c r="BV67" s="51"/>
      <c r="BW67" s="51"/>
      <c r="BX67" s="96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97"/>
      <c r="DC67" s="97"/>
      <c r="DD67" s="97"/>
      <c r="DE67" s="97"/>
      <c r="DF67" s="97"/>
      <c r="DG67" s="97"/>
      <c r="DH67" s="97"/>
      <c r="DI67" s="97"/>
      <c r="DJ67" s="97"/>
      <c r="DK67" s="97"/>
      <c r="DL67" s="97"/>
      <c r="DM67" s="97"/>
      <c r="DN67" s="97"/>
      <c r="DO67" s="97"/>
      <c r="DP67" s="97"/>
      <c r="DQ67" s="97"/>
      <c r="DR67" s="97"/>
      <c r="DS67" s="97"/>
      <c r="DT67" s="97"/>
      <c r="DU67" s="51"/>
      <c r="DV67" s="51"/>
      <c r="DW67" s="51"/>
      <c r="DX67" s="51"/>
      <c r="DY67" s="51"/>
      <c r="DZ67" s="51"/>
      <c r="EA67" s="51"/>
      <c r="EB67" s="51"/>
      <c r="EC67" s="51"/>
      <c r="ED67" s="51"/>
      <c r="EE67" s="51"/>
      <c r="EF67" s="51"/>
      <c r="EG67" s="51"/>
      <c r="EH67" s="51"/>
      <c r="EI67" s="51"/>
      <c r="EJ67" s="51"/>
      <c r="EK67" s="51"/>
      <c r="EL67" s="51"/>
      <c r="EM67" s="51"/>
      <c r="EN67" s="51"/>
      <c r="EO67" s="51"/>
      <c r="EP67" s="51"/>
      <c r="EQ67" s="51"/>
      <c r="ER67" s="51"/>
      <c r="ES67" s="51"/>
      <c r="ET67" s="51"/>
      <c r="EU67" s="51"/>
      <c r="EV67" s="51"/>
      <c r="EW67" s="51"/>
      <c r="EX67" s="51"/>
      <c r="EY67" s="51"/>
      <c r="EZ67" s="51"/>
      <c r="FA67" s="51"/>
      <c r="FB67" s="51"/>
      <c r="FC67" s="51"/>
      <c r="FD67" s="51"/>
      <c r="FE67" s="51"/>
      <c r="FF67" s="51"/>
      <c r="FG67" s="51"/>
      <c r="FH67" s="51"/>
      <c r="FI67" s="51"/>
      <c r="FJ67" s="51"/>
      <c r="FK67" s="51"/>
      <c r="FL67" s="51"/>
      <c r="FM67" s="51"/>
      <c r="FN67" s="51"/>
      <c r="FO67" s="51"/>
      <c r="FP67" s="51"/>
      <c r="FQ67" s="51"/>
      <c r="FR67" s="51"/>
      <c r="FS67" s="51"/>
      <c r="FT67" s="51"/>
      <c r="FU67" s="51"/>
      <c r="FV67" s="51"/>
      <c r="FW67" s="51"/>
      <c r="FX67" s="51"/>
      <c r="FY67" s="51"/>
      <c r="FZ67" s="51"/>
      <c r="GA67" s="51"/>
      <c r="GB67" s="51"/>
      <c r="GC67" s="51"/>
      <c r="GD67" s="51"/>
      <c r="GE67" s="51"/>
      <c r="GF67" s="51"/>
      <c r="GG67" s="51"/>
      <c r="GH67" s="51"/>
      <c r="GI67" s="51"/>
      <c r="GJ67" s="51"/>
      <c r="GK67" s="51"/>
      <c r="GL67" s="51"/>
      <c r="GM67" s="51"/>
      <c r="GN67" s="51"/>
      <c r="GO67" s="51"/>
      <c r="GP67" s="51"/>
      <c r="GQ67" s="51"/>
      <c r="GR67" s="51"/>
      <c r="GS67" s="51"/>
      <c r="GT67" s="51"/>
      <c r="GU67" s="51"/>
      <c r="GV67" s="51"/>
      <c r="GW67" s="51"/>
      <c r="GX67" s="51"/>
      <c r="GY67" s="51"/>
      <c r="GZ67" s="51"/>
      <c r="HA67" s="51"/>
      <c r="HB67" s="51"/>
      <c r="HC67" s="51"/>
      <c r="HD67" s="51"/>
      <c r="HE67" s="51"/>
      <c r="HF67" s="51"/>
      <c r="HG67" s="51"/>
      <c r="HH67" s="51"/>
      <c r="HI67" s="51"/>
      <c r="HJ67" s="51"/>
      <c r="HK67" s="51"/>
      <c r="HL67" s="51"/>
      <c r="HM67" s="51"/>
      <c r="HN67" s="51"/>
      <c r="HO67" s="51"/>
      <c r="HP67" s="51"/>
      <c r="HQ67" s="51"/>
      <c r="HR67" s="71"/>
      <c r="HS67" s="71"/>
      <c r="HT67" s="71"/>
      <c r="HU67" s="71"/>
      <c r="HV67" s="71"/>
      <c r="HW67" s="71"/>
      <c r="HX67" s="71"/>
      <c r="HY67" s="71"/>
      <c r="HZ67" s="71"/>
      <c r="IA67" s="71"/>
      <c r="IB67" s="71"/>
      <c r="IC67" s="71"/>
      <c r="ID67" s="71"/>
      <c r="IE67" s="71"/>
      <c r="IF67" s="71"/>
      <c r="IG67" s="71"/>
      <c r="IH67" s="71"/>
      <c r="II67" s="71"/>
      <c r="IJ67" s="71"/>
      <c r="IK67" s="71"/>
      <c r="IL67" s="71"/>
      <c r="IM67" s="71"/>
      <c r="IN67" s="71"/>
      <c r="IP67" s="71"/>
      <c r="IQ67" s="71"/>
      <c r="IR67" s="71"/>
      <c r="IS67" s="71"/>
      <c r="IT67" s="71"/>
      <c r="IU67" s="71"/>
      <c r="IV67" s="71"/>
      <c r="IW67" s="71"/>
      <c r="IX67" s="71"/>
      <c r="IY67" s="71"/>
      <c r="IZ67" s="71"/>
      <c r="JA67" s="71"/>
      <c r="JB67" s="71"/>
      <c r="JC67" s="71"/>
      <c r="JD67" s="71"/>
      <c r="JE67" s="71"/>
      <c r="JF67" s="71"/>
      <c r="JG67" s="71"/>
      <c r="JH67" s="71"/>
      <c r="JI67" s="71"/>
      <c r="JJ67" s="71"/>
      <c r="JK67" s="71"/>
      <c r="JL67" s="71"/>
      <c r="JM67" s="71"/>
      <c r="JN67" s="71"/>
      <c r="JO67" s="71"/>
      <c r="JP67" s="71"/>
      <c r="JQ67" s="71"/>
      <c r="JR67" s="71"/>
      <c r="JS67" s="71"/>
      <c r="JT67" s="71"/>
      <c r="JU67" s="71"/>
      <c r="JV67" s="71"/>
      <c r="JW67" s="71"/>
      <c r="JX67" s="71"/>
      <c r="JY67" s="71"/>
      <c r="JZ67" s="71"/>
      <c r="KA67" s="71"/>
      <c r="KB67" s="71"/>
      <c r="KC67" s="71"/>
      <c r="KD67" s="71"/>
      <c r="KE67" s="71"/>
      <c r="KF67" s="71"/>
      <c r="KG67" s="71"/>
      <c r="KH67" s="71"/>
      <c r="KI67" s="71"/>
      <c r="KJ67" s="71"/>
      <c r="KK67" s="71"/>
      <c r="KL67" s="71"/>
      <c r="KM67" s="71"/>
      <c r="KN67" s="71"/>
      <c r="KO67" s="71"/>
    </row>
    <row r="68" spans="1:301" ht="30" customHeight="1" x14ac:dyDescent="0.3">
      <c r="A68" s="71"/>
      <c r="B68" s="72">
        <f>ACTUALS!B68</f>
        <v>65</v>
      </c>
      <c r="C68" s="73" t="str">
        <f>ACTUALS!C68</f>
        <v>G</v>
      </c>
      <c r="D68" s="74">
        <f>ACTUALS!D68</f>
        <v>46199</v>
      </c>
      <c r="E68" s="73" t="str">
        <f>ACTUALS!E68</f>
        <v>Lumen Field (Seattle)</v>
      </c>
      <c r="F68" s="180">
        <f>ACTUALS!F68</f>
        <v>0.95833333333333337</v>
      </c>
      <c r="G68" s="75">
        <f t="shared" si="2"/>
        <v>46199.958333333336</v>
      </c>
      <c r="H68" s="254" t="str">
        <f>ACTUALS!H68</f>
        <v>Egypt - Iran</v>
      </c>
      <c r="I68" s="149"/>
      <c r="J68" s="150"/>
      <c r="K68" s="151"/>
      <c r="L68" s="73" t="str">
        <f t="shared" si="3"/>
        <v/>
      </c>
      <c r="M68" s="76" t="s">
        <v>730</v>
      </c>
      <c r="N68" s="77" t="str">
        <f t="shared" si="7"/>
        <v>Egypt</v>
      </c>
      <c r="O68" s="78" t="str">
        <f t="shared" si="8"/>
        <v>Iran</v>
      </c>
      <c r="P68" s="78" t="str">
        <f>IF(L68="","",IF(PREDICTIONS!$R68&gt;PREDICTIONS!$S68,PREDICTIONS!$N68,IF(PREDICTIONS!$S68&gt;PREDICTIONS!$R68,PREDICTIONS!$O68,"")))</f>
        <v/>
      </c>
      <c r="Q68" s="78" t="str">
        <f>IF(PREDICTIONS!$P68=PREDICTIONS!$N68,PREDICTIONS!$O68,IF(PREDICTIONS!$P68=PREDICTIONS!$O68,PREDICTIONS!$N68,""))</f>
        <v/>
      </c>
      <c r="R68" s="79">
        <f t="shared" si="4"/>
        <v>0</v>
      </c>
      <c r="S68" s="78">
        <f t="shared" si="5"/>
        <v>0</v>
      </c>
      <c r="T68" s="78">
        <f>IF(OR(PREDICTIONS!$R68="",PREDICTIONS!$S68=""),"",PREDICTIONS!$R68-PREDICTIONS!$S68)</f>
        <v>0</v>
      </c>
      <c r="U68" s="78">
        <f>IF(OR(PREDICTIONS!$R68="",PREDICTIONS!$S68=""),"",PREDICTIONS!$S68-PREDICTIONS!$R68)</f>
        <v>0</v>
      </c>
      <c r="V68" s="78" t="str">
        <f>IF(PREDICTIONS!$K68="","",IF(PREDICTIONS!$L68="Draw",1,IF(PREDICTIONS!$L68=PREDICTIONS!$N68,3,0)))</f>
        <v/>
      </c>
      <c r="W68" s="78" t="str">
        <f>IF(PREDICTIONS!$K68="","",IF(PREDICTIONS!$L68="Draw",1,IF(PREDICTIONS!$L68=PREDICTIONS!$O68,3,0)))</f>
        <v/>
      </c>
      <c r="X68" s="78"/>
      <c r="Y68" s="78"/>
      <c r="Z68" s="78"/>
      <c r="AA68" s="78"/>
      <c r="AB68" s="209" t="str">
        <f>IF(OR(ACTUALS!L68="",L68=""),"",IF((R68+S68)=(ACTUALS!R68+ACTUALS!S68),pointtotalgoals,0))</f>
        <v/>
      </c>
      <c r="AC68" s="78" t="str">
        <f>IF(L68="","",IF(L68=ACTUALS!L68,pointcorrectresult,0))</f>
        <v/>
      </c>
      <c r="AD68" s="78" t="str">
        <f>IF(L68="","",IF(I68=ACTUALS!I68,pointcorrectscore,0))</f>
        <v/>
      </c>
      <c r="AE68" s="210">
        <f t="shared" si="6"/>
        <v>0</v>
      </c>
      <c r="AK68" s="78" t="s">
        <v>109</v>
      </c>
      <c r="AL68" s="90">
        <v>3</v>
      </c>
      <c r="AM68" s="90" t="str">
        <f ca="1">IFERROR(INDEX(BE:BE,MATCH("3"&amp;AK68,BO:BO,0),1),"")</f>
        <v>Portugal</v>
      </c>
      <c r="AN68" s="90" t="str">
        <f ca="1">IF(AM68="","",VLOOKUP(AM68,BE:BJ,2,FALSE)&amp;"-"&amp;VLOOKUP(AM68,BE:BJ,3,FALSE)&amp;"-"&amp;VLOOKUP(AM68,BE:BJ,4,FALSE))</f>
        <v>0-0-0</v>
      </c>
      <c r="AO68" s="90">
        <f ca="1">IF(AM68="","",VLOOKUP(AM68,BE:BL,8,FALSE))</f>
        <v>0</v>
      </c>
      <c r="AP68" s="90">
        <f ca="1">IF(AM68="","",VLOOKUP(AM68,BE:BO,5,FALSE))</f>
        <v>0</v>
      </c>
      <c r="AQ68" s="282" t="str">
        <f>IF(L75="","",IF(AM68=ACTUALS!AJ68,$AQ$2,0))</f>
        <v/>
      </c>
      <c r="AR68" s="283"/>
      <c r="AS68" s="51"/>
      <c r="AT68" s="51"/>
      <c r="AV68" s="94"/>
      <c r="AW68" s="51"/>
      <c r="AX68" s="51"/>
      <c r="AY68" s="51"/>
      <c r="AZ68" s="51"/>
      <c r="BD68" s="51" t="s">
        <v>190</v>
      </c>
      <c r="BE68" s="47" t="str">
        <f ca="1">AM32</f>
        <v>Curacao</v>
      </c>
      <c r="BF68" s="47" t="str">
        <f ca="1">AN32</f>
        <v>0-0-0</v>
      </c>
      <c r="BI68" s="51">
        <f t="shared" ca="1" si="9"/>
        <v>0</v>
      </c>
      <c r="BJ68" s="51">
        <f t="shared" ca="1" si="11"/>
        <v>0</v>
      </c>
      <c r="BL68" s="51">
        <f t="shared" ca="1" si="12"/>
        <v>0</v>
      </c>
      <c r="BP68" s="51">
        <f t="shared" ca="1" si="10"/>
        <v>1.1105</v>
      </c>
      <c r="BQ68" s="51">
        <f t="shared" ca="1" si="13"/>
        <v>5</v>
      </c>
      <c r="BX68" s="100"/>
      <c r="HR68" s="71"/>
    </row>
    <row r="69" spans="1:301" ht="30" customHeight="1" x14ac:dyDescent="0.3">
      <c r="A69" s="71"/>
      <c r="B69" s="72">
        <f>ACTUALS!B69</f>
        <v>66</v>
      </c>
      <c r="C69" s="73" t="str">
        <f>ACTUALS!C69</f>
        <v>G</v>
      </c>
      <c r="D69" s="74">
        <f>ACTUALS!D69</f>
        <v>46199</v>
      </c>
      <c r="E69" s="73" t="str">
        <f>ACTUALS!E69</f>
        <v>BC Place (Vancouver)</v>
      </c>
      <c r="F69" s="180">
        <f>ACTUALS!F69</f>
        <v>0.95833333333333337</v>
      </c>
      <c r="G69" s="75">
        <f t="shared" ref="G69:G107" si="14">(D69+F69)+IF($A$7&gt;=0,TIMEVALUE($A$7&amp;":00"),-TIMEVALUE(ABS($A$7)&amp;":00"))</f>
        <v>46199.958333333336</v>
      </c>
      <c r="H69" s="254" t="str">
        <f>ACTUALS!H69</f>
        <v>New Zealand - Belgium</v>
      </c>
      <c r="I69" s="149"/>
      <c r="J69" s="150"/>
      <c r="K69" s="151"/>
      <c r="L69" s="73" t="str">
        <f t="shared" ref="L69:L75" si="15">IF($I69="","",IF(R69=S69,"Draw",IF(R69&gt;S69,N69,O69)))</f>
        <v/>
      </c>
      <c r="M69" s="76" t="s">
        <v>732</v>
      </c>
      <c r="N69" s="77" t="str">
        <f t="shared" si="7"/>
        <v>New Zealand</v>
      </c>
      <c r="O69" s="78" t="str">
        <f t="shared" si="8"/>
        <v>Belgium</v>
      </c>
      <c r="P69" s="78" t="str">
        <f>IF(L69="","",IF(PREDICTIONS!$R69&gt;PREDICTIONS!$S69,PREDICTIONS!$N69,IF(PREDICTIONS!$S69&gt;PREDICTIONS!$R69,PREDICTIONS!$O69,"")))</f>
        <v/>
      </c>
      <c r="Q69" s="78" t="str">
        <f>IF(PREDICTIONS!$P69=PREDICTIONS!$N69,PREDICTIONS!$O69,IF(PREDICTIONS!$P69=PREDICTIONS!$O69,PREDICTIONS!$N69,""))</f>
        <v/>
      </c>
      <c r="R69" s="79">
        <f t="shared" ref="R69:R107" si="16">IF(I69="",0,LEFT(I69,FIND(":",I69,1)-1))*1</f>
        <v>0</v>
      </c>
      <c r="S69" s="78">
        <f t="shared" ref="S69:S107" si="17">IF(I69="",0,RIGHT(I69,LEN(I69)-FIND(":",I69,1)))*1</f>
        <v>0</v>
      </c>
      <c r="T69" s="78">
        <f>IF(OR(PREDICTIONS!$R69="",PREDICTIONS!$S69=""),"",PREDICTIONS!$R69-PREDICTIONS!$S69)</f>
        <v>0</v>
      </c>
      <c r="U69" s="78">
        <f>IF(OR(PREDICTIONS!$R69="",PREDICTIONS!$S69=""),"",PREDICTIONS!$S69-PREDICTIONS!$R69)</f>
        <v>0</v>
      </c>
      <c r="V69" s="78" t="str">
        <f>IF(PREDICTIONS!$K69="","",IF(PREDICTIONS!$L69="Draw",1,IF(PREDICTIONS!$L69=PREDICTIONS!$N69,3,0)))</f>
        <v/>
      </c>
      <c r="W69" s="78" t="str">
        <f>IF(PREDICTIONS!$K69="","",IF(PREDICTIONS!$L69="Draw",1,IF(PREDICTIONS!$L69=PREDICTIONS!$O69,3,0)))</f>
        <v/>
      </c>
      <c r="X69" s="78"/>
      <c r="Y69" s="78"/>
      <c r="Z69" s="78"/>
      <c r="AA69" s="78"/>
      <c r="AB69" s="209" t="str">
        <f>IF(OR(ACTUALS!L69="",L69=""),"",IF((R69+S69)=(ACTUALS!R69+ACTUALS!S69),pointtotalgoals,0))</f>
        <v/>
      </c>
      <c r="AC69" s="78" t="str">
        <f>IF(L69="","",IF(L69=ACTUALS!L69,pointcorrectresult,0))</f>
        <v/>
      </c>
      <c r="AD69" s="78" t="str">
        <f>IF(L69="","",IF(I69=ACTUALS!I69,pointcorrectscore,0))</f>
        <v/>
      </c>
      <c r="AE69" s="210">
        <f t="shared" ref="AE69:AE107" si="18">SUM(AB69:AD69)</f>
        <v>0</v>
      </c>
      <c r="AK69" s="78" t="s">
        <v>109</v>
      </c>
      <c r="AL69" s="90">
        <v>4</v>
      </c>
      <c r="AM69" s="90" t="str">
        <f ca="1">IFERROR(INDEX(BE:BE,MATCH("4"&amp;AK69,BO:BO,0),1),"")</f>
        <v>DR Congo</v>
      </c>
      <c r="AN69" s="90" t="str">
        <f ca="1">IF(AM69="","",VLOOKUP(AM69,BE:BJ,2,FALSE)&amp;"-"&amp;VLOOKUP(AM69,BE:BJ,3,FALSE)&amp;"-"&amp;VLOOKUP(AM69,BE:BJ,4,FALSE))</f>
        <v>0-0-0</v>
      </c>
      <c r="AO69" s="90">
        <f ca="1">IF(AM69="","",VLOOKUP(AM69,BE:BL,8,FALSE))</f>
        <v>0</v>
      </c>
      <c r="AP69" s="90">
        <f ca="1">IF(AM69="","",VLOOKUP(AM69,BE:BO,5,FALSE))</f>
        <v>0</v>
      </c>
      <c r="AQ69" s="282" t="str">
        <f>IF(L75="","",IF(AM69=ACTUALS!AJ69,$AQ$2,0))</f>
        <v/>
      </c>
      <c r="AR69" s="283"/>
      <c r="AS69" s="51"/>
      <c r="AT69" s="51"/>
      <c r="AV69" s="94"/>
      <c r="AW69" s="51"/>
      <c r="AX69" s="51"/>
      <c r="AY69" s="51"/>
      <c r="AZ69" s="51"/>
      <c r="BD69" s="51" t="s">
        <v>190</v>
      </c>
      <c r="BE69" s="47" t="str">
        <f ca="1">AM38</f>
        <v>Japan</v>
      </c>
      <c r="BF69" s="47" t="str">
        <f ca="1">AN38</f>
        <v>0-0-0</v>
      </c>
      <c r="BI69" s="51">
        <f t="shared" ca="1" si="9"/>
        <v>0</v>
      </c>
      <c r="BJ69" s="51">
        <f t="shared" ca="1" si="11"/>
        <v>0</v>
      </c>
      <c r="BL69" s="51">
        <f t="shared" ca="1" si="12"/>
        <v>0</v>
      </c>
      <c r="BP69" s="51">
        <f t="shared" ca="1" si="10"/>
        <v>1.1106</v>
      </c>
      <c r="BQ69" s="51">
        <f t="shared" ca="1" si="13"/>
        <v>6</v>
      </c>
      <c r="BX69" s="100"/>
      <c r="HR69" s="71"/>
    </row>
    <row r="70" spans="1:301" ht="30" customHeight="1" x14ac:dyDescent="0.3">
      <c r="A70" s="71"/>
      <c r="B70" s="72">
        <f>ACTUALS!B70</f>
        <v>67</v>
      </c>
      <c r="C70" s="73" t="str">
        <f>ACTUALS!C70</f>
        <v>L</v>
      </c>
      <c r="D70" s="74">
        <f>ACTUALS!D70</f>
        <v>46200</v>
      </c>
      <c r="E70" s="73" t="str">
        <f>ACTUALS!E70</f>
        <v>MetLife Stadium (East Rutherford)</v>
      </c>
      <c r="F70" s="180">
        <f>ACTUALS!F70</f>
        <v>0.70833333333333337</v>
      </c>
      <c r="G70" s="75">
        <f t="shared" si="14"/>
        <v>46200.708333333336</v>
      </c>
      <c r="H70" s="254" t="str">
        <f>ACTUALS!H70</f>
        <v>Panama - England</v>
      </c>
      <c r="I70" s="149"/>
      <c r="J70" s="150"/>
      <c r="K70" s="151"/>
      <c r="L70" s="73" t="str">
        <f t="shared" si="15"/>
        <v/>
      </c>
      <c r="M70" s="76" t="s">
        <v>719</v>
      </c>
      <c r="N70" s="77" t="str">
        <f t="shared" si="7"/>
        <v>Panama</v>
      </c>
      <c r="O70" s="78" t="str">
        <f t="shared" si="8"/>
        <v>England</v>
      </c>
      <c r="P70" s="78" t="str">
        <f>IF(L70="","",IF(PREDICTIONS!$R70&gt;PREDICTIONS!$S70,PREDICTIONS!$N70,IF(PREDICTIONS!$S70&gt;PREDICTIONS!$R70,PREDICTIONS!$O70,"")))</f>
        <v/>
      </c>
      <c r="Q70" s="78" t="str">
        <f>IF(PREDICTIONS!$P70=PREDICTIONS!$N70,PREDICTIONS!$O70,IF(PREDICTIONS!$P70=PREDICTIONS!$O70,PREDICTIONS!$N70,""))</f>
        <v/>
      </c>
      <c r="R70" s="79">
        <f t="shared" si="16"/>
        <v>0</v>
      </c>
      <c r="S70" s="78">
        <f t="shared" si="17"/>
        <v>0</v>
      </c>
      <c r="T70" s="78">
        <f>IF(OR(PREDICTIONS!$R70="",PREDICTIONS!$S70=""),"",PREDICTIONS!$R70-PREDICTIONS!$S70)</f>
        <v>0</v>
      </c>
      <c r="U70" s="78">
        <f>IF(OR(PREDICTIONS!$R70="",PREDICTIONS!$S70=""),"",PREDICTIONS!$S70-PREDICTIONS!$R70)</f>
        <v>0</v>
      </c>
      <c r="V70" s="78" t="str">
        <f>IF(PREDICTIONS!$K70="","",IF(PREDICTIONS!$L70="Draw",1,IF(PREDICTIONS!$L70=PREDICTIONS!$N70,3,0)))</f>
        <v/>
      </c>
      <c r="W70" s="78" t="str">
        <f>IF(PREDICTIONS!$K70="","",IF(PREDICTIONS!$L70="Draw",1,IF(PREDICTIONS!$L70=PREDICTIONS!$O70,3,0)))</f>
        <v/>
      </c>
      <c r="X70" s="78"/>
      <c r="Y70" s="78"/>
      <c r="Z70" s="78"/>
      <c r="AA70" s="78"/>
      <c r="AB70" s="209" t="str">
        <f>IF(OR(ACTUALS!L70="",L70=""),"",IF((R70+S70)=(ACTUALS!R70+ACTUALS!S70),pointtotalgoals,0))</f>
        <v/>
      </c>
      <c r="AC70" s="78" t="str">
        <f>IF(L70="","",IF(L70=ACTUALS!L70,pointcorrectresult,0))</f>
        <v/>
      </c>
      <c r="AD70" s="78" t="str">
        <f>IF(L70="","",IF(I70=ACTUALS!I70,pointcorrectscore,0))</f>
        <v/>
      </c>
      <c r="AE70" s="210">
        <f t="shared" si="18"/>
        <v>0</v>
      </c>
      <c r="AL70" s="47"/>
      <c r="AM70" s="45"/>
      <c r="AN70" s="45"/>
      <c r="AO70" s="47"/>
      <c r="AP70" s="47"/>
      <c r="AT70" s="51"/>
      <c r="AV70" s="94"/>
      <c r="AW70" s="51"/>
      <c r="AX70" s="51"/>
      <c r="AY70" s="51"/>
      <c r="AZ70" s="51"/>
      <c r="BD70" s="51" t="s">
        <v>190</v>
      </c>
      <c r="BE70" s="47" t="str">
        <f ca="1">AM44</f>
        <v>Egypt</v>
      </c>
      <c r="BF70" s="47" t="str">
        <f ca="1">AN44</f>
        <v>0-0-0</v>
      </c>
      <c r="BI70" s="51">
        <f t="shared" ca="1" si="9"/>
        <v>0</v>
      </c>
      <c r="BJ70" s="51">
        <f t="shared" ca="1" si="11"/>
        <v>0</v>
      </c>
      <c r="BL70" s="51">
        <f t="shared" ca="1" si="12"/>
        <v>0</v>
      </c>
      <c r="BP70" s="51">
        <f t="shared" ca="1" si="10"/>
        <v>1.1107</v>
      </c>
      <c r="BQ70" s="51">
        <f t="shared" ca="1" si="13"/>
        <v>7</v>
      </c>
      <c r="BX70" s="100"/>
      <c r="HR70" s="71"/>
    </row>
    <row r="71" spans="1:301" ht="30" customHeight="1" x14ac:dyDescent="0.3">
      <c r="A71" s="71"/>
      <c r="B71" s="72">
        <f>ACTUALS!B71</f>
        <v>68</v>
      </c>
      <c r="C71" s="73" t="str">
        <f>ACTUALS!C71</f>
        <v>L</v>
      </c>
      <c r="D71" s="74">
        <f>ACTUALS!D71</f>
        <v>46200</v>
      </c>
      <c r="E71" s="73" t="str">
        <f>ACTUALS!E71</f>
        <v>Lincoln Financial Field (Philadelphia)</v>
      </c>
      <c r="F71" s="180">
        <f>ACTUALS!F71</f>
        <v>0.70833333333333337</v>
      </c>
      <c r="G71" s="75">
        <f t="shared" si="14"/>
        <v>46200.708333333336</v>
      </c>
      <c r="H71" s="254" t="str">
        <f>ACTUALS!H71</f>
        <v>Croatia - Ghana</v>
      </c>
      <c r="I71" s="149"/>
      <c r="J71" s="150"/>
      <c r="K71" s="151"/>
      <c r="L71" s="73" t="str">
        <f t="shared" si="15"/>
        <v/>
      </c>
      <c r="M71" s="76" t="s">
        <v>728</v>
      </c>
      <c r="N71" s="77" t="str">
        <f t="shared" si="7"/>
        <v>Croatia</v>
      </c>
      <c r="O71" s="78" t="str">
        <f t="shared" si="8"/>
        <v>Ghana</v>
      </c>
      <c r="P71" s="78" t="str">
        <f>IF(L71="","",IF(PREDICTIONS!$R71&gt;PREDICTIONS!$S71,PREDICTIONS!$N71,IF(PREDICTIONS!$S71&gt;PREDICTIONS!$R71,PREDICTIONS!$O71,"")))</f>
        <v/>
      </c>
      <c r="Q71" s="78" t="str">
        <f>IF(PREDICTIONS!$P71=PREDICTIONS!$N71,PREDICTIONS!$O71,IF(PREDICTIONS!$P71=PREDICTIONS!$O71,PREDICTIONS!$N71,""))</f>
        <v/>
      </c>
      <c r="R71" s="79">
        <f t="shared" si="16"/>
        <v>0</v>
      </c>
      <c r="S71" s="78">
        <f t="shared" si="17"/>
        <v>0</v>
      </c>
      <c r="T71" s="78">
        <f>IF(OR(PREDICTIONS!$R71="",PREDICTIONS!$S71=""),"",PREDICTIONS!$R71-PREDICTIONS!$S71)</f>
        <v>0</v>
      </c>
      <c r="U71" s="78">
        <f>IF(OR(PREDICTIONS!$R71="",PREDICTIONS!$S71=""),"",PREDICTIONS!$S71-PREDICTIONS!$R71)</f>
        <v>0</v>
      </c>
      <c r="V71" s="78" t="str">
        <f>IF(PREDICTIONS!$K71="","",IF(PREDICTIONS!$L71="Draw",1,IF(PREDICTIONS!$L71=PREDICTIONS!$N71,3,0)))</f>
        <v/>
      </c>
      <c r="W71" s="78" t="str">
        <f>IF(PREDICTIONS!$K71="","",IF(PREDICTIONS!$L71="Draw",1,IF(PREDICTIONS!$L71=PREDICTIONS!$O71,3,0)))</f>
        <v/>
      </c>
      <c r="X71" s="78"/>
      <c r="Y71" s="78"/>
      <c r="Z71" s="78"/>
      <c r="AA71" s="78"/>
      <c r="AB71" s="209" t="str">
        <f>IF(OR(ACTUALS!L71="",L71=""),"",IF((R71+S71)=(ACTUALS!R71+ACTUALS!S71),pointtotalgoals,0))</f>
        <v/>
      </c>
      <c r="AC71" s="78" t="str">
        <f>IF(L71="","",IF(L71=ACTUALS!L71,pointcorrectresult,0))</f>
        <v/>
      </c>
      <c r="AD71" s="78" t="str">
        <f>IF(L71="","",IF(I71=ACTUALS!I71,pointcorrectscore,0))</f>
        <v/>
      </c>
      <c r="AE71" s="210">
        <f t="shared" si="18"/>
        <v>0</v>
      </c>
      <c r="AK71" s="81"/>
      <c r="AL71" s="271" t="s">
        <v>132</v>
      </c>
      <c r="AM71" s="272"/>
      <c r="AN71" s="211" t="s">
        <v>63</v>
      </c>
      <c r="AO71" s="212" t="s">
        <v>76</v>
      </c>
      <c r="AP71" s="211" t="s">
        <v>15</v>
      </c>
      <c r="AQ71" s="279" t="s">
        <v>775</v>
      </c>
      <c r="AR71" s="279"/>
      <c r="AS71" s="63"/>
      <c r="AT71" s="51"/>
      <c r="AV71" s="94"/>
      <c r="AW71" s="51"/>
      <c r="AX71" s="51"/>
      <c r="AY71" s="51"/>
      <c r="AZ71" s="51"/>
      <c r="BD71" s="51" t="s">
        <v>190</v>
      </c>
      <c r="BE71" s="47" t="str">
        <f ca="1">AM50</f>
        <v>Cape Verde</v>
      </c>
      <c r="BF71" s="47" t="str">
        <f ca="1">AN50</f>
        <v>0-0-0</v>
      </c>
      <c r="BI71" s="51">
        <f t="shared" ca="1" si="9"/>
        <v>0</v>
      </c>
      <c r="BJ71" s="51">
        <f t="shared" ca="1" si="11"/>
        <v>0</v>
      </c>
      <c r="BL71" s="51">
        <f t="shared" ca="1" si="12"/>
        <v>0</v>
      </c>
      <c r="BP71" s="51">
        <f t="shared" ca="1" si="10"/>
        <v>1.1108</v>
      </c>
      <c r="BQ71" s="51">
        <f t="shared" ca="1" si="13"/>
        <v>8</v>
      </c>
      <c r="BX71" s="100"/>
      <c r="HR71" s="71"/>
    </row>
    <row r="72" spans="1:301" ht="30" customHeight="1" x14ac:dyDescent="0.3">
      <c r="A72" s="71"/>
      <c r="B72" s="72">
        <f>ACTUALS!B72</f>
        <v>69</v>
      </c>
      <c r="C72" s="73" t="str">
        <f>ACTUALS!C72</f>
        <v>K</v>
      </c>
      <c r="D72" s="74">
        <f>ACTUALS!D72</f>
        <v>46200</v>
      </c>
      <c r="E72" s="73" t="str">
        <f>ACTUALS!E72</f>
        <v>Hard Rock Stadium (Miami Gardens)</v>
      </c>
      <c r="F72" s="180">
        <f>ACTUALS!F72</f>
        <v>0.8125</v>
      </c>
      <c r="G72" s="75">
        <f t="shared" si="14"/>
        <v>46200.8125</v>
      </c>
      <c r="H72" s="254" t="str">
        <f>ACTUALS!H72</f>
        <v>Colombia - Portugal</v>
      </c>
      <c r="I72" s="149"/>
      <c r="J72" s="150"/>
      <c r="K72" s="151"/>
      <c r="L72" s="73" t="str">
        <f t="shared" si="15"/>
        <v/>
      </c>
      <c r="M72" s="76" t="s">
        <v>726</v>
      </c>
      <c r="N72" s="77" t="str">
        <f t="shared" si="7"/>
        <v>Colombia</v>
      </c>
      <c r="O72" s="78" t="str">
        <f t="shared" si="8"/>
        <v>Portugal</v>
      </c>
      <c r="P72" s="78" t="str">
        <f>IF(L72="","",IF(PREDICTIONS!$R72&gt;PREDICTIONS!$S72,PREDICTIONS!$N72,IF(PREDICTIONS!$S72&gt;PREDICTIONS!$R72,PREDICTIONS!$O72,"")))</f>
        <v/>
      </c>
      <c r="Q72" s="78" t="str">
        <f>IF(PREDICTIONS!$P72=PREDICTIONS!$N72,PREDICTIONS!$O72,IF(PREDICTIONS!$P72=PREDICTIONS!$O72,PREDICTIONS!$N72,""))</f>
        <v/>
      </c>
      <c r="R72" s="79">
        <f t="shared" si="16"/>
        <v>0</v>
      </c>
      <c r="S72" s="78">
        <f t="shared" si="17"/>
        <v>0</v>
      </c>
      <c r="T72" s="78">
        <f>IF(OR(PREDICTIONS!$R72="",PREDICTIONS!$S72=""),"",PREDICTIONS!$R72-PREDICTIONS!$S72)</f>
        <v>0</v>
      </c>
      <c r="U72" s="78">
        <f>IF(OR(PREDICTIONS!$R72="",PREDICTIONS!$S72=""),"",PREDICTIONS!$S72-PREDICTIONS!$R72)</f>
        <v>0</v>
      </c>
      <c r="V72" s="78" t="str">
        <f>IF(PREDICTIONS!$K72="","",IF(PREDICTIONS!$L72="Draw",1,IF(PREDICTIONS!$L72=PREDICTIONS!$N72,3,0)))</f>
        <v/>
      </c>
      <c r="W72" s="78" t="str">
        <f>IF(PREDICTIONS!$K72="","",IF(PREDICTIONS!$L72="Draw",1,IF(PREDICTIONS!$L72=PREDICTIONS!$O72,3,0)))</f>
        <v/>
      </c>
      <c r="X72" s="78"/>
      <c r="Y72" s="78"/>
      <c r="Z72" s="78"/>
      <c r="AA72" s="78"/>
      <c r="AB72" s="209" t="str">
        <f>IF(OR(ACTUALS!L72="",L72=""),"",IF((R72+S72)=(ACTUALS!R72+ACTUALS!S72),pointtotalgoals,0))</f>
        <v/>
      </c>
      <c r="AC72" s="78" t="str">
        <f>IF(L72="","",IF(L72=ACTUALS!L72,pointcorrectresult,0))</f>
        <v/>
      </c>
      <c r="AD72" s="78" t="str">
        <f>IF(L72="","",IF(I72=ACTUALS!I72,pointcorrectscore,0))</f>
        <v/>
      </c>
      <c r="AE72" s="210">
        <f t="shared" si="18"/>
        <v>0</v>
      </c>
      <c r="AK72" s="78" t="s">
        <v>14</v>
      </c>
      <c r="AL72" s="86">
        <v>1</v>
      </c>
      <c r="AM72" s="86" t="str">
        <f ca="1">IFERROR(INDEX(BE:BE,MATCH("1"&amp;AK72,BO:BO,0),1),"")</f>
        <v>Panama</v>
      </c>
      <c r="AN72" s="86" t="str">
        <f ca="1">IF(AM72="","",VLOOKUP(AM72,BE:BJ,2,FALSE)&amp;"-"&amp;VLOOKUP(AM72,BE:BJ,3,FALSE)&amp;"-"&amp;VLOOKUP(AM72,BE:BJ,4,FALSE))</f>
        <v>0-0-0</v>
      </c>
      <c r="AO72" s="86">
        <f ca="1">IF(AM72="","",VLOOKUP(AM72,BE:BL,8,FALSE))</f>
        <v>0</v>
      </c>
      <c r="AP72" s="86">
        <f ca="1">IF(AM72="","",VLOOKUP(AM72,BE:BO,5,FALSE))</f>
        <v>0</v>
      </c>
      <c r="AQ72" s="282" t="str">
        <f>IF(L75="","",IF(AM72=ACTUALS!AJ72,$AQ$2,0))</f>
        <v/>
      </c>
      <c r="AR72" s="283"/>
      <c r="AS72" s="51"/>
      <c r="AT72" s="51"/>
      <c r="AV72" s="94"/>
      <c r="AW72" s="51"/>
      <c r="AX72" s="51"/>
      <c r="AY72" s="51"/>
      <c r="AZ72" s="51"/>
      <c r="BD72" s="51" t="s">
        <v>190</v>
      </c>
      <c r="BE72" s="47" t="str">
        <f ca="1">AM56</f>
        <v>France</v>
      </c>
      <c r="BF72" s="47" t="str">
        <f ca="1">AN56</f>
        <v>0-0-0</v>
      </c>
      <c r="BI72" s="51">
        <f t="shared" ca="1" si="9"/>
        <v>0</v>
      </c>
      <c r="BJ72" s="51">
        <f t="shared" ca="1" si="11"/>
        <v>0</v>
      </c>
      <c r="BL72" s="51">
        <f t="shared" ca="1" si="12"/>
        <v>0</v>
      </c>
      <c r="BP72" s="51">
        <f t="shared" ca="1" si="10"/>
        <v>1.1109</v>
      </c>
      <c r="BQ72" s="51">
        <f t="shared" ca="1" si="13"/>
        <v>9</v>
      </c>
      <c r="BX72" s="100"/>
      <c r="HR72" s="71"/>
    </row>
    <row r="73" spans="1:301" ht="30" customHeight="1" x14ac:dyDescent="0.3">
      <c r="A73" s="71"/>
      <c r="B73" s="72">
        <f>ACTUALS!B73</f>
        <v>70</v>
      </c>
      <c r="C73" s="73" t="str">
        <f>ACTUALS!C73</f>
        <v>K</v>
      </c>
      <c r="D73" s="74">
        <f>ACTUALS!D73</f>
        <v>46200</v>
      </c>
      <c r="E73" s="73" t="str">
        <f>ACTUALS!E73</f>
        <v>Mercedes-Benz Stadium (Atlanta)</v>
      </c>
      <c r="F73" s="180">
        <f>ACTUALS!F73</f>
        <v>0.8125</v>
      </c>
      <c r="G73" s="75">
        <f t="shared" si="14"/>
        <v>46200.8125</v>
      </c>
      <c r="H73" s="254" t="str">
        <f>ACTUALS!H73</f>
        <v>DR Congo - Uzbekistan</v>
      </c>
      <c r="I73" s="149"/>
      <c r="J73" s="150"/>
      <c r="K73" s="151"/>
      <c r="L73" s="73" t="str">
        <f t="shared" si="15"/>
        <v/>
      </c>
      <c r="M73" s="76" t="s">
        <v>718</v>
      </c>
      <c r="N73" s="77" t="str">
        <f t="shared" si="7"/>
        <v>DR Congo</v>
      </c>
      <c r="O73" s="78" t="str">
        <f t="shared" si="8"/>
        <v>Uzbekistan</v>
      </c>
      <c r="P73" s="78" t="str">
        <f>IF(L73="","",IF(PREDICTIONS!$R73&gt;PREDICTIONS!$S73,PREDICTIONS!$N73,IF(PREDICTIONS!$S73&gt;PREDICTIONS!$R73,PREDICTIONS!$O73,"")))</f>
        <v/>
      </c>
      <c r="Q73" s="78" t="str">
        <f>IF(PREDICTIONS!$P73=PREDICTIONS!$N73,PREDICTIONS!$O73,IF(PREDICTIONS!$P73=PREDICTIONS!$O73,PREDICTIONS!$N73,""))</f>
        <v/>
      </c>
      <c r="R73" s="79">
        <f t="shared" si="16"/>
        <v>0</v>
      </c>
      <c r="S73" s="78">
        <f t="shared" si="17"/>
        <v>0</v>
      </c>
      <c r="T73" s="78">
        <f>IF(OR(PREDICTIONS!$R73="",PREDICTIONS!$S73=""),"",PREDICTIONS!$R73-PREDICTIONS!$S73)</f>
        <v>0</v>
      </c>
      <c r="U73" s="78">
        <f>IF(OR(PREDICTIONS!$R73="",PREDICTIONS!$S73=""),"",PREDICTIONS!$S73-PREDICTIONS!$R73)</f>
        <v>0</v>
      </c>
      <c r="V73" s="78" t="str">
        <f>IF(PREDICTIONS!$K73="","",IF(PREDICTIONS!$L73="Draw",1,IF(PREDICTIONS!$L73=PREDICTIONS!$N73,3,0)))</f>
        <v/>
      </c>
      <c r="W73" s="78" t="str">
        <f>IF(PREDICTIONS!$K73="","",IF(PREDICTIONS!$L73="Draw",1,IF(PREDICTIONS!$L73=PREDICTIONS!$O73,3,0)))</f>
        <v/>
      </c>
      <c r="X73" s="78"/>
      <c r="Y73" s="78"/>
      <c r="Z73" s="78"/>
      <c r="AA73" s="78"/>
      <c r="AB73" s="209" t="str">
        <f>IF(OR(ACTUALS!L73="",L73=""),"",IF((R73+S73)=(ACTUALS!R73+ACTUALS!S73),pointtotalgoals,0))</f>
        <v/>
      </c>
      <c r="AC73" s="78" t="str">
        <f>IF(L73="","",IF(L73=ACTUALS!L73,pointcorrectresult,0))</f>
        <v/>
      </c>
      <c r="AD73" s="78" t="str">
        <f>IF(L73="","",IF(I73=ACTUALS!I73,pointcorrectscore,0))</f>
        <v/>
      </c>
      <c r="AE73" s="210">
        <f t="shared" si="18"/>
        <v>0</v>
      </c>
      <c r="AK73" s="78" t="s">
        <v>14</v>
      </c>
      <c r="AL73" s="93">
        <v>2</v>
      </c>
      <c r="AM73" s="93" t="str">
        <f ca="1">IFERROR(INDEX(BE:BE,MATCH("2"&amp;AK73,BO:BO,0),1),"")</f>
        <v>Ghana</v>
      </c>
      <c r="AN73" s="93" t="str">
        <f ca="1">IF(AM73="","",VLOOKUP(AM73,BE:BJ,2,FALSE)&amp;"-"&amp;VLOOKUP(AM73,BE:BJ,3,FALSE)&amp;"-"&amp;VLOOKUP(AM73,BE:BJ,4,FALSE))</f>
        <v>0-0-0</v>
      </c>
      <c r="AO73" s="93">
        <f ca="1">IF(AM73="","",VLOOKUP(AM73,BE:BL,8,FALSE))</f>
        <v>0</v>
      </c>
      <c r="AP73" s="93">
        <f ca="1">IF(AM73="","",VLOOKUP(AM73,BE:BO,5,FALSE))</f>
        <v>0</v>
      </c>
      <c r="AQ73" s="282" t="str">
        <f>IF(L75="","",IF(AM73=ACTUALS!AJ73,$AQ$2,0))</f>
        <v/>
      </c>
      <c r="AR73" s="283"/>
      <c r="AS73" s="51"/>
      <c r="AT73" s="51"/>
      <c r="AV73" s="94"/>
      <c r="AW73" s="51"/>
      <c r="AX73" s="51"/>
      <c r="AY73" s="51"/>
      <c r="AZ73" s="51"/>
      <c r="BD73" s="51" t="s">
        <v>190</v>
      </c>
      <c r="BE73" s="47" t="str">
        <f ca="1">AM62</f>
        <v>Algeria</v>
      </c>
      <c r="BF73" s="47" t="str">
        <f ca="1">AN62</f>
        <v>0-0-0</v>
      </c>
      <c r="BI73" s="51">
        <f t="shared" ca="1" si="9"/>
        <v>0</v>
      </c>
      <c r="BJ73" s="51">
        <f t="shared" ca="1" si="11"/>
        <v>0</v>
      </c>
      <c r="BL73" s="51">
        <f t="shared" ca="1" si="12"/>
        <v>0</v>
      </c>
      <c r="BP73" s="51">
        <f t="shared" ca="1" si="10"/>
        <v>1.111</v>
      </c>
      <c r="BQ73" s="51">
        <f t="shared" ca="1" si="13"/>
        <v>10</v>
      </c>
      <c r="BX73" s="100"/>
      <c r="HR73" s="71"/>
    </row>
    <row r="74" spans="1:301" ht="30" customHeight="1" x14ac:dyDescent="0.3">
      <c r="A74" s="71"/>
      <c r="B74" s="72">
        <f>ACTUALS!B74</f>
        <v>71</v>
      </c>
      <c r="C74" s="73" t="str">
        <f>ACTUALS!C74</f>
        <v>J</v>
      </c>
      <c r="D74" s="74">
        <f>ACTUALS!D74</f>
        <v>46200</v>
      </c>
      <c r="E74" s="73" t="str">
        <f>ACTUALS!E74</f>
        <v>Arrowhead Stadium (Kansas City)</v>
      </c>
      <c r="F74" s="180">
        <f>ACTUALS!F74</f>
        <v>0.91666666666666663</v>
      </c>
      <c r="G74" s="75">
        <f t="shared" si="14"/>
        <v>46200.916666666664</v>
      </c>
      <c r="H74" s="254" t="str">
        <f>ACTUALS!H74</f>
        <v>Algeria - Austria</v>
      </c>
      <c r="I74" s="149"/>
      <c r="J74" s="150"/>
      <c r="K74" s="151"/>
      <c r="L74" s="73" t="str">
        <f t="shared" si="15"/>
        <v/>
      </c>
      <c r="M74" s="76" t="s">
        <v>724</v>
      </c>
      <c r="N74" s="77" t="str">
        <f t="shared" si="7"/>
        <v>Algeria</v>
      </c>
      <c r="O74" s="78" t="str">
        <f t="shared" si="8"/>
        <v>Austria</v>
      </c>
      <c r="P74" s="78" t="str">
        <f>IF(L74="","",IF(PREDICTIONS!$R74&gt;PREDICTIONS!$S74,PREDICTIONS!$N74,IF(PREDICTIONS!$S74&gt;PREDICTIONS!$R74,PREDICTIONS!$O74,"")))</f>
        <v/>
      </c>
      <c r="Q74" s="78" t="str">
        <f>IF(PREDICTIONS!$P74=PREDICTIONS!$N74,PREDICTIONS!$O74,IF(PREDICTIONS!$P74=PREDICTIONS!$O74,PREDICTIONS!$N74,""))</f>
        <v/>
      </c>
      <c r="R74" s="79">
        <f t="shared" si="16"/>
        <v>0</v>
      </c>
      <c r="S74" s="78">
        <f t="shared" si="17"/>
        <v>0</v>
      </c>
      <c r="T74" s="78">
        <f>IF(OR(PREDICTIONS!$R74="",PREDICTIONS!$S74=""),"",PREDICTIONS!$R74-PREDICTIONS!$S74)</f>
        <v>0</v>
      </c>
      <c r="U74" s="78">
        <f>IF(OR(PREDICTIONS!$R74="",PREDICTIONS!$S74=""),"",PREDICTIONS!$S74-PREDICTIONS!$R74)</f>
        <v>0</v>
      </c>
      <c r="V74" s="78" t="str">
        <f>IF(PREDICTIONS!$K74="","",IF(PREDICTIONS!$L74="Draw",1,IF(PREDICTIONS!$L74=PREDICTIONS!$N74,3,0)))</f>
        <v/>
      </c>
      <c r="W74" s="78" t="str">
        <f>IF(PREDICTIONS!$K74="","",IF(PREDICTIONS!$L74="Draw",1,IF(PREDICTIONS!$L74=PREDICTIONS!$O74,3,0)))</f>
        <v/>
      </c>
      <c r="X74" s="78"/>
      <c r="Y74" s="78"/>
      <c r="Z74" s="78"/>
      <c r="AA74" s="78"/>
      <c r="AB74" s="209" t="str">
        <f>IF(OR(ACTUALS!L74="",L74=""),"",IF((R74+S74)=(ACTUALS!R74+ACTUALS!S74),pointtotalgoals,0))</f>
        <v/>
      </c>
      <c r="AC74" s="78" t="str">
        <f>IF(L74="","",IF(L74=ACTUALS!L74,pointcorrectresult,0))</f>
        <v/>
      </c>
      <c r="AD74" s="78" t="str">
        <f>IF(L74="","",IF(I74=ACTUALS!I74,pointcorrectscore,0))</f>
        <v/>
      </c>
      <c r="AE74" s="210">
        <f t="shared" si="18"/>
        <v>0</v>
      </c>
      <c r="AK74" s="78" t="s">
        <v>14</v>
      </c>
      <c r="AL74" s="90">
        <v>3</v>
      </c>
      <c r="AM74" s="90" t="str">
        <f ca="1">IFERROR(INDEX(BE:BE,MATCH("3"&amp;AK74,BO:BO,0),1),"")</f>
        <v>Croatia</v>
      </c>
      <c r="AN74" s="90" t="str">
        <f ca="1">IF(AM74="","",VLOOKUP(AM74,BE:BJ,2,FALSE)&amp;"-"&amp;VLOOKUP(AM74,BE:BJ,3,FALSE)&amp;"-"&amp;VLOOKUP(AM74,BE:BJ,4,FALSE))</f>
        <v>0-0-0</v>
      </c>
      <c r="AO74" s="90">
        <f ca="1">IF(AM74="","",VLOOKUP(AM74,BE:BL,8,FALSE))</f>
        <v>0</v>
      </c>
      <c r="AP74" s="90">
        <f ca="1">IF(AM74="","",VLOOKUP(AM74,BE:BO,5,FALSE))</f>
        <v>0</v>
      </c>
      <c r="AQ74" s="282" t="str">
        <f>IF(L75="","",IF(AM74=ACTUALS!AJ74,$AQ$2,0))</f>
        <v/>
      </c>
      <c r="AR74" s="283"/>
      <c r="AS74" s="51"/>
      <c r="AT74" s="51"/>
      <c r="AV74" s="94"/>
      <c r="AW74" s="51"/>
      <c r="AX74" s="51"/>
      <c r="AY74" s="51"/>
      <c r="AZ74" s="51"/>
      <c r="BD74" s="51" t="s">
        <v>190</v>
      </c>
      <c r="BE74" s="47" t="str">
        <f ca="1">AM68</f>
        <v>Portugal</v>
      </c>
      <c r="BF74" s="47" t="str">
        <f ca="1">AN68</f>
        <v>0-0-0</v>
      </c>
      <c r="BI74" s="51">
        <f t="shared" ca="1" si="9"/>
        <v>0</v>
      </c>
      <c r="BJ74" s="51">
        <f t="shared" ca="1" si="11"/>
        <v>0</v>
      </c>
      <c r="BL74" s="51">
        <f t="shared" ca="1" si="12"/>
        <v>0</v>
      </c>
      <c r="BP74" s="51">
        <f t="shared" ca="1" si="10"/>
        <v>1.1111000000000002</v>
      </c>
      <c r="BQ74" s="51">
        <f t="shared" ca="1" si="13"/>
        <v>11</v>
      </c>
      <c r="BX74" s="100"/>
      <c r="HR74" s="71"/>
    </row>
    <row r="75" spans="1:301" ht="30" customHeight="1" x14ac:dyDescent="0.3">
      <c r="A75" s="101"/>
      <c r="B75" s="102">
        <f>ACTUALS!B75</f>
        <v>72</v>
      </c>
      <c r="C75" s="103" t="str">
        <f>ACTUALS!C75</f>
        <v>J</v>
      </c>
      <c r="D75" s="104">
        <f>ACTUALS!D75</f>
        <v>46200</v>
      </c>
      <c r="E75" s="103" t="str">
        <f>ACTUALS!E75</f>
        <v>AT&amp;T Stadium (Arlington)</v>
      </c>
      <c r="F75" s="181">
        <f>ACTUALS!F75</f>
        <v>0.91666666666666663</v>
      </c>
      <c r="G75" s="105">
        <f t="shared" si="14"/>
        <v>46200.916666666664</v>
      </c>
      <c r="H75" s="255" t="str">
        <f>ACTUALS!H75</f>
        <v>Jordan - Argentina</v>
      </c>
      <c r="I75" s="149"/>
      <c r="J75" s="153"/>
      <c r="K75" s="154"/>
      <c r="L75" s="73" t="str">
        <f t="shared" si="15"/>
        <v/>
      </c>
      <c r="M75" s="76" t="s">
        <v>717</v>
      </c>
      <c r="N75" s="77" t="str">
        <f t="shared" si="7"/>
        <v>Jordan</v>
      </c>
      <c r="O75" s="78" t="str">
        <f t="shared" si="8"/>
        <v>Argentina</v>
      </c>
      <c r="P75" s="78" t="str">
        <f>IF(L75="","",IF(PREDICTIONS!$R75&gt;PREDICTIONS!$S75,PREDICTIONS!$N75,IF(PREDICTIONS!$S75&gt;PREDICTIONS!$R75,PREDICTIONS!$O75,"")))</f>
        <v/>
      </c>
      <c r="Q75" s="78" t="str">
        <f>IF(PREDICTIONS!$P75=PREDICTIONS!$N75,PREDICTIONS!$O75,IF(PREDICTIONS!$P75=PREDICTIONS!$O75,PREDICTIONS!$N75,""))</f>
        <v/>
      </c>
      <c r="R75" s="79">
        <f t="shared" si="16"/>
        <v>0</v>
      </c>
      <c r="S75" s="78">
        <f t="shared" si="17"/>
        <v>0</v>
      </c>
      <c r="T75" s="78">
        <f>IF(OR(PREDICTIONS!$R75="",PREDICTIONS!$S75=""),"",PREDICTIONS!$R75-PREDICTIONS!$S75)</f>
        <v>0</v>
      </c>
      <c r="U75" s="78">
        <f>IF(OR(PREDICTIONS!$R75="",PREDICTIONS!$S75=""),"",PREDICTIONS!$S75-PREDICTIONS!$R75)</f>
        <v>0</v>
      </c>
      <c r="V75" s="78" t="str">
        <f>IF(PREDICTIONS!$K75="","",IF(PREDICTIONS!$L75="Draw",1,IF(PREDICTIONS!$L75=PREDICTIONS!$N75,3,0)))</f>
        <v/>
      </c>
      <c r="W75" s="78" t="str">
        <f>IF(PREDICTIONS!$K75="","",IF(PREDICTIONS!$L75="Draw",1,IF(PREDICTIONS!$L75=PREDICTIONS!$O75,3,0)))</f>
        <v/>
      </c>
      <c r="X75" s="78"/>
      <c r="Y75" s="78"/>
      <c r="Z75" s="78"/>
      <c r="AA75" s="78"/>
      <c r="AB75" s="209" t="str">
        <f>IF(OR(ACTUALS!L75="",L75=""),"",IF((R75+S75)=(ACTUALS!R75+ACTUALS!S75),pointtotalgoals,0))</f>
        <v/>
      </c>
      <c r="AC75" s="78" t="str">
        <f>IF(L75="","",IF(L75=ACTUALS!L75,pointcorrectresult,0))</f>
        <v/>
      </c>
      <c r="AD75" s="78" t="str">
        <f>IF(L75="","",IF(I75=ACTUALS!I75,pointcorrectscore,0))</f>
        <v/>
      </c>
      <c r="AE75" s="210">
        <f t="shared" si="18"/>
        <v>0</v>
      </c>
      <c r="AK75" s="78" t="s">
        <v>14</v>
      </c>
      <c r="AL75" s="90">
        <v>4</v>
      </c>
      <c r="AM75" s="90" t="str">
        <f ca="1">IFERROR(INDEX(BE:BE,MATCH("4"&amp;AK75,BO:BO,0),1),"")</f>
        <v>England</v>
      </c>
      <c r="AN75" s="90" t="str">
        <f ca="1">IF(AM75="","",VLOOKUP(AM75,BE:BJ,2,FALSE)&amp;"-"&amp;VLOOKUP(AM75,BE:BJ,3,FALSE)&amp;"-"&amp;VLOOKUP(AM75,BE:BJ,4,FALSE))</f>
        <v>0-0-0</v>
      </c>
      <c r="AO75" s="90">
        <f ca="1">IF(AM75="","",VLOOKUP(AM75,BE:BL,8,FALSE))</f>
        <v>0</v>
      </c>
      <c r="AP75" s="90">
        <f ca="1">IF(AM75="","",VLOOKUP(AM75,BE:BO,5,FALSE))</f>
        <v>0</v>
      </c>
      <c r="AQ75" s="282" t="str">
        <f>IF(L75="","",IF(AM75=ACTUALS!AJ75,$AQ$2,0))</f>
        <v/>
      </c>
      <c r="AR75" s="283"/>
      <c r="AS75" s="51"/>
      <c r="AT75" s="51"/>
      <c r="AV75" s="94"/>
      <c r="AW75" s="51"/>
      <c r="AX75" s="51"/>
      <c r="AY75" s="51"/>
      <c r="AZ75" s="51"/>
      <c r="BD75" s="51" t="s">
        <v>190</v>
      </c>
      <c r="BE75" s="47" t="str">
        <f ca="1">AM74</f>
        <v>Croatia</v>
      </c>
      <c r="BF75" s="47" t="str">
        <f ca="1">AN74</f>
        <v>0-0-0</v>
      </c>
      <c r="BI75" s="51">
        <f t="shared" ca="1" si="9"/>
        <v>0</v>
      </c>
      <c r="BJ75" s="51">
        <f t="shared" ca="1" si="11"/>
        <v>0</v>
      </c>
      <c r="BL75" s="51">
        <f t="shared" ca="1" si="12"/>
        <v>0</v>
      </c>
      <c r="BP75" s="51">
        <f t="shared" ca="1" si="10"/>
        <v>1.1112000000000002</v>
      </c>
      <c r="BQ75" s="51">
        <f t="shared" ca="1" si="13"/>
        <v>12</v>
      </c>
      <c r="HR75" s="71"/>
    </row>
    <row r="76" spans="1:301" ht="30" customHeight="1" x14ac:dyDescent="0.3">
      <c r="A76" s="101"/>
      <c r="B76" s="215">
        <f>ACTUALS!B76</f>
        <v>73</v>
      </c>
      <c r="C76" s="216" t="str">
        <f>ACTUALS!C76</f>
        <v>Round of 32</v>
      </c>
      <c r="D76" s="217">
        <f>ACTUALS!D76</f>
        <v>46201</v>
      </c>
      <c r="E76" s="216" t="str">
        <f>ACTUALS!E76</f>
        <v>SoFi Stadium (Inglewood)</v>
      </c>
      <c r="F76" s="262">
        <f>ACTUALS!F76</f>
        <v>0.625</v>
      </c>
      <c r="G76" s="218">
        <f t="shared" si="14"/>
        <v>46201.625</v>
      </c>
      <c r="H76" s="256" t="str">
        <f>ACTUALS!H76</f>
        <v/>
      </c>
      <c r="I76" s="149"/>
      <c r="J76" s="156"/>
      <c r="K76" s="157"/>
      <c r="L76" s="73" t="str">
        <f>IF($I76="","",IF(R76&gt;S76,N76,IF(S76&gt;R76,O76,IF(X76&gt;Y76,N76,IF(Y76&gt;X76,O76,IF(Z76&gt;AA76,N76,IF(AA76&gt;Z76,O76,"")))))))</f>
        <v/>
      </c>
      <c r="M76" s="76" t="s">
        <v>723</v>
      </c>
      <c r="N76" s="77" t="str">
        <f t="shared" si="7"/>
        <v/>
      </c>
      <c r="O76" s="78" t="e">
        <f t="shared" si="8"/>
        <v>#VALUE!</v>
      </c>
      <c r="P76" s="78" t="str">
        <f>IF(L76="","",IF(PREDICTIONS!$R76&gt;PREDICTIONS!$S76,PREDICTIONS!$N76,IF(PREDICTIONS!$S76&gt;PREDICTIONS!$R76,PREDICTIONS!$O76,"")))</f>
        <v/>
      </c>
      <c r="Q76" s="78" t="str">
        <f t="shared" ref="Q76:Q107" si="19">IF(L76="","",IF(P76=N76,O76,N76))</f>
        <v/>
      </c>
      <c r="R76" s="79">
        <f t="shared" si="16"/>
        <v>0</v>
      </c>
      <c r="S76" s="78">
        <f t="shared" si="17"/>
        <v>0</v>
      </c>
      <c r="T76" s="78">
        <f>IF(OR(PREDICTIONS!$R76="",PREDICTIONS!$S76=""),"",PREDICTIONS!$R76-PREDICTIONS!$S76)</f>
        <v>0</v>
      </c>
      <c r="U76" s="78">
        <f>IF(OR(PREDICTIONS!$R76="",PREDICTIONS!$S76=""),"",PREDICTIONS!$S76-PREDICTIONS!$R76)</f>
        <v>0</v>
      </c>
      <c r="V76" s="78"/>
      <c r="W76" s="78"/>
      <c r="X76" s="80">
        <f>IFERROR(LEFT(J76,FIND(":",J76,1)-1),0)*1</f>
        <v>0</v>
      </c>
      <c r="Y76" s="80">
        <f>IFERROR(RIGHT(J76,LEN(J76)-FIND(":",J76,1)),0)*1</f>
        <v>0</v>
      </c>
      <c r="Z76" s="80">
        <f>IFERROR(LEFT(K76,FIND(":",K76,1)-1),0)*1</f>
        <v>0</v>
      </c>
      <c r="AA76" s="80">
        <f>IFERROR(RIGHT(K76,LEN(K76)-FIND(":",K76,1)),0)*1</f>
        <v>0</v>
      </c>
      <c r="AB76" s="209" t="str">
        <f>IF(OR(ACTUALS!L76="",L76=""),"",IF((R76+S76)=(ACTUALS!R76+ACTUALS!S76),pointtotalgoals,0))</f>
        <v/>
      </c>
      <c r="AC76" s="78" t="str">
        <f>IF(L76="","",IF(L76=ACTUALS!L76,pointcorrectresult,0))</f>
        <v/>
      </c>
      <c r="AD76" s="78" t="str">
        <f>IF(L76="","",IF(I76=ACTUALS!I76,pointcorrectscore,0))</f>
        <v/>
      </c>
      <c r="AE76" s="210">
        <f t="shared" si="18"/>
        <v>0</v>
      </c>
      <c r="AL76" s="47"/>
      <c r="AM76" s="45"/>
      <c r="AN76" s="45"/>
      <c r="AO76" s="47"/>
      <c r="AP76" s="47"/>
      <c r="AT76" s="51"/>
      <c r="AV76" s="94"/>
      <c r="AW76" s="51"/>
      <c r="AX76" s="51"/>
      <c r="AY76" s="51"/>
      <c r="AZ76" s="51"/>
      <c r="HR76" s="71"/>
    </row>
    <row r="77" spans="1:301" ht="30" customHeight="1" x14ac:dyDescent="0.3">
      <c r="A77" s="101"/>
      <c r="B77" s="215">
        <f>ACTUALS!B77</f>
        <v>74</v>
      </c>
      <c r="C77" s="216" t="str">
        <f>ACTUALS!C77</f>
        <v>Round of 32</v>
      </c>
      <c r="D77" s="217">
        <f>ACTUALS!D77</f>
        <v>46202</v>
      </c>
      <c r="E77" s="216" t="str">
        <f>ACTUALS!E77</f>
        <v>Gillette Stadium (Foxborough)</v>
      </c>
      <c r="F77" s="262">
        <f>ACTUALS!F77</f>
        <v>0.6875</v>
      </c>
      <c r="G77" s="218">
        <f t="shared" si="14"/>
        <v>46202.6875</v>
      </c>
      <c r="H77" s="256" t="str">
        <f>ACTUALS!H77</f>
        <v/>
      </c>
      <c r="I77" s="149"/>
      <c r="J77" s="156"/>
      <c r="K77" s="157"/>
      <c r="L77" s="73" t="str">
        <f t="shared" ref="L77:L107" si="20">IF($I77="","",IF(R77&gt;S77,N77,IF(S77&gt;R77,O77,IF(X77&gt;Y77,N77,IF(Y77&gt;X77,O77,IF(Z77&gt;AA77,N77,IF(AA77&gt;Z77,O77,"")))))))</f>
        <v/>
      </c>
      <c r="M77" s="76" t="s">
        <v>720</v>
      </c>
      <c r="N77" s="77" t="str">
        <f t="shared" si="7"/>
        <v/>
      </c>
      <c r="O77" s="78" t="e">
        <f t="shared" si="8"/>
        <v>#VALUE!</v>
      </c>
      <c r="P77" s="78" t="str">
        <f>IF(L77="","",IF(PREDICTIONS!$R77&gt;PREDICTIONS!$S77,PREDICTIONS!$N77,IF(PREDICTIONS!$S77&gt;PREDICTIONS!$R77,PREDICTIONS!$O77,"")))</f>
        <v/>
      </c>
      <c r="Q77" s="78" t="str">
        <f>IF(L77="","",IF(P77=N77,O77,N77))</f>
        <v/>
      </c>
      <c r="R77" s="79">
        <f t="shared" si="16"/>
        <v>0</v>
      </c>
      <c r="S77" s="78">
        <f t="shared" si="17"/>
        <v>0</v>
      </c>
      <c r="T77" s="78">
        <f>IF(OR(PREDICTIONS!$R77="",PREDICTIONS!$S77=""),"",PREDICTIONS!$R77-PREDICTIONS!$S77)</f>
        <v>0</v>
      </c>
      <c r="U77" s="78">
        <f>IF(OR(PREDICTIONS!$R77="",PREDICTIONS!$S77=""),"",PREDICTIONS!$S77-PREDICTIONS!$R77)</f>
        <v>0</v>
      </c>
      <c r="V77" s="78"/>
      <c r="W77" s="78"/>
      <c r="X77" s="80">
        <f t="shared" ref="X77:X107" si="21">IFERROR(LEFT(J77,FIND(":",J77,1)-1),0)*1</f>
        <v>0</v>
      </c>
      <c r="Y77" s="80">
        <f t="shared" ref="Y77:Y107" si="22">IFERROR(RIGHT(J77,LEN(J77)-FIND(":",J77,1)),0)*1</f>
        <v>0</v>
      </c>
      <c r="Z77" s="80">
        <f t="shared" ref="Z77:Z107" si="23">IFERROR(LEFT(K77,FIND(":",K77,1)-1),0)*1</f>
        <v>0</v>
      </c>
      <c r="AA77" s="80">
        <f t="shared" ref="AA77:AA107" si="24">IFERROR(RIGHT(K77,LEN(K77)-FIND(":",K77,1)),0)*1</f>
        <v>0</v>
      </c>
      <c r="AB77" s="209" t="str">
        <f>IF(OR(ACTUALS!L77="",L77=""),"",IF((R77+S77)=(ACTUALS!R77+ACTUALS!S77),pointtotalgoals,0))</f>
        <v/>
      </c>
      <c r="AC77" s="78" t="str">
        <f>IF(L77="","",IF(L77=ACTUALS!L77,pointcorrectresult,0))</f>
        <v/>
      </c>
      <c r="AD77" s="78" t="str">
        <f>IF(L77="","",IF(I77=ACTUALS!I77,pointcorrectscore,0))</f>
        <v/>
      </c>
      <c r="AE77" s="210">
        <f t="shared" si="18"/>
        <v>0</v>
      </c>
      <c r="AL77" s="267" t="s">
        <v>714</v>
      </c>
      <c r="AM77" s="267"/>
      <c r="AN77" s="211" t="s">
        <v>63</v>
      </c>
      <c r="AO77" s="212" t="s">
        <v>76</v>
      </c>
      <c r="AP77" s="211" t="s">
        <v>15</v>
      </c>
      <c r="AT77" s="51"/>
      <c r="AV77" s="94"/>
      <c r="AW77" s="51"/>
      <c r="AX77" s="51"/>
      <c r="AY77" s="51"/>
      <c r="AZ77" s="51"/>
      <c r="HR77" s="71"/>
    </row>
    <row r="78" spans="1:301" ht="30" customHeight="1" x14ac:dyDescent="0.3">
      <c r="A78" s="101"/>
      <c r="B78" s="215">
        <f>ACTUALS!B78</f>
        <v>75</v>
      </c>
      <c r="C78" s="216" t="str">
        <f>ACTUALS!C78</f>
        <v>Round of 32</v>
      </c>
      <c r="D78" s="217">
        <f>ACTUALS!D78</f>
        <v>46202</v>
      </c>
      <c r="E78" s="216" t="str">
        <f>ACTUALS!E78</f>
        <v>Estadio BBVA (Monterrey)</v>
      </c>
      <c r="F78" s="262">
        <f>ACTUALS!F78</f>
        <v>0.875</v>
      </c>
      <c r="G78" s="218">
        <f t="shared" si="14"/>
        <v>46202.875</v>
      </c>
      <c r="H78" s="256" t="str">
        <f>ACTUALS!H78</f>
        <v/>
      </c>
      <c r="I78" s="149"/>
      <c r="J78" s="156"/>
      <c r="K78" s="157"/>
      <c r="L78" s="73" t="str">
        <f t="shared" si="20"/>
        <v/>
      </c>
      <c r="M78" s="76" t="s">
        <v>727</v>
      </c>
      <c r="N78" s="77" t="str">
        <f t="shared" si="7"/>
        <v/>
      </c>
      <c r="O78" s="78" t="e">
        <f t="shared" si="8"/>
        <v>#VALUE!</v>
      </c>
      <c r="P78" s="78" t="str">
        <f>IF(L78="","",IF(PREDICTIONS!$R78&gt;PREDICTIONS!$S78,PREDICTIONS!$N78,IF(PREDICTIONS!$S78&gt;PREDICTIONS!$R78,PREDICTIONS!$O78,"")))</f>
        <v/>
      </c>
      <c r="Q78" s="78" t="str">
        <f t="shared" si="19"/>
        <v/>
      </c>
      <c r="R78" s="79">
        <f t="shared" si="16"/>
        <v>0</v>
      </c>
      <c r="S78" s="78">
        <f t="shared" si="17"/>
        <v>0</v>
      </c>
      <c r="T78" s="78">
        <f>IF(OR(PREDICTIONS!$R78="",PREDICTIONS!$S78=""),"",PREDICTIONS!$R78-PREDICTIONS!$S78)</f>
        <v>0</v>
      </c>
      <c r="U78" s="78">
        <f>IF(OR(PREDICTIONS!$R78="",PREDICTIONS!$S78=""),"",PREDICTIONS!$S78-PREDICTIONS!$R78)</f>
        <v>0</v>
      </c>
      <c r="V78" s="78"/>
      <c r="W78" s="78"/>
      <c r="X78" s="80">
        <f t="shared" si="21"/>
        <v>0</v>
      </c>
      <c r="Y78" s="80">
        <f t="shared" si="22"/>
        <v>0</v>
      </c>
      <c r="Z78" s="80">
        <f t="shared" si="23"/>
        <v>0</v>
      </c>
      <c r="AA78" s="80">
        <f t="shared" si="24"/>
        <v>0</v>
      </c>
      <c r="AB78" s="209" t="str">
        <f>IF(OR(ACTUALS!L78="",L78=""),"",IF((R78+S78)=(ACTUALS!R78+ACTUALS!S78),pointtotalgoals,0))</f>
        <v/>
      </c>
      <c r="AC78" s="78" t="str">
        <f>IF(L78="","",IF(L78=ACTUALS!L78,pointcorrectresult,0))</f>
        <v/>
      </c>
      <c r="AD78" s="78" t="str">
        <f>IF(L78="","",IF(I78=ACTUALS!I78,pointcorrectscore,0))</f>
        <v/>
      </c>
      <c r="AE78" s="210">
        <f t="shared" si="18"/>
        <v>0</v>
      </c>
      <c r="AK78" s="110"/>
      <c r="AL78" s="111">
        <v>1</v>
      </c>
      <c r="AM78" s="111" t="str" cm="1">
        <f t="array" aca="1" ref="AM78:AM89" ca="1">INDEX(_xlfn._xlws.SORT(BE64:BQ75,13,1),,1)</f>
        <v>South Africa</v>
      </c>
      <c r="AN78" s="111" t="str" cm="1">
        <f t="array" aca="1" ref="AN78:AN89" ca="1">INDEX(_xlfn._xlws.SORT(BE64:BQ75,13,1),,2)</f>
        <v>0-0-0</v>
      </c>
      <c r="AO78" s="111" cm="1">
        <f t="array" aca="1" ref="AO78:AO89" ca="1">INDEX(_xlfn._xlws.SORT(BE64:BQ75,13,1),,8)</f>
        <v>0</v>
      </c>
      <c r="AP78" s="111" cm="1">
        <f t="array" aca="1" ref="AP78:AP89" ca="1">INDEX(_xlfn._xlws.SORT(BE64:BQ75,13,1),,5)</f>
        <v>0</v>
      </c>
      <c r="AQ78" s="51" t="str">
        <f ca="1">INDEX($AK$6:$AK$75,MATCH($AM78,$AM$6:$AM$75,0),1)</f>
        <v>A</v>
      </c>
      <c r="AR78" s="219"/>
      <c r="AS78" s="47"/>
      <c r="AT78" s="51"/>
      <c r="AV78" s="94"/>
      <c r="AW78" s="51"/>
      <c r="AX78" s="51"/>
      <c r="AY78" s="51"/>
      <c r="AZ78" s="51"/>
      <c r="BD78" s="112" t="str">
        <f ca="1">_xlfn.TEXTJOIN("",TRUE,_xlfn._xlws.SORT(AQ78:AQ85))</f>
        <v>ABCDEFGH</v>
      </c>
      <c r="HR78" s="71"/>
    </row>
    <row r="79" spans="1:301" ht="30" customHeight="1" x14ac:dyDescent="0.3">
      <c r="A79" s="101"/>
      <c r="B79" s="215">
        <f>ACTUALS!B79</f>
        <v>76</v>
      </c>
      <c r="C79" s="216" t="str">
        <f>ACTUALS!C79</f>
        <v>Round of 32</v>
      </c>
      <c r="D79" s="217">
        <f>ACTUALS!D79</f>
        <v>46202</v>
      </c>
      <c r="E79" s="216" t="str">
        <f>ACTUALS!E79</f>
        <v>NRG Stadium (Houston)</v>
      </c>
      <c r="F79" s="262">
        <f>ACTUALS!F79</f>
        <v>0.54166666666666663</v>
      </c>
      <c r="G79" s="218">
        <f t="shared" si="14"/>
        <v>46202.541666666664</v>
      </c>
      <c r="H79" s="256" t="str">
        <f>ACTUALS!H79</f>
        <v/>
      </c>
      <c r="I79" s="149"/>
      <c r="J79" s="156"/>
      <c r="K79" s="157"/>
      <c r="L79" s="73" t="str">
        <f>IF($I79="","",IF(R79&gt;S79,N79,IF(S79&gt;R79,O79,IF(X79&gt;Y79,N79,IF(Y79&gt;X79,O79,IF(Z79&gt;AA79,N79,IF(AA79&gt;Z79,O79,"")))))))</f>
        <v/>
      </c>
      <c r="M79" s="76" t="s">
        <v>722</v>
      </c>
      <c r="N79" s="77" t="str">
        <f t="shared" si="7"/>
        <v/>
      </c>
      <c r="O79" s="78" t="e">
        <f t="shared" si="8"/>
        <v>#VALUE!</v>
      </c>
      <c r="P79" s="78" t="str">
        <f>IF(L79="","",IF(PREDICTIONS!$R79&gt;PREDICTIONS!$S79,PREDICTIONS!$N79,IF(PREDICTIONS!$S79&gt;PREDICTIONS!$R79,PREDICTIONS!$O79,"")))</f>
        <v/>
      </c>
      <c r="Q79" s="78" t="str">
        <f t="shared" si="19"/>
        <v/>
      </c>
      <c r="R79" s="79">
        <f>IF(I79="",0,LEFT(I79,FIND(":",I79,1)-1))*1</f>
        <v>0</v>
      </c>
      <c r="S79" s="78">
        <f>IF(I79="",0,RIGHT(I79,LEN(I79)-FIND(":",I79,1)))*1</f>
        <v>0</v>
      </c>
      <c r="T79" s="78">
        <f>IF(OR(PREDICTIONS!$R79="",PREDICTIONS!$S79=""),"",PREDICTIONS!$R79-PREDICTIONS!$S79)</f>
        <v>0</v>
      </c>
      <c r="U79" s="78">
        <f>IF(OR(PREDICTIONS!$R79="",PREDICTIONS!$S79=""),"",PREDICTIONS!$S79-PREDICTIONS!$R79)</f>
        <v>0</v>
      </c>
      <c r="V79" s="78"/>
      <c r="W79" s="78"/>
      <c r="X79" s="80">
        <f t="shared" si="21"/>
        <v>0</v>
      </c>
      <c r="Y79" s="80">
        <f t="shared" si="22"/>
        <v>0</v>
      </c>
      <c r="Z79" s="80">
        <f t="shared" si="23"/>
        <v>0</v>
      </c>
      <c r="AA79" s="80">
        <f t="shared" si="24"/>
        <v>0</v>
      </c>
      <c r="AB79" s="209" t="str">
        <f>IF(OR(ACTUALS!L79="",L79=""),"",IF((R79+S79)=(ACTUALS!R79+ACTUALS!S79),pointtotalgoals,0))</f>
        <v/>
      </c>
      <c r="AC79" s="78" t="str">
        <f>IF(L79="","",IF(L79=ACTUALS!L79,pointcorrectresult,0))</f>
        <v/>
      </c>
      <c r="AD79" s="78" t="str">
        <f>IF(L79="","",IF(I79=ACTUALS!I79,pointcorrectscore,0))</f>
        <v/>
      </c>
      <c r="AE79" s="210">
        <f t="shared" si="18"/>
        <v>0</v>
      </c>
      <c r="AK79" s="110"/>
      <c r="AL79" s="111">
        <v>2</v>
      </c>
      <c r="AM79" s="111" t="str">
        <f ca="1"/>
        <v>Qatar</v>
      </c>
      <c r="AN79" s="111" t="str">
        <f ca="1"/>
        <v>0-0-0</v>
      </c>
      <c r="AO79" s="111">
        <f ca="1"/>
        <v>0</v>
      </c>
      <c r="AP79" s="111">
        <f ca="1"/>
        <v>0</v>
      </c>
      <c r="AQ79" s="51" t="str">
        <f t="shared" ref="AQ79:AQ89" ca="1" si="25">INDEX($AK$6:$AK$75,MATCH($AM79,$AM$6:$AM$75,0),1)</f>
        <v>B</v>
      </c>
      <c r="AR79" s="219"/>
      <c r="AS79" s="47"/>
      <c r="AT79" s="51"/>
      <c r="AV79" s="94"/>
      <c r="AW79" s="51"/>
      <c r="AX79" s="51"/>
      <c r="AY79" s="51"/>
      <c r="AZ79" s="51"/>
      <c r="BD79" s="47" t="s">
        <v>1</v>
      </c>
      <c r="BE79" s="47" t="str">
        <f ca="1">SUBSTITUTE(INDEX('3RD.PLACE.PLAYOFF'!$O:$O,MATCH($BD$78,'3RD.PLACE.PLAYOFF'!$N:$N,0),1),3,"")</f>
        <v>H</v>
      </c>
      <c r="HR79" s="71"/>
    </row>
    <row r="80" spans="1:301" ht="30" customHeight="1" x14ac:dyDescent="0.3">
      <c r="A80" s="101"/>
      <c r="B80" s="215">
        <f>ACTUALS!B80</f>
        <v>77</v>
      </c>
      <c r="C80" s="216" t="str">
        <f>ACTUALS!C80</f>
        <v>Round of 32</v>
      </c>
      <c r="D80" s="217">
        <f>ACTUALS!D80</f>
        <v>46203</v>
      </c>
      <c r="E80" s="216" t="str">
        <f>ACTUALS!E80</f>
        <v>MetLife Stadium (East Rutherford)</v>
      </c>
      <c r="F80" s="262">
        <f>ACTUALS!F80</f>
        <v>0.70833333333333337</v>
      </c>
      <c r="G80" s="218">
        <f t="shared" si="14"/>
        <v>46203.708333333336</v>
      </c>
      <c r="H80" s="256" t="str">
        <f>ACTUALS!H80</f>
        <v/>
      </c>
      <c r="I80" s="149"/>
      <c r="J80" s="156"/>
      <c r="K80" s="157"/>
      <c r="L80" s="73" t="str">
        <f>IF($I80="","",IF(R80&gt;S80,N80,IF(S80&gt;R80,O80,IF(X80&gt;Y80,N80,IF(Y80&gt;X80,O80,IF(Z80&gt;AA80,N80,IF(AA80&gt;Z80,O80,"")))))))</f>
        <v/>
      </c>
      <c r="M80" s="76" t="s">
        <v>719</v>
      </c>
      <c r="N80" s="77" t="str">
        <f t="shared" si="7"/>
        <v/>
      </c>
      <c r="O80" s="78" t="e">
        <f t="shared" si="8"/>
        <v>#VALUE!</v>
      </c>
      <c r="P80" s="78" t="str">
        <f>IF(L80="","",IF(PREDICTIONS!$R80&gt;PREDICTIONS!$S80,PREDICTIONS!$N80,IF(PREDICTIONS!$S80&gt;PREDICTIONS!$R80,PREDICTIONS!$O80,"")))</f>
        <v/>
      </c>
      <c r="Q80" s="78" t="str">
        <f t="shared" si="19"/>
        <v/>
      </c>
      <c r="R80" s="79">
        <f>IF(I80="",0,LEFT(I80,FIND(":",I80,1)-1))*1</f>
        <v>0</v>
      </c>
      <c r="S80" s="78">
        <f>IF(I80="",0,RIGHT(I80,LEN(I80)-FIND(":",I80,1)))*1</f>
        <v>0</v>
      </c>
      <c r="T80" s="78">
        <f>IF(OR(PREDICTIONS!$R80="",PREDICTIONS!$S80=""),"",PREDICTIONS!$R80-PREDICTIONS!$S80)</f>
        <v>0</v>
      </c>
      <c r="U80" s="78">
        <f>IF(OR(PREDICTIONS!$R80="",PREDICTIONS!$S80=""),"",PREDICTIONS!$S80-PREDICTIONS!$R80)</f>
        <v>0</v>
      </c>
      <c r="V80" s="78"/>
      <c r="W80" s="78"/>
      <c r="X80" s="80">
        <f t="shared" si="21"/>
        <v>0</v>
      </c>
      <c r="Y80" s="80">
        <f t="shared" si="22"/>
        <v>0</v>
      </c>
      <c r="Z80" s="80">
        <f t="shared" si="23"/>
        <v>0</v>
      </c>
      <c r="AA80" s="80">
        <f t="shared" si="24"/>
        <v>0</v>
      </c>
      <c r="AB80" s="209" t="str">
        <f>IF(OR(ACTUALS!L80="",L80=""),"",IF((R80+S80)=(ACTUALS!R80+ACTUALS!S80),pointtotalgoals,0))</f>
        <v/>
      </c>
      <c r="AC80" s="78" t="str">
        <f>IF(L80="","",IF(L80=ACTUALS!L80,pointcorrectresult,0))</f>
        <v/>
      </c>
      <c r="AD80" s="78" t="str">
        <f>IF(L80="","",IF(I80=ACTUALS!I80,pointcorrectscore,0))</f>
        <v/>
      </c>
      <c r="AE80" s="210">
        <f t="shared" si="18"/>
        <v>0</v>
      </c>
      <c r="AK80" s="110"/>
      <c r="AL80" s="111">
        <v>3</v>
      </c>
      <c r="AM80" s="111" t="str">
        <f ca="1"/>
        <v>Morocco</v>
      </c>
      <c r="AN80" s="111" t="str">
        <f ca="1"/>
        <v>0-0-0</v>
      </c>
      <c r="AO80" s="111">
        <f ca="1"/>
        <v>0</v>
      </c>
      <c r="AP80" s="111">
        <f ca="1"/>
        <v>0</v>
      </c>
      <c r="AQ80" s="51" t="str">
        <f t="shared" ca="1" si="25"/>
        <v>C</v>
      </c>
      <c r="AR80" s="219"/>
      <c r="AS80" s="47"/>
      <c r="AT80" s="51"/>
      <c r="AV80" s="94"/>
      <c r="AW80" s="51"/>
      <c r="AX80" s="51"/>
      <c r="AY80" s="51"/>
      <c r="AZ80" s="51"/>
      <c r="BD80" s="47" t="s">
        <v>5</v>
      </c>
      <c r="BE80" s="47" t="str">
        <f ca="1">SUBSTITUTE(INDEX('3RD.PLACE.PLAYOFF'!$P:$P,MATCH($BD$78,'3RD.PLACE.PLAYOFF'!$N:$N,0),1),3,"")</f>
        <v>G</v>
      </c>
      <c r="HR80" s="71"/>
    </row>
    <row r="81" spans="1:226" ht="30" customHeight="1" x14ac:dyDescent="0.3">
      <c r="A81" s="101"/>
      <c r="B81" s="215">
        <f>ACTUALS!B81</f>
        <v>78</v>
      </c>
      <c r="C81" s="216" t="str">
        <f>ACTUALS!C81</f>
        <v>Round of 32</v>
      </c>
      <c r="D81" s="217">
        <f>ACTUALS!D81</f>
        <v>46203</v>
      </c>
      <c r="E81" s="216" t="str">
        <f>ACTUALS!E81</f>
        <v>AT&amp;T Stadium (Arlington)</v>
      </c>
      <c r="F81" s="262">
        <f>ACTUALS!F81</f>
        <v>0.54166666666666663</v>
      </c>
      <c r="G81" s="218">
        <f t="shared" si="14"/>
        <v>46203.541666666664</v>
      </c>
      <c r="H81" s="256" t="str">
        <f>ACTUALS!H81</f>
        <v/>
      </c>
      <c r="I81" s="149"/>
      <c r="J81" s="156"/>
      <c r="K81" s="157"/>
      <c r="L81" s="73" t="str">
        <f t="shared" si="20"/>
        <v/>
      </c>
      <c r="M81" s="76" t="s">
        <v>717</v>
      </c>
      <c r="N81" s="77" t="str">
        <f t="shared" si="7"/>
        <v/>
      </c>
      <c r="O81" s="78" t="e">
        <f t="shared" si="8"/>
        <v>#VALUE!</v>
      </c>
      <c r="P81" s="78" t="str">
        <f>IF(L81="","",IF(PREDICTIONS!$R81&gt;PREDICTIONS!$S81,PREDICTIONS!$N81,IF(PREDICTIONS!$S81&gt;PREDICTIONS!$R81,PREDICTIONS!$O81,"")))</f>
        <v/>
      </c>
      <c r="Q81" s="78" t="str">
        <f t="shared" si="19"/>
        <v/>
      </c>
      <c r="R81" s="79">
        <f t="shared" si="16"/>
        <v>0</v>
      </c>
      <c r="S81" s="78">
        <f t="shared" si="17"/>
        <v>0</v>
      </c>
      <c r="T81" s="78">
        <f>IF(OR(PREDICTIONS!$R81="",PREDICTIONS!$S81=""),"",PREDICTIONS!$R81-PREDICTIONS!$S81)</f>
        <v>0</v>
      </c>
      <c r="U81" s="78">
        <f>IF(OR(PREDICTIONS!$R81="",PREDICTIONS!$S81=""),"",PREDICTIONS!$S81-PREDICTIONS!$R81)</f>
        <v>0</v>
      </c>
      <c r="V81" s="78"/>
      <c r="W81" s="78"/>
      <c r="X81" s="80">
        <f t="shared" si="21"/>
        <v>0</v>
      </c>
      <c r="Y81" s="80">
        <f t="shared" si="22"/>
        <v>0</v>
      </c>
      <c r="Z81" s="80">
        <f t="shared" si="23"/>
        <v>0</v>
      </c>
      <c r="AA81" s="80">
        <f t="shared" si="24"/>
        <v>0</v>
      </c>
      <c r="AB81" s="209" t="str">
        <f>IF(OR(ACTUALS!L81="",L81=""),"",IF((R81+S81)=(ACTUALS!R81+ACTUALS!S81),pointtotalgoals,0))</f>
        <v/>
      </c>
      <c r="AC81" s="78" t="str">
        <f>IF(L81="","",IF(L81=ACTUALS!L81,pointcorrectresult,0))</f>
        <v/>
      </c>
      <c r="AD81" s="78" t="str">
        <f>IF(L81="","",IF(I81=ACTUALS!I81,pointcorrectscore,0))</f>
        <v/>
      </c>
      <c r="AE81" s="210">
        <f t="shared" si="18"/>
        <v>0</v>
      </c>
      <c r="AK81" s="110"/>
      <c r="AL81" s="111">
        <v>4</v>
      </c>
      <c r="AM81" s="111" t="str">
        <f ca="1"/>
        <v>Paraguay</v>
      </c>
      <c r="AN81" s="111" t="str">
        <f ca="1"/>
        <v>0-0-0</v>
      </c>
      <c r="AO81" s="111">
        <f ca="1"/>
        <v>0</v>
      </c>
      <c r="AP81" s="111">
        <f ca="1"/>
        <v>0</v>
      </c>
      <c r="AQ81" s="51" t="str">
        <f t="shared" ca="1" si="25"/>
        <v>D</v>
      </c>
      <c r="AR81" s="219"/>
      <c r="AS81" s="47"/>
      <c r="AT81" s="51"/>
      <c r="AV81" s="94"/>
      <c r="AW81" s="51"/>
      <c r="AX81" s="51"/>
      <c r="AY81" s="51"/>
      <c r="AZ81" s="51"/>
      <c r="BD81" s="47" t="s">
        <v>7</v>
      </c>
      <c r="BE81" s="47" t="str">
        <f ca="1">SUBSTITUTE(INDEX('3RD.PLACE.PLAYOFF'!$Q:$Q,MATCH($BD$78,'3RD.PLACE.PLAYOFF'!$N:$N,0),1),3,"")</f>
        <v>B</v>
      </c>
      <c r="HR81" s="71"/>
    </row>
    <row r="82" spans="1:226" ht="30" customHeight="1" x14ac:dyDescent="0.3">
      <c r="A82" s="101"/>
      <c r="B82" s="215">
        <f>ACTUALS!B82</f>
        <v>79</v>
      </c>
      <c r="C82" s="216" t="str">
        <f>ACTUALS!C82</f>
        <v>Round of 32</v>
      </c>
      <c r="D82" s="217">
        <f>ACTUALS!D82</f>
        <v>46203</v>
      </c>
      <c r="E82" s="216" t="str">
        <f>ACTUALS!E82</f>
        <v>Estadio Azteca (Mexico City)</v>
      </c>
      <c r="F82" s="262">
        <f>ACTUALS!F82</f>
        <v>0.875</v>
      </c>
      <c r="G82" s="218">
        <f t="shared" si="14"/>
        <v>46203.875</v>
      </c>
      <c r="H82" s="256" t="str">
        <f>ACTUALS!H82</f>
        <v/>
      </c>
      <c r="I82" s="149"/>
      <c r="J82" s="156"/>
      <c r="K82" s="157"/>
      <c r="L82" s="73" t="str">
        <f t="shared" si="20"/>
        <v/>
      </c>
      <c r="M82" s="76" t="s">
        <v>725</v>
      </c>
      <c r="N82" s="77" t="str">
        <f t="shared" si="7"/>
        <v/>
      </c>
      <c r="O82" s="78" t="e">
        <f t="shared" si="8"/>
        <v>#VALUE!</v>
      </c>
      <c r="P82" s="78" t="str">
        <f>IF(L82="","",IF(PREDICTIONS!$R82&gt;PREDICTIONS!$S82,PREDICTIONS!$N82,IF(PREDICTIONS!$S82&gt;PREDICTIONS!$R82,PREDICTIONS!$O82,"")))</f>
        <v/>
      </c>
      <c r="Q82" s="78" t="str">
        <f t="shared" si="19"/>
        <v/>
      </c>
      <c r="R82" s="79">
        <f t="shared" si="16"/>
        <v>0</v>
      </c>
      <c r="S82" s="78">
        <f t="shared" si="17"/>
        <v>0</v>
      </c>
      <c r="T82" s="78">
        <f>IF(OR(PREDICTIONS!$R82="",PREDICTIONS!$S82=""),"",PREDICTIONS!$R82-PREDICTIONS!$S82)</f>
        <v>0</v>
      </c>
      <c r="U82" s="78">
        <f>IF(OR(PREDICTIONS!$R82="",PREDICTIONS!$S82=""),"",PREDICTIONS!$S82-PREDICTIONS!$R82)</f>
        <v>0</v>
      </c>
      <c r="V82" s="78"/>
      <c r="W82" s="78"/>
      <c r="X82" s="80">
        <f t="shared" si="21"/>
        <v>0</v>
      </c>
      <c r="Y82" s="80">
        <f t="shared" si="22"/>
        <v>0</v>
      </c>
      <c r="Z82" s="80">
        <f t="shared" si="23"/>
        <v>0</v>
      </c>
      <c r="AA82" s="80">
        <f t="shared" si="24"/>
        <v>0</v>
      </c>
      <c r="AB82" s="209" t="str">
        <f>IF(OR(ACTUALS!L82="",L82=""),"",IF((R82+S82)=(ACTUALS!R82+ACTUALS!S82),pointtotalgoals,0))</f>
        <v/>
      </c>
      <c r="AC82" s="78" t="str">
        <f>IF(L82="","",IF(L82=ACTUALS!L82,pointcorrectresult,0))</f>
        <v/>
      </c>
      <c r="AD82" s="78" t="str">
        <f>IF(L82="","",IF(I82=ACTUALS!I82,pointcorrectscore,0))</f>
        <v/>
      </c>
      <c r="AE82" s="210">
        <f t="shared" si="18"/>
        <v>0</v>
      </c>
      <c r="AK82" s="110"/>
      <c r="AL82" s="111">
        <v>5</v>
      </c>
      <c r="AM82" s="111" t="str">
        <f ca="1"/>
        <v>Curacao</v>
      </c>
      <c r="AN82" s="111" t="str">
        <f ca="1"/>
        <v>0-0-0</v>
      </c>
      <c r="AO82" s="111">
        <f ca="1"/>
        <v>0</v>
      </c>
      <c r="AP82" s="111">
        <f ca="1"/>
        <v>0</v>
      </c>
      <c r="AQ82" s="51" t="str">
        <f t="shared" ca="1" si="25"/>
        <v>E</v>
      </c>
      <c r="AR82" s="219"/>
      <c r="AS82" s="47"/>
      <c r="AT82" s="51"/>
      <c r="AV82" s="94"/>
      <c r="AW82" s="51"/>
      <c r="AX82" s="51"/>
      <c r="AY82" s="51"/>
      <c r="AZ82" s="51"/>
      <c r="BD82" s="47" t="s">
        <v>16</v>
      </c>
      <c r="BE82" s="47" t="str">
        <f ca="1">SUBSTITUTE(INDEX('3RD.PLACE.PLAYOFF'!$R:$R,MATCH($BD$78,'3RD.PLACE.PLAYOFF'!$N:$N,0),1),3,"")</f>
        <v>C</v>
      </c>
      <c r="HR82" s="71"/>
    </row>
    <row r="83" spans="1:226" ht="30" customHeight="1" x14ac:dyDescent="0.3">
      <c r="A83" s="101"/>
      <c r="B83" s="215">
        <f>ACTUALS!B83</f>
        <v>80</v>
      </c>
      <c r="C83" s="216" t="str">
        <f>ACTUALS!C83</f>
        <v>Round of 32</v>
      </c>
      <c r="D83" s="217">
        <f>ACTUALS!D83</f>
        <v>46204</v>
      </c>
      <c r="E83" s="216" t="str">
        <f>ACTUALS!E83</f>
        <v>Mercedes-Benz Stadium (Atlanta)</v>
      </c>
      <c r="F83" s="262">
        <f>ACTUALS!F83</f>
        <v>0.5</v>
      </c>
      <c r="G83" s="218">
        <f t="shared" si="14"/>
        <v>46204.5</v>
      </c>
      <c r="H83" s="256" t="str">
        <f>ACTUALS!H83</f>
        <v/>
      </c>
      <c r="I83" s="149"/>
      <c r="J83" s="156"/>
      <c r="K83" s="157"/>
      <c r="L83" s="73" t="str">
        <f t="shared" si="20"/>
        <v/>
      </c>
      <c r="M83" s="76" t="s">
        <v>718</v>
      </c>
      <c r="N83" s="77" t="str">
        <f t="shared" si="7"/>
        <v/>
      </c>
      <c r="O83" s="78" t="e">
        <f t="shared" si="8"/>
        <v>#VALUE!</v>
      </c>
      <c r="P83" s="78" t="str">
        <f>IF(L83="","",IF(PREDICTIONS!$R83&gt;PREDICTIONS!$S83,PREDICTIONS!$N83,IF(PREDICTIONS!$S83&gt;PREDICTIONS!$R83,PREDICTIONS!$O83,"")))</f>
        <v/>
      </c>
      <c r="Q83" s="78" t="str">
        <f t="shared" si="19"/>
        <v/>
      </c>
      <c r="R83" s="79">
        <f t="shared" si="16"/>
        <v>0</v>
      </c>
      <c r="S83" s="78">
        <f t="shared" si="17"/>
        <v>0</v>
      </c>
      <c r="T83" s="78">
        <f>IF(OR(PREDICTIONS!$R83="",PREDICTIONS!$S83=""),"",PREDICTIONS!$R83-PREDICTIONS!$S83)</f>
        <v>0</v>
      </c>
      <c r="U83" s="78">
        <f>IF(OR(PREDICTIONS!$R83="",PREDICTIONS!$S83=""),"",PREDICTIONS!$S83-PREDICTIONS!$R83)</f>
        <v>0</v>
      </c>
      <c r="V83" s="78"/>
      <c r="W83" s="78"/>
      <c r="X83" s="80">
        <f t="shared" si="21"/>
        <v>0</v>
      </c>
      <c r="Y83" s="80">
        <f t="shared" si="22"/>
        <v>0</v>
      </c>
      <c r="Z83" s="80">
        <f t="shared" si="23"/>
        <v>0</v>
      </c>
      <c r="AA83" s="80">
        <f t="shared" si="24"/>
        <v>0</v>
      </c>
      <c r="AB83" s="209" t="str">
        <f>IF(OR(ACTUALS!L83="",L83=""),"",IF((R83+S83)=(ACTUALS!R83+ACTUALS!S83),pointtotalgoals,0))</f>
        <v/>
      </c>
      <c r="AC83" s="78" t="str">
        <f>IF(L83="","",IF(L83=ACTUALS!L83,pointcorrectresult,0))</f>
        <v/>
      </c>
      <c r="AD83" s="78" t="str">
        <f>IF(L83="","",IF(I83=ACTUALS!I83,pointcorrectscore,0))</f>
        <v/>
      </c>
      <c r="AE83" s="210">
        <f t="shared" si="18"/>
        <v>0</v>
      </c>
      <c r="AK83" s="110"/>
      <c r="AL83" s="111">
        <v>6</v>
      </c>
      <c r="AM83" s="111" t="str">
        <f ca="1"/>
        <v>Japan</v>
      </c>
      <c r="AN83" s="111" t="str">
        <f ca="1"/>
        <v>0-0-0</v>
      </c>
      <c r="AO83" s="111">
        <f ca="1"/>
        <v>0</v>
      </c>
      <c r="AP83" s="111">
        <f ca="1"/>
        <v>0</v>
      </c>
      <c r="AQ83" s="51" t="str">
        <f t="shared" ca="1" si="25"/>
        <v>F</v>
      </c>
      <c r="AR83" s="219"/>
      <c r="AS83" s="47"/>
      <c r="AT83" s="51"/>
      <c r="AV83" s="94"/>
      <c r="AW83" s="51"/>
      <c r="AX83" s="51"/>
      <c r="AY83" s="51"/>
      <c r="AZ83" s="51"/>
      <c r="BD83" s="47" t="s">
        <v>62</v>
      </c>
      <c r="BE83" s="47" t="str">
        <f ca="1">SUBSTITUTE(INDEX('3RD.PLACE.PLAYOFF'!$S:$S,MATCH($BD$78,'3RD.PLACE.PLAYOFF'!$N:$N,0),1),3,"")</f>
        <v>A</v>
      </c>
      <c r="HR83" s="71"/>
    </row>
    <row r="84" spans="1:226" ht="30" customHeight="1" x14ac:dyDescent="0.3">
      <c r="A84" s="101"/>
      <c r="B84" s="215">
        <f>ACTUALS!B84</f>
        <v>81</v>
      </c>
      <c r="C84" s="216" t="str">
        <f>ACTUALS!C84</f>
        <v>Round of 32</v>
      </c>
      <c r="D84" s="217">
        <f>ACTUALS!D84</f>
        <v>46204</v>
      </c>
      <c r="E84" s="216" t="str">
        <f>ACTUALS!E84</f>
        <v>Levi's Stadium (Santa Clara)</v>
      </c>
      <c r="F84" s="262">
        <f>ACTUALS!F84</f>
        <v>0.83333333333333337</v>
      </c>
      <c r="G84" s="218">
        <f t="shared" si="14"/>
        <v>46204.833333333336</v>
      </c>
      <c r="H84" s="256" t="str">
        <f>ACTUALS!H84</f>
        <v/>
      </c>
      <c r="I84" s="149"/>
      <c r="J84" s="156"/>
      <c r="K84" s="157"/>
      <c r="L84" s="73" t="str">
        <f t="shared" si="20"/>
        <v/>
      </c>
      <c r="M84" s="76" t="s">
        <v>729</v>
      </c>
      <c r="N84" s="77" t="str">
        <f t="shared" si="7"/>
        <v/>
      </c>
      <c r="O84" s="78" t="e">
        <f t="shared" si="8"/>
        <v>#VALUE!</v>
      </c>
      <c r="P84" s="78" t="str">
        <f>IF(L84="","",IF(PREDICTIONS!$R84&gt;PREDICTIONS!$S84,PREDICTIONS!$N84,IF(PREDICTIONS!$S84&gt;PREDICTIONS!$R84,PREDICTIONS!$O84,"")))</f>
        <v/>
      </c>
      <c r="Q84" s="78" t="str">
        <f t="shared" si="19"/>
        <v/>
      </c>
      <c r="R84" s="79">
        <f t="shared" si="16"/>
        <v>0</v>
      </c>
      <c r="S84" s="78">
        <f t="shared" si="17"/>
        <v>0</v>
      </c>
      <c r="T84" s="78">
        <f>IF(OR(PREDICTIONS!$R84="",PREDICTIONS!$S84=""),"",PREDICTIONS!$R84-PREDICTIONS!$S84)</f>
        <v>0</v>
      </c>
      <c r="U84" s="78">
        <f>IF(OR(PREDICTIONS!$R84="",PREDICTIONS!$S84=""),"",PREDICTIONS!$S84-PREDICTIONS!$R84)</f>
        <v>0</v>
      </c>
      <c r="V84" s="78"/>
      <c r="W84" s="78"/>
      <c r="X84" s="80">
        <f t="shared" si="21"/>
        <v>0</v>
      </c>
      <c r="Y84" s="80">
        <f t="shared" si="22"/>
        <v>0</v>
      </c>
      <c r="Z84" s="80">
        <f t="shared" si="23"/>
        <v>0</v>
      </c>
      <c r="AA84" s="80">
        <f t="shared" si="24"/>
        <v>0</v>
      </c>
      <c r="AB84" s="209" t="str">
        <f>IF(OR(ACTUALS!L84="",L84=""),"",IF((R84+S84)=(ACTUALS!R84+ACTUALS!S84),pointtotalgoals,0))</f>
        <v/>
      </c>
      <c r="AC84" s="78" t="str">
        <f>IF(L84="","",IF(L84=ACTUALS!L84,pointcorrectresult,0))</f>
        <v/>
      </c>
      <c r="AD84" s="78" t="str">
        <f>IF(L84="","",IF(I84=ACTUALS!I84,pointcorrectscore,0))</f>
        <v/>
      </c>
      <c r="AE84" s="210">
        <f t="shared" si="18"/>
        <v>0</v>
      </c>
      <c r="AK84" s="110"/>
      <c r="AL84" s="111">
        <v>7</v>
      </c>
      <c r="AM84" s="111" t="str">
        <f ca="1"/>
        <v>Egypt</v>
      </c>
      <c r="AN84" s="111" t="str">
        <f ca="1"/>
        <v>0-0-0</v>
      </c>
      <c r="AO84" s="111">
        <f ca="1"/>
        <v>0</v>
      </c>
      <c r="AP84" s="111">
        <f ca="1"/>
        <v>0</v>
      </c>
      <c r="AQ84" s="51" t="str">
        <f t="shared" ca="1" si="25"/>
        <v>G</v>
      </c>
      <c r="AR84" s="219"/>
      <c r="AS84" s="47"/>
      <c r="AT84" s="51"/>
      <c r="AV84" s="94"/>
      <c r="AW84" s="51"/>
      <c r="AX84" s="51"/>
      <c r="AY84" s="51"/>
      <c r="AZ84" s="51"/>
      <c r="BD84" s="47" t="s">
        <v>103</v>
      </c>
      <c r="BE84" s="47" t="str">
        <f ca="1">SUBSTITUTE(INDEX('3RD.PLACE.PLAYOFF'!$T:$T,MATCH($BD$78,'3RD.PLACE.PLAYOFF'!$N:$N,0),1),3,"")</f>
        <v>F</v>
      </c>
      <c r="HR84" s="71"/>
    </row>
    <row r="85" spans="1:226" ht="30" customHeight="1" thickBot="1" x14ac:dyDescent="0.35">
      <c r="A85" s="101"/>
      <c r="B85" s="215">
        <f>ACTUALS!B85</f>
        <v>82</v>
      </c>
      <c r="C85" s="216" t="str">
        <f>ACTUALS!C85</f>
        <v>Round of 32</v>
      </c>
      <c r="D85" s="217">
        <f>ACTUALS!D85</f>
        <v>46204</v>
      </c>
      <c r="E85" s="216" t="str">
        <f>ACTUALS!E85</f>
        <v>Lumen Field (Seattle)</v>
      </c>
      <c r="F85" s="262">
        <f>ACTUALS!F85</f>
        <v>0.66666666666666663</v>
      </c>
      <c r="G85" s="218">
        <f t="shared" si="14"/>
        <v>46204.666666666664</v>
      </c>
      <c r="H85" s="256" t="str">
        <f>ACTUALS!H85</f>
        <v/>
      </c>
      <c r="I85" s="149"/>
      <c r="J85" s="156"/>
      <c r="K85" s="157"/>
      <c r="L85" s="73" t="str">
        <f t="shared" si="20"/>
        <v/>
      </c>
      <c r="M85" s="76" t="s">
        <v>730</v>
      </c>
      <c r="N85" s="77" t="str">
        <f t="shared" si="7"/>
        <v/>
      </c>
      <c r="O85" s="78" t="e">
        <f t="shared" si="8"/>
        <v>#VALUE!</v>
      </c>
      <c r="P85" s="78" t="str">
        <f>IF(L85="","",IF(PREDICTIONS!$R85&gt;PREDICTIONS!$S85,PREDICTIONS!$N85,IF(PREDICTIONS!$S85&gt;PREDICTIONS!$R85,PREDICTIONS!$O85,"")))</f>
        <v/>
      </c>
      <c r="Q85" s="78" t="str">
        <f t="shared" si="19"/>
        <v/>
      </c>
      <c r="R85" s="79">
        <f t="shared" si="16"/>
        <v>0</v>
      </c>
      <c r="S85" s="78">
        <f t="shared" si="17"/>
        <v>0</v>
      </c>
      <c r="T85" s="78">
        <f>IF(OR(PREDICTIONS!$R85="",PREDICTIONS!$S85=""),"",PREDICTIONS!$R85-PREDICTIONS!$S85)</f>
        <v>0</v>
      </c>
      <c r="U85" s="78">
        <f>IF(OR(PREDICTIONS!$R85="",PREDICTIONS!$S85=""),"",PREDICTIONS!$S85-PREDICTIONS!$R85)</f>
        <v>0</v>
      </c>
      <c r="V85" s="78"/>
      <c r="W85" s="78"/>
      <c r="X85" s="80">
        <f t="shared" si="21"/>
        <v>0</v>
      </c>
      <c r="Y85" s="80">
        <f t="shared" si="22"/>
        <v>0</v>
      </c>
      <c r="Z85" s="80">
        <f t="shared" si="23"/>
        <v>0</v>
      </c>
      <c r="AA85" s="80">
        <f t="shared" si="24"/>
        <v>0</v>
      </c>
      <c r="AB85" s="209" t="str">
        <f>IF(OR(ACTUALS!L85="",L85=""),"",IF((R85+S85)=(ACTUALS!R85+ACTUALS!S85),pointtotalgoals,0))</f>
        <v/>
      </c>
      <c r="AC85" s="78" t="str">
        <f>IF(L85="","",IF(L85=ACTUALS!L85,pointcorrectresult,0))</f>
        <v/>
      </c>
      <c r="AD85" s="78" t="str">
        <f>IF(L85="","",IF(I85=ACTUALS!I85,pointcorrectscore,0))</f>
        <v/>
      </c>
      <c r="AE85" s="210">
        <f t="shared" si="18"/>
        <v>0</v>
      </c>
      <c r="AK85" s="220"/>
      <c r="AL85" s="113">
        <v>8</v>
      </c>
      <c r="AM85" s="113" t="str">
        <f ca="1"/>
        <v>Cape Verde</v>
      </c>
      <c r="AN85" s="113" t="str">
        <f ca="1"/>
        <v>0-0-0</v>
      </c>
      <c r="AO85" s="113">
        <f ca="1"/>
        <v>0</v>
      </c>
      <c r="AP85" s="113">
        <f ca="1"/>
        <v>0</v>
      </c>
      <c r="AQ85" s="51" t="str">
        <f t="shared" ca="1" si="25"/>
        <v>H</v>
      </c>
      <c r="AR85" s="219"/>
      <c r="AS85" s="47"/>
      <c r="AT85" s="51"/>
      <c r="AV85" s="94"/>
      <c r="AW85" s="51"/>
      <c r="AX85" s="51"/>
      <c r="AY85" s="51"/>
      <c r="AZ85" s="51"/>
      <c r="BD85" s="47" t="s">
        <v>109</v>
      </c>
      <c r="BE85" s="47" t="str">
        <f ca="1">SUBSTITUTE(INDEX('3RD.PLACE.PLAYOFF'!$U:$U,MATCH($BD$78,'3RD.PLACE.PLAYOFF'!$N:$N,0),1),3,"")</f>
        <v>D</v>
      </c>
      <c r="HR85" s="71"/>
    </row>
    <row r="86" spans="1:226" ht="30" customHeight="1" x14ac:dyDescent="0.3">
      <c r="A86" s="101"/>
      <c r="B86" s="215">
        <f>ACTUALS!B86</f>
        <v>83</v>
      </c>
      <c r="C86" s="216" t="str">
        <f>ACTUALS!C86</f>
        <v>Round of 32</v>
      </c>
      <c r="D86" s="217">
        <f>ACTUALS!D86</f>
        <v>46205</v>
      </c>
      <c r="E86" s="216" t="str">
        <f>ACTUALS!E86</f>
        <v>BMO Field (Toronto)</v>
      </c>
      <c r="F86" s="262">
        <f>ACTUALS!F86</f>
        <v>0.79166666666666663</v>
      </c>
      <c r="G86" s="218">
        <f t="shared" si="14"/>
        <v>46205.791666666664</v>
      </c>
      <c r="H86" s="256" t="str">
        <f>ACTUALS!H86</f>
        <v/>
      </c>
      <c r="I86" s="149"/>
      <c r="J86" s="156"/>
      <c r="K86" s="157"/>
      <c r="L86" s="73" t="str">
        <f t="shared" si="20"/>
        <v/>
      </c>
      <c r="M86" s="76" t="s">
        <v>731</v>
      </c>
      <c r="N86" s="77" t="str">
        <f t="shared" si="7"/>
        <v/>
      </c>
      <c r="O86" s="78" t="e">
        <f t="shared" si="8"/>
        <v>#VALUE!</v>
      </c>
      <c r="P86" s="78" t="str">
        <f>IF(L86="","",IF(PREDICTIONS!$R86&gt;PREDICTIONS!$S86,PREDICTIONS!$N86,IF(PREDICTIONS!$S86&gt;PREDICTIONS!$R86,PREDICTIONS!$O86,"")))</f>
        <v/>
      </c>
      <c r="Q86" s="78" t="str">
        <f t="shared" si="19"/>
        <v/>
      </c>
      <c r="R86" s="79">
        <f t="shared" si="16"/>
        <v>0</v>
      </c>
      <c r="S86" s="78">
        <f t="shared" si="17"/>
        <v>0</v>
      </c>
      <c r="T86" s="78">
        <f>IF(OR(PREDICTIONS!$R86="",PREDICTIONS!$S86=""),"",PREDICTIONS!$R86-PREDICTIONS!$S86)</f>
        <v>0</v>
      </c>
      <c r="U86" s="78">
        <f>IF(OR(PREDICTIONS!$R86="",PREDICTIONS!$S86=""),"",PREDICTIONS!$S86-PREDICTIONS!$R86)</f>
        <v>0</v>
      </c>
      <c r="V86" s="78"/>
      <c r="W86" s="78"/>
      <c r="X86" s="80">
        <f t="shared" si="21"/>
        <v>0</v>
      </c>
      <c r="Y86" s="80">
        <f t="shared" si="22"/>
        <v>0</v>
      </c>
      <c r="Z86" s="80">
        <f t="shared" si="23"/>
        <v>0</v>
      </c>
      <c r="AA86" s="80">
        <f t="shared" si="24"/>
        <v>0</v>
      </c>
      <c r="AB86" s="209" t="str">
        <f>IF(OR(ACTUALS!L86="",L86=""),"",IF((R86+S86)=(ACTUALS!R86+ACTUALS!S86),pointtotalgoals,0))</f>
        <v/>
      </c>
      <c r="AC86" s="78" t="str">
        <f>IF(L86="","",IF(L86=ACTUALS!L86,pointcorrectresult,0))</f>
        <v/>
      </c>
      <c r="AD86" s="78" t="str">
        <f>IF(L86="","",IF(I86=ACTUALS!I86,pointcorrectscore,0))</f>
        <v/>
      </c>
      <c r="AE86" s="210">
        <f t="shared" si="18"/>
        <v>0</v>
      </c>
      <c r="AL86" s="114">
        <v>9</v>
      </c>
      <c r="AM86" s="114" t="str">
        <f ca="1"/>
        <v>France</v>
      </c>
      <c r="AN86" s="114" t="str">
        <f ca="1"/>
        <v>0-0-0</v>
      </c>
      <c r="AO86" s="114">
        <f ca="1"/>
        <v>0</v>
      </c>
      <c r="AP86" s="114">
        <f ca="1"/>
        <v>0</v>
      </c>
      <c r="AQ86" s="51" t="str">
        <f t="shared" ca="1" si="25"/>
        <v>I</v>
      </c>
      <c r="AT86" s="51"/>
      <c r="AV86" s="94"/>
      <c r="AW86" s="51"/>
      <c r="AX86" s="51"/>
      <c r="AY86" s="51"/>
      <c r="AZ86" s="51"/>
      <c r="BD86" s="47" t="s">
        <v>14</v>
      </c>
      <c r="BE86" s="47" t="str">
        <f ca="1">SUBSTITUTE(INDEX('3RD.PLACE.PLAYOFF'!$V:$V,MATCH($BD$78,'3RD.PLACE.PLAYOFF'!$N:$N,0),1),3,"")</f>
        <v>E</v>
      </c>
      <c r="HR86" s="71"/>
    </row>
    <row r="87" spans="1:226" ht="30" customHeight="1" x14ac:dyDescent="0.3">
      <c r="A87" s="101"/>
      <c r="B87" s="215">
        <f>ACTUALS!B87</f>
        <v>84</v>
      </c>
      <c r="C87" s="216" t="str">
        <f>ACTUALS!C87</f>
        <v>Round of 32</v>
      </c>
      <c r="D87" s="217">
        <f>ACTUALS!D87</f>
        <v>46205</v>
      </c>
      <c r="E87" s="216" t="str">
        <f>ACTUALS!E87</f>
        <v>SoFi Stadium (Inglewood)</v>
      </c>
      <c r="F87" s="262">
        <f>ACTUALS!F87</f>
        <v>0.625</v>
      </c>
      <c r="G87" s="218">
        <f t="shared" si="14"/>
        <v>46205.625</v>
      </c>
      <c r="H87" s="256" t="str">
        <f>ACTUALS!H87</f>
        <v/>
      </c>
      <c r="I87" s="149"/>
      <c r="J87" s="156"/>
      <c r="K87" s="157"/>
      <c r="L87" s="73" t="str">
        <f t="shared" si="20"/>
        <v/>
      </c>
      <c r="M87" s="76" t="s">
        <v>723</v>
      </c>
      <c r="N87" s="77" t="str">
        <f t="shared" si="7"/>
        <v/>
      </c>
      <c r="O87" s="78" t="e">
        <f t="shared" si="8"/>
        <v>#VALUE!</v>
      </c>
      <c r="P87" s="78" t="str">
        <f>IF(L87="","",IF(PREDICTIONS!$R87&gt;PREDICTIONS!$S87,PREDICTIONS!$N87,IF(PREDICTIONS!$S87&gt;PREDICTIONS!$R87,PREDICTIONS!$O87,"")))</f>
        <v/>
      </c>
      <c r="Q87" s="78" t="str">
        <f t="shared" si="19"/>
        <v/>
      </c>
      <c r="R87" s="79">
        <f t="shared" si="16"/>
        <v>0</v>
      </c>
      <c r="S87" s="78">
        <f t="shared" si="17"/>
        <v>0</v>
      </c>
      <c r="T87" s="78">
        <f>IF(OR(PREDICTIONS!$R87="",PREDICTIONS!$S87=""),"",PREDICTIONS!$R87-PREDICTIONS!$S87)</f>
        <v>0</v>
      </c>
      <c r="U87" s="78">
        <f>IF(OR(PREDICTIONS!$R87="",PREDICTIONS!$S87=""),"",PREDICTIONS!$S87-PREDICTIONS!$R87)</f>
        <v>0</v>
      </c>
      <c r="V87" s="78"/>
      <c r="W87" s="78"/>
      <c r="X87" s="80">
        <f t="shared" si="21"/>
        <v>0</v>
      </c>
      <c r="Y87" s="80">
        <f t="shared" si="22"/>
        <v>0</v>
      </c>
      <c r="Z87" s="80">
        <f t="shared" si="23"/>
        <v>0</v>
      </c>
      <c r="AA87" s="80">
        <f t="shared" si="24"/>
        <v>0</v>
      </c>
      <c r="AB87" s="209" t="str">
        <f>IF(OR(ACTUALS!L87="",L87=""),"",IF((R87+S87)=(ACTUALS!R87+ACTUALS!S87),pointtotalgoals,0))</f>
        <v/>
      </c>
      <c r="AC87" s="78" t="str">
        <f>IF(L87="","",IF(L87=ACTUALS!L87,pointcorrectresult,0))</f>
        <v/>
      </c>
      <c r="AD87" s="78" t="str">
        <f>IF(L87="","",IF(I87=ACTUALS!I87,pointcorrectscore,0))</f>
        <v/>
      </c>
      <c r="AE87" s="210">
        <f t="shared" si="18"/>
        <v>0</v>
      </c>
      <c r="AL87" s="114">
        <v>10</v>
      </c>
      <c r="AM87" s="114" t="str">
        <f ca="1"/>
        <v>Algeria</v>
      </c>
      <c r="AN87" s="114" t="str">
        <f ca="1"/>
        <v>0-0-0</v>
      </c>
      <c r="AO87" s="114">
        <f ca="1"/>
        <v>0</v>
      </c>
      <c r="AP87" s="114">
        <f ca="1"/>
        <v>0</v>
      </c>
      <c r="AQ87" s="51" t="str">
        <f t="shared" ca="1" si="25"/>
        <v>J</v>
      </c>
      <c r="AT87" s="51"/>
      <c r="AV87" s="94"/>
      <c r="AW87" s="51"/>
      <c r="AX87" s="51"/>
      <c r="AY87" s="51"/>
      <c r="AZ87" s="51"/>
      <c r="HR87" s="71"/>
    </row>
    <row r="88" spans="1:226" ht="30" customHeight="1" x14ac:dyDescent="0.3">
      <c r="A88" s="101"/>
      <c r="B88" s="215">
        <f>ACTUALS!B88</f>
        <v>85</v>
      </c>
      <c r="C88" s="216" t="str">
        <f>ACTUALS!C88</f>
        <v>Round of 32</v>
      </c>
      <c r="D88" s="217">
        <f>ACTUALS!D88</f>
        <v>46205</v>
      </c>
      <c r="E88" s="216" t="str">
        <f>ACTUALS!E88</f>
        <v>BC Place (Vancouver)</v>
      </c>
      <c r="F88" s="262">
        <f>ACTUALS!F88</f>
        <v>0.95833333333333337</v>
      </c>
      <c r="G88" s="218">
        <f t="shared" si="14"/>
        <v>46205.958333333336</v>
      </c>
      <c r="H88" s="256" t="str">
        <f>ACTUALS!H88</f>
        <v/>
      </c>
      <c r="I88" s="149"/>
      <c r="J88" s="156"/>
      <c r="K88" s="157"/>
      <c r="L88" s="73" t="str">
        <f t="shared" si="20"/>
        <v/>
      </c>
      <c r="M88" s="76" t="s">
        <v>732</v>
      </c>
      <c r="N88" s="77" t="str">
        <f t="shared" si="7"/>
        <v/>
      </c>
      <c r="O88" s="78" t="e">
        <f t="shared" si="8"/>
        <v>#VALUE!</v>
      </c>
      <c r="P88" s="78" t="str">
        <f>IF(L88="","",IF(PREDICTIONS!$R88&gt;PREDICTIONS!$S88,PREDICTIONS!$N88,IF(PREDICTIONS!$S88&gt;PREDICTIONS!$R88,PREDICTIONS!$O88,"")))</f>
        <v/>
      </c>
      <c r="Q88" s="78" t="str">
        <f t="shared" si="19"/>
        <v/>
      </c>
      <c r="R88" s="79">
        <f t="shared" si="16"/>
        <v>0</v>
      </c>
      <c r="S88" s="78">
        <f t="shared" si="17"/>
        <v>0</v>
      </c>
      <c r="T88" s="78">
        <f>IF(OR(PREDICTIONS!$R88="",PREDICTIONS!$S88=""),"",PREDICTIONS!$R88-PREDICTIONS!$S88)</f>
        <v>0</v>
      </c>
      <c r="U88" s="78">
        <f>IF(OR(PREDICTIONS!$R88="",PREDICTIONS!$S88=""),"",PREDICTIONS!$S88-PREDICTIONS!$R88)</f>
        <v>0</v>
      </c>
      <c r="V88" s="78"/>
      <c r="W88" s="78"/>
      <c r="X88" s="80">
        <f t="shared" si="21"/>
        <v>0</v>
      </c>
      <c r="Y88" s="80">
        <f t="shared" si="22"/>
        <v>0</v>
      </c>
      <c r="Z88" s="80">
        <f t="shared" si="23"/>
        <v>0</v>
      </c>
      <c r="AA88" s="80">
        <f t="shared" si="24"/>
        <v>0</v>
      </c>
      <c r="AB88" s="209" t="str">
        <f>IF(OR(ACTUALS!L88="",L88=""),"",IF((R88+S88)=(ACTUALS!R88+ACTUALS!S88),pointtotalgoals,0))</f>
        <v/>
      </c>
      <c r="AC88" s="78" t="str">
        <f>IF(L88="","",IF(L88=ACTUALS!L88,pointcorrectresult,0))</f>
        <v/>
      </c>
      <c r="AD88" s="78" t="str">
        <f>IF(L88="","",IF(I88=ACTUALS!I88,pointcorrectscore,0))</f>
        <v/>
      </c>
      <c r="AE88" s="210">
        <f t="shared" si="18"/>
        <v>0</v>
      </c>
      <c r="AL88" s="114">
        <v>11</v>
      </c>
      <c r="AM88" s="114" t="str">
        <f ca="1"/>
        <v>Portugal</v>
      </c>
      <c r="AN88" s="114" t="str">
        <f ca="1"/>
        <v>0-0-0</v>
      </c>
      <c r="AO88" s="114">
        <f ca="1"/>
        <v>0</v>
      </c>
      <c r="AP88" s="114">
        <f ca="1"/>
        <v>0</v>
      </c>
      <c r="AQ88" s="51" t="str">
        <f t="shared" ca="1" si="25"/>
        <v>K</v>
      </c>
      <c r="AT88" s="51"/>
      <c r="AV88" s="94"/>
      <c r="AW88" s="51"/>
      <c r="AX88" s="51"/>
      <c r="AY88" s="51"/>
      <c r="AZ88" s="51"/>
      <c r="HR88" s="71"/>
    </row>
    <row r="89" spans="1:226" ht="30" customHeight="1" x14ac:dyDescent="0.3">
      <c r="A89" s="101"/>
      <c r="B89" s="215">
        <f>ACTUALS!B89</f>
        <v>86</v>
      </c>
      <c r="C89" s="216" t="str">
        <f>ACTUALS!C89</f>
        <v>Round of 32</v>
      </c>
      <c r="D89" s="217">
        <f>ACTUALS!D89</f>
        <v>46206</v>
      </c>
      <c r="E89" s="216" t="str">
        <f>ACTUALS!E89</f>
        <v>Hard Rock Stadium (Miami Gardens)</v>
      </c>
      <c r="F89" s="262">
        <f>ACTUALS!F89</f>
        <v>0.75</v>
      </c>
      <c r="G89" s="218">
        <f t="shared" si="14"/>
        <v>46206.75</v>
      </c>
      <c r="H89" s="256" t="str">
        <f>ACTUALS!H89</f>
        <v/>
      </c>
      <c r="I89" s="149"/>
      <c r="J89" s="156"/>
      <c r="K89" s="157"/>
      <c r="L89" s="73" t="str">
        <f t="shared" si="20"/>
        <v/>
      </c>
      <c r="M89" s="76" t="s">
        <v>726</v>
      </c>
      <c r="N89" s="77" t="str">
        <f t="shared" si="7"/>
        <v/>
      </c>
      <c r="O89" s="78" t="e">
        <f t="shared" si="8"/>
        <v>#VALUE!</v>
      </c>
      <c r="P89" s="78" t="str">
        <f>IF(L89="","",IF(PREDICTIONS!$R89&gt;PREDICTIONS!$S89,PREDICTIONS!$N89,IF(PREDICTIONS!$S89&gt;PREDICTIONS!$R89,PREDICTIONS!$O89,"")))</f>
        <v/>
      </c>
      <c r="Q89" s="78" t="str">
        <f t="shared" si="19"/>
        <v/>
      </c>
      <c r="R89" s="79">
        <f t="shared" si="16"/>
        <v>0</v>
      </c>
      <c r="S89" s="78">
        <f t="shared" si="17"/>
        <v>0</v>
      </c>
      <c r="T89" s="78">
        <f>IF(OR(PREDICTIONS!$R89="",PREDICTIONS!$S89=""),"",PREDICTIONS!$R89-PREDICTIONS!$S89)</f>
        <v>0</v>
      </c>
      <c r="U89" s="78">
        <f>IF(OR(PREDICTIONS!$R89="",PREDICTIONS!$S89=""),"",PREDICTIONS!$S89-PREDICTIONS!$R89)</f>
        <v>0</v>
      </c>
      <c r="V89" s="78"/>
      <c r="W89" s="78"/>
      <c r="X89" s="80">
        <f t="shared" si="21"/>
        <v>0</v>
      </c>
      <c r="Y89" s="80">
        <f t="shared" si="22"/>
        <v>0</v>
      </c>
      <c r="Z89" s="80">
        <f t="shared" si="23"/>
        <v>0</v>
      </c>
      <c r="AA89" s="80">
        <f t="shared" si="24"/>
        <v>0</v>
      </c>
      <c r="AB89" s="209" t="str">
        <f>IF(OR(ACTUALS!L89="",L89=""),"",IF((R89+S89)=(ACTUALS!R89+ACTUALS!S89),pointtotalgoals,0))</f>
        <v/>
      </c>
      <c r="AC89" s="78" t="str">
        <f>IF(L89="","",IF(L89=ACTUALS!L89,pointcorrectresult,0))</f>
        <v/>
      </c>
      <c r="AD89" s="78" t="str">
        <f>IF(L89="","",IF(I89=ACTUALS!I89,pointcorrectscore,0))</f>
        <v/>
      </c>
      <c r="AE89" s="210">
        <f t="shared" si="18"/>
        <v>0</v>
      </c>
      <c r="AL89" s="114">
        <v>12</v>
      </c>
      <c r="AM89" s="114" t="str">
        <f ca="1"/>
        <v>Croatia</v>
      </c>
      <c r="AN89" s="114" t="str">
        <f ca="1"/>
        <v>0-0-0</v>
      </c>
      <c r="AO89" s="114">
        <f ca="1"/>
        <v>0</v>
      </c>
      <c r="AP89" s="114">
        <f ca="1"/>
        <v>0</v>
      </c>
      <c r="AQ89" s="51" t="str">
        <f t="shared" ca="1" si="25"/>
        <v>L</v>
      </c>
      <c r="AT89" s="51"/>
      <c r="AV89" s="94"/>
      <c r="AW89" s="51"/>
      <c r="AX89" s="51"/>
      <c r="AY89" s="51"/>
      <c r="AZ89" s="51"/>
      <c r="HR89" s="71"/>
    </row>
    <row r="90" spans="1:226" ht="30" customHeight="1" x14ac:dyDescent="0.3">
      <c r="A90" s="101"/>
      <c r="B90" s="215">
        <f>ACTUALS!B90</f>
        <v>87</v>
      </c>
      <c r="C90" s="216" t="str">
        <f>ACTUALS!C90</f>
        <v>Round of 32</v>
      </c>
      <c r="D90" s="217">
        <f>ACTUALS!D90</f>
        <v>46206</v>
      </c>
      <c r="E90" s="216" t="str">
        <f>ACTUALS!E90</f>
        <v>Arrowhead Stadium (Kansas City)</v>
      </c>
      <c r="F90" s="262">
        <f>ACTUALS!F90</f>
        <v>0.89583333333333337</v>
      </c>
      <c r="G90" s="218">
        <f t="shared" si="14"/>
        <v>46206.895833333336</v>
      </c>
      <c r="H90" s="256" t="str">
        <f>ACTUALS!H90</f>
        <v/>
      </c>
      <c r="I90" s="149"/>
      <c r="J90" s="156"/>
      <c r="K90" s="157"/>
      <c r="L90" s="73" t="str">
        <f t="shared" si="20"/>
        <v/>
      </c>
      <c r="M90" s="76" t="s">
        <v>724</v>
      </c>
      <c r="N90" s="77" t="str">
        <f t="shared" si="7"/>
        <v/>
      </c>
      <c r="O90" s="78" t="e">
        <f t="shared" si="8"/>
        <v>#VALUE!</v>
      </c>
      <c r="P90" s="78" t="str">
        <f>IF(L90="","",IF(PREDICTIONS!$R90&gt;PREDICTIONS!$S90,PREDICTIONS!$N90,IF(PREDICTIONS!$S90&gt;PREDICTIONS!$R90,PREDICTIONS!$O90,"")))</f>
        <v/>
      </c>
      <c r="Q90" s="78" t="str">
        <f t="shared" si="19"/>
        <v/>
      </c>
      <c r="R90" s="79">
        <f t="shared" si="16"/>
        <v>0</v>
      </c>
      <c r="S90" s="78">
        <f t="shared" si="17"/>
        <v>0</v>
      </c>
      <c r="T90" s="78">
        <f>IF(OR(PREDICTIONS!$R90="",PREDICTIONS!$S90=""),"",PREDICTIONS!$R90-PREDICTIONS!$S90)</f>
        <v>0</v>
      </c>
      <c r="U90" s="78">
        <f>IF(OR(PREDICTIONS!$R90="",PREDICTIONS!$S90=""),"",PREDICTIONS!$S90-PREDICTIONS!$R90)</f>
        <v>0</v>
      </c>
      <c r="V90" s="78"/>
      <c r="W90" s="78"/>
      <c r="X90" s="80">
        <f t="shared" si="21"/>
        <v>0</v>
      </c>
      <c r="Y90" s="80">
        <f t="shared" si="22"/>
        <v>0</v>
      </c>
      <c r="Z90" s="80">
        <f t="shared" si="23"/>
        <v>0</v>
      </c>
      <c r="AA90" s="80">
        <f t="shared" si="24"/>
        <v>0</v>
      </c>
      <c r="AB90" s="209" t="str">
        <f>IF(OR(ACTUALS!L90="",L90=""),"",IF((R90+S90)=(ACTUALS!R90+ACTUALS!S90),pointtotalgoals,0))</f>
        <v/>
      </c>
      <c r="AC90" s="78" t="str">
        <f>IF(L90="","",IF(L90=ACTUALS!L90,pointcorrectresult,0))</f>
        <v/>
      </c>
      <c r="AD90" s="78" t="str">
        <f>IF(L90="","",IF(I90=ACTUALS!I90,pointcorrectscore,0))</f>
        <v/>
      </c>
      <c r="AE90" s="210">
        <f t="shared" si="18"/>
        <v>0</v>
      </c>
      <c r="AT90" s="47"/>
      <c r="AV90" s="94"/>
      <c r="AX90" s="45"/>
      <c r="AY90" s="47"/>
      <c r="AZ90" s="47"/>
      <c r="HR90" s="71"/>
    </row>
    <row r="91" spans="1:226" ht="30" customHeight="1" x14ac:dyDescent="0.3">
      <c r="A91" s="101"/>
      <c r="B91" s="221">
        <f>ACTUALS!B91</f>
        <v>88</v>
      </c>
      <c r="C91" s="222" t="str">
        <f>ACTUALS!C91</f>
        <v>Round of 32</v>
      </c>
      <c r="D91" s="223">
        <f>ACTUALS!D91</f>
        <v>46206</v>
      </c>
      <c r="E91" s="222" t="str">
        <f>ACTUALS!E91</f>
        <v>AT&amp;T Stadium (Arlington)</v>
      </c>
      <c r="F91" s="263">
        <f>ACTUALS!F91</f>
        <v>0.58333333333333337</v>
      </c>
      <c r="G91" s="224">
        <f t="shared" si="14"/>
        <v>46206.583333333336</v>
      </c>
      <c r="H91" s="257" t="str">
        <f>ACTUALS!H91</f>
        <v/>
      </c>
      <c r="I91" s="149"/>
      <c r="J91" s="160"/>
      <c r="K91" s="161"/>
      <c r="L91" s="73" t="str">
        <f t="shared" si="20"/>
        <v/>
      </c>
      <c r="M91" s="76" t="s">
        <v>717</v>
      </c>
      <c r="N91" s="77" t="str">
        <f t="shared" si="7"/>
        <v/>
      </c>
      <c r="O91" s="78" t="e">
        <f t="shared" si="8"/>
        <v>#VALUE!</v>
      </c>
      <c r="P91" s="78" t="str">
        <f>IF(L91="","",IF(PREDICTIONS!$R91&gt;PREDICTIONS!$S91,PREDICTIONS!$N91,IF(PREDICTIONS!$S91&gt;PREDICTIONS!$R91,PREDICTIONS!$O91,"")))</f>
        <v/>
      </c>
      <c r="Q91" s="78" t="str">
        <f t="shared" si="19"/>
        <v/>
      </c>
      <c r="R91" s="79">
        <f t="shared" si="16"/>
        <v>0</v>
      </c>
      <c r="S91" s="78">
        <f t="shared" si="17"/>
        <v>0</v>
      </c>
      <c r="T91" s="78">
        <f>IF(OR(PREDICTIONS!$R91="",PREDICTIONS!$S91=""),"",PREDICTIONS!$R91-PREDICTIONS!$S91)</f>
        <v>0</v>
      </c>
      <c r="U91" s="78">
        <f>IF(OR(PREDICTIONS!$R91="",PREDICTIONS!$S91=""),"",PREDICTIONS!$S91-PREDICTIONS!$R91)</f>
        <v>0</v>
      </c>
      <c r="V91" s="78"/>
      <c r="W91" s="78"/>
      <c r="X91" s="80">
        <f t="shared" si="21"/>
        <v>0</v>
      </c>
      <c r="Y91" s="80">
        <f t="shared" si="22"/>
        <v>0</v>
      </c>
      <c r="Z91" s="80">
        <f t="shared" si="23"/>
        <v>0</v>
      </c>
      <c r="AA91" s="80">
        <f t="shared" si="24"/>
        <v>0</v>
      </c>
      <c r="AB91" s="209" t="str">
        <f>IF(OR(ACTUALS!L91="",L91=""),"",IF((R91+S91)=(ACTUALS!R91+ACTUALS!S91),pointtotalgoals,0))</f>
        <v/>
      </c>
      <c r="AC91" s="78" t="str">
        <f>IF(L91="","",IF(L91=ACTUALS!L91,pointcorrectresult,0))</f>
        <v/>
      </c>
      <c r="AD91" s="78" t="str">
        <f>IF(L91="","",IF(I91=ACTUALS!I91,pointcorrectscore,0))</f>
        <v/>
      </c>
      <c r="AE91" s="210">
        <f t="shared" si="18"/>
        <v>0</v>
      </c>
      <c r="AT91" s="47"/>
      <c r="AV91" s="94"/>
      <c r="AX91" s="45"/>
      <c r="AY91" s="47"/>
      <c r="AZ91" s="47"/>
      <c r="HR91" s="71"/>
    </row>
    <row r="92" spans="1:226" ht="30" customHeight="1" x14ac:dyDescent="0.3">
      <c r="A92" s="101"/>
      <c r="B92" s="225">
        <f>ACTUALS!B92</f>
        <v>89</v>
      </c>
      <c r="C92" s="226" t="str">
        <f>ACTUALS!C92</f>
        <v>Round of 16</v>
      </c>
      <c r="D92" s="227">
        <f>ACTUALS!D92</f>
        <v>46207</v>
      </c>
      <c r="E92" s="226" t="str">
        <f>ACTUALS!E92</f>
        <v>Lincoln Financial Field (Philadelphia)</v>
      </c>
      <c r="F92" s="264">
        <f>ACTUALS!F92</f>
        <v>0.70833333333333337</v>
      </c>
      <c r="G92" s="228">
        <f t="shared" si="14"/>
        <v>46207.708333333336</v>
      </c>
      <c r="H92" s="258" t="str">
        <f>ACTUALS!H92</f>
        <v xml:space="preserve"> - </v>
      </c>
      <c r="I92" s="149"/>
      <c r="J92" s="163"/>
      <c r="K92" s="164"/>
      <c r="L92" s="73" t="str">
        <f t="shared" si="20"/>
        <v/>
      </c>
      <c r="M92" s="78" t="s">
        <v>728</v>
      </c>
      <c r="N92" s="77" t="str">
        <f t="shared" si="7"/>
        <v/>
      </c>
      <c r="O92" s="78" t="str">
        <f t="shared" si="8"/>
        <v/>
      </c>
      <c r="P92" s="78" t="str">
        <f>IF(L92="","",IF(PREDICTIONS!$R92&gt;PREDICTIONS!$S92,PREDICTIONS!$N92,IF(PREDICTIONS!$S92&gt;PREDICTIONS!$R92,PREDICTIONS!$O92,"")))</f>
        <v/>
      </c>
      <c r="Q92" s="78" t="str">
        <f t="shared" si="19"/>
        <v/>
      </c>
      <c r="R92" s="79">
        <f t="shared" si="16"/>
        <v>0</v>
      </c>
      <c r="S92" s="78">
        <f t="shared" si="17"/>
        <v>0</v>
      </c>
      <c r="T92" s="78">
        <f>IF(OR(PREDICTIONS!$R92="",PREDICTIONS!$S92=""),"",PREDICTIONS!$R92-PREDICTIONS!$S92)</f>
        <v>0</v>
      </c>
      <c r="U92" s="78">
        <f>IF(OR(PREDICTIONS!$R92="",PREDICTIONS!$S92=""),"",PREDICTIONS!$S92-PREDICTIONS!$R92)</f>
        <v>0</v>
      </c>
      <c r="V92" s="110"/>
      <c r="W92" s="110"/>
      <c r="X92" s="80">
        <f t="shared" si="21"/>
        <v>0</v>
      </c>
      <c r="Y92" s="80">
        <f t="shared" si="22"/>
        <v>0</v>
      </c>
      <c r="Z92" s="80">
        <f t="shared" si="23"/>
        <v>0</v>
      </c>
      <c r="AA92" s="80">
        <f t="shared" si="24"/>
        <v>0</v>
      </c>
      <c r="AB92" s="209" t="str">
        <f>IF(OR(ACTUALS!L92="",L92=""),"",IF((R92+S92)=(ACTUALS!R92+ACTUALS!S92),pointtotalgoals,0))</f>
        <v/>
      </c>
      <c r="AC92" s="78" t="str">
        <f>IF(L92="","",IF(L92=ACTUALS!L92,pointcorrectresult,0))</f>
        <v/>
      </c>
      <c r="AD92" s="78" t="str">
        <f>IF(L92="","",IF(I92=ACTUALS!I92,pointcorrectscore,0))</f>
        <v/>
      </c>
      <c r="AE92" s="210">
        <f t="shared" si="18"/>
        <v>0</v>
      </c>
      <c r="AT92" s="47"/>
      <c r="AV92" s="94"/>
      <c r="AX92" s="45"/>
      <c r="AY92" s="47"/>
      <c r="AZ92" s="47"/>
      <c r="HR92" s="71"/>
    </row>
    <row r="93" spans="1:226" ht="30" customHeight="1" x14ac:dyDescent="0.3">
      <c r="A93" s="101"/>
      <c r="B93" s="225">
        <f>ACTUALS!B93</f>
        <v>90</v>
      </c>
      <c r="C93" s="226" t="str">
        <f>ACTUALS!C93</f>
        <v>Round of 16</v>
      </c>
      <c r="D93" s="227">
        <f>ACTUALS!D93</f>
        <v>46207</v>
      </c>
      <c r="E93" s="226" t="str">
        <f>ACTUALS!E93</f>
        <v>NRG Stadium (Houston)</v>
      </c>
      <c r="F93" s="264">
        <f>ACTUALS!F93</f>
        <v>0.54166666666666663</v>
      </c>
      <c r="G93" s="228">
        <f t="shared" si="14"/>
        <v>46207.541666666664</v>
      </c>
      <c r="H93" s="258" t="str">
        <f>ACTUALS!H93</f>
        <v xml:space="preserve"> - </v>
      </c>
      <c r="I93" s="149"/>
      <c r="J93" s="163"/>
      <c r="K93" s="164"/>
      <c r="L93" s="73" t="str">
        <f t="shared" si="20"/>
        <v/>
      </c>
      <c r="M93" s="78" t="s">
        <v>722</v>
      </c>
      <c r="N93" s="77" t="str">
        <f t="shared" si="7"/>
        <v/>
      </c>
      <c r="O93" s="78" t="str">
        <f t="shared" si="8"/>
        <v/>
      </c>
      <c r="P93" s="78" t="str">
        <f>IF(L93="","",IF(PREDICTIONS!$R93&gt;PREDICTIONS!$S93,PREDICTIONS!$N93,IF(PREDICTIONS!$S93&gt;PREDICTIONS!$R93,PREDICTIONS!$O93,"")))</f>
        <v/>
      </c>
      <c r="Q93" s="78" t="str">
        <f t="shared" si="19"/>
        <v/>
      </c>
      <c r="R93" s="79">
        <f t="shared" si="16"/>
        <v>0</v>
      </c>
      <c r="S93" s="78">
        <f t="shared" si="17"/>
        <v>0</v>
      </c>
      <c r="T93" s="78">
        <f>IF(OR(PREDICTIONS!$R93="",PREDICTIONS!$S93=""),"",PREDICTIONS!$R93-PREDICTIONS!$S93)</f>
        <v>0</v>
      </c>
      <c r="U93" s="78">
        <f>IF(OR(PREDICTIONS!$R93="",PREDICTIONS!$S93=""),"",PREDICTIONS!$S93-PREDICTIONS!$R93)</f>
        <v>0</v>
      </c>
      <c r="V93" s="110"/>
      <c r="W93" s="110"/>
      <c r="X93" s="80">
        <f t="shared" si="21"/>
        <v>0</v>
      </c>
      <c r="Y93" s="80">
        <f t="shared" si="22"/>
        <v>0</v>
      </c>
      <c r="Z93" s="80">
        <f t="shared" si="23"/>
        <v>0</v>
      </c>
      <c r="AA93" s="80">
        <f t="shared" si="24"/>
        <v>0</v>
      </c>
      <c r="AB93" s="209" t="str">
        <f>IF(OR(ACTUALS!L93="",L93=""),"",IF((R93+S93)=(ACTUALS!R93+ACTUALS!S93),pointtotalgoals,0))</f>
        <v/>
      </c>
      <c r="AC93" s="78" t="str">
        <f>IF(L93="","",IF(L93=ACTUALS!L93,pointcorrectresult,0))</f>
        <v/>
      </c>
      <c r="AD93" s="78" t="str">
        <f>IF(L93="","",IF(I93=ACTUALS!I93,pointcorrectscore,0))</f>
        <v/>
      </c>
      <c r="AE93" s="210">
        <f t="shared" si="18"/>
        <v>0</v>
      </c>
      <c r="AT93" s="47"/>
      <c r="AV93" s="94"/>
      <c r="AX93" s="45"/>
      <c r="AY93" s="47"/>
      <c r="AZ93" s="47"/>
      <c r="HR93" s="71"/>
    </row>
    <row r="94" spans="1:226" ht="30" customHeight="1" x14ac:dyDescent="0.3">
      <c r="A94" s="101"/>
      <c r="B94" s="225">
        <f>ACTUALS!B94</f>
        <v>91</v>
      </c>
      <c r="C94" s="226" t="str">
        <f>ACTUALS!C94</f>
        <v>Round of 16</v>
      </c>
      <c r="D94" s="227">
        <f>ACTUALS!D94</f>
        <v>46208</v>
      </c>
      <c r="E94" s="226" t="str">
        <f>ACTUALS!E94</f>
        <v>MetLife Stadium (East Rutherford)</v>
      </c>
      <c r="F94" s="264">
        <f>ACTUALS!F94</f>
        <v>0.66666666666666663</v>
      </c>
      <c r="G94" s="228">
        <f t="shared" si="14"/>
        <v>46208.666666666664</v>
      </c>
      <c r="H94" s="258" t="str">
        <f>ACTUALS!H94</f>
        <v xml:space="preserve"> - </v>
      </c>
      <c r="I94" s="149"/>
      <c r="J94" s="163"/>
      <c r="K94" s="164"/>
      <c r="L94" s="73" t="str">
        <f t="shared" si="20"/>
        <v/>
      </c>
      <c r="M94" s="78" t="s">
        <v>719</v>
      </c>
      <c r="N94" s="77" t="str">
        <f t="shared" ref="N94:N107" si="26">IF(H94="","",TRIM(LEFT(H94,FIND(" -",H94,1))))</f>
        <v/>
      </c>
      <c r="O94" s="78" t="str">
        <f t="shared" ref="O94:O107" si="27">TRIM(RIGHT(H94,LEN(H94)-FIND("- ",H94,1)-1))</f>
        <v/>
      </c>
      <c r="P94" s="78" t="str">
        <f>IF(L94="","",IF(PREDICTIONS!$R94&gt;PREDICTIONS!$S94,PREDICTIONS!$N94,IF(PREDICTIONS!$S94&gt;PREDICTIONS!$R94,PREDICTIONS!$O94,"")))</f>
        <v/>
      </c>
      <c r="Q94" s="78" t="str">
        <f t="shared" si="19"/>
        <v/>
      </c>
      <c r="R94" s="79">
        <f t="shared" si="16"/>
        <v>0</v>
      </c>
      <c r="S94" s="78">
        <f t="shared" si="17"/>
        <v>0</v>
      </c>
      <c r="T94" s="78">
        <f>IF(OR(PREDICTIONS!$R94="",PREDICTIONS!$S94=""),"",PREDICTIONS!$R94-PREDICTIONS!$S94)</f>
        <v>0</v>
      </c>
      <c r="U94" s="78">
        <f>IF(OR(PREDICTIONS!$R94="",PREDICTIONS!$S94=""),"",PREDICTIONS!$S94-PREDICTIONS!$R94)</f>
        <v>0</v>
      </c>
      <c r="V94" s="110"/>
      <c r="W94" s="110"/>
      <c r="X94" s="80">
        <f t="shared" si="21"/>
        <v>0</v>
      </c>
      <c r="Y94" s="80">
        <f t="shared" si="22"/>
        <v>0</v>
      </c>
      <c r="Z94" s="80">
        <f t="shared" si="23"/>
        <v>0</v>
      </c>
      <c r="AA94" s="80">
        <f t="shared" si="24"/>
        <v>0</v>
      </c>
      <c r="AB94" s="209" t="str">
        <f>IF(OR(ACTUALS!L94="",L94=""),"",IF((R94+S94)=(ACTUALS!R94+ACTUALS!S94),pointtotalgoals,0))</f>
        <v/>
      </c>
      <c r="AC94" s="78" t="str">
        <f>IF(L94="","",IF(L94=ACTUALS!L94,pointcorrectresult,0))</f>
        <v/>
      </c>
      <c r="AD94" s="78" t="str">
        <f>IF(L94="","",IF(I94=ACTUALS!I94,pointcorrectscore,0))</f>
        <v/>
      </c>
      <c r="AE94" s="210">
        <f t="shared" si="18"/>
        <v>0</v>
      </c>
      <c r="AT94" s="47"/>
      <c r="AV94" s="94"/>
      <c r="AX94" s="45"/>
      <c r="AY94" s="47"/>
      <c r="AZ94" s="47"/>
      <c r="HR94" s="71"/>
    </row>
    <row r="95" spans="1:226" ht="30" customHeight="1" x14ac:dyDescent="0.3">
      <c r="A95" s="101"/>
      <c r="B95" s="225">
        <f>ACTUALS!B95</f>
        <v>92</v>
      </c>
      <c r="C95" s="226" t="str">
        <f>ACTUALS!C95</f>
        <v>Round of 16</v>
      </c>
      <c r="D95" s="227">
        <f>ACTUALS!D95</f>
        <v>46208</v>
      </c>
      <c r="E95" s="226" t="str">
        <f>ACTUALS!E95</f>
        <v>Estadio Azteca (Mexico City)</v>
      </c>
      <c r="F95" s="264">
        <f>ACTUALS!F95</f>
        <v>0.83333333333333337</v>
      </c>
      <c r="G95" s="228">
        <f t="shared" si="14"/>
        <v>46208.833333333336</v>
      </c>
      <c r="H95" s="258" t="str">
        <f>ACTUALS!H95</f>
        <v xml:space="preserve"> - </v>
      </c>
      <c r="I95" s="149"/>
      <c r="J95" s="163"/>
      <c r="K95" s="164"/>
      <c r="L95" s="73" t="str">
        <f t="shared" si="20"/>
        <v/>
      </c>
      <c r="M95" s="78" t="s">
        <v>725</v>
      </c>
      <c r="N95" s="77" t="str">
        <f t="shared" si="26"/>
        <v/>
      </c>
      <c r="O95" s="78" t="str">
        <f t="shared" si="27"/>
        <v/>
      </c>
      <c r="P95" s="78" t="str">
        <f>IF(L95="","",IF(PREDICTIONS!$R95&gt;PREDICTIONS!$S95,PREDICTIONS!$N95,IF(PREDICTIONS!$S95&gt;PREDICTIONS!$R95,PREDICTIONS!$O95,"")))</f>
        <v/>
      </c>
      <c r="Q95" s="78" t="str">
        <f t="shared" si="19"/>
        <v/>
      </c>
      <c r="R95" s="79">
        <f t="shared" si="16"/>
        <v>0</v>
      </c>
      <c r="S95" s="78">
        <f t="shared" si="17"/>
        <v>0</v>
      </c>
      <c r="T95" s="78">
        <f>IF(OR(PREDICTIONS!$R95="",PREDICTIONS!$S95=""),"",PREDICTIONS!$R95-PREDICTIONS!$S95)</f>
        <v>0</v>
      </c>
      <c r="U95" s="78">
        <f>IF(OR(PREDICTIONS!$R95="",PREDICTIONS!$S95=""),"",PREDICTIONS!$S95-PREDICTIONS!$R95)</f>
        <v>0</v>
      </c>
      <c r="V95" s="110"/>
      <c r="W95" s="110"/>
      <c r="X95" s="80">
        <f t="shared" si="21"/>
        <v>0</v>
      </c>
      <c r="Y95" s="80">
        <f t="shared" si="22"/>
        <v>0</v>
      </c>
      <c r="Z95" s="80">
        <f t="shared" si="23"/>
        <v>0</v>
      </c>
      <c r="AA95" s="80">
        <f t="shared" si="24"/>
        <v>0</v>
      </c>
      <c r="AB95" s="209" t="str">
        <f>IF(OR(ACTUALS!L95="",L95=""),"",IF((R95+S95)=(ACTUALS!R95+ACTUALS!S95),pointtotalgoals,0))</f>
        <v/>
      </c>
      <c r="AC95" s="78" t="str">
        <f>IF(L95="","",IF(L95=ACTUALS!L95,pointcorrectresult,0))</f>
        <v/>
      </c>
      <c r="AD95" s="78" t="str">
        <f>IF(L95="","",IF(I95=ACTUALS!I95,pointcorrectscore,0))</f>
        <v/>
      </c>
      <c r="AE95" s="210">
        <f t="shared" si="18"/>
        <v>0</v>
      </c>
      <c r="AT95" s="47"/>
      <c r="AV95" s="94"/>
      <c r="AX95" s="45"/>
      <c r="AY95" s="47"/>
      <c r="AZ95" s="47"/>
      <c r="HR95" s="71"/>
    </row>
    <row r="96" spans="1:226" ht="30" customHeight="1" x14ac:dyDescent="0.3">
      <c r="A96" s="101"/>
      <c r="B96" s="225">
        <f>ACTUALS!B96</f>
        <v>93</v>
      </c>
      <c r="C96" s="226" t="str">
        <f>ACTUALS!C96</f>
        <v>Round of 16</v>
      </c>
      <c r="D96" s="227">
        <f>ACTUALS!D96</f>
        <v>46209</v>
      </c>
      <c r="E96" s="226" t="str">
        <f>ACTUALS!E96</f>
        <v>AT&amp;T Stadium (Arlington)</v>
      </c>
      <c r="F96" s="264">
        <f>ACTUALS!F96</f>
        <v>0.625</v>
      </c>
      <c r="G96" s="228">
        <f t="shared" si="14"/>
        <v>46209.625</v>
      </c>
      <c r="H96" s="258" t="str">
        <f>ACTUALS!H96</f>
        <v xml:space="preserve"> - </v>
      </c>
      <c r="I96" s="149"/>
      <c r="J96" s="163"/>
      <c r="K96" s="164"/>
      <c r="L96" s="73" t="str">
        <f t="shared" si="20"/>
        <v/>
      </c>
      <c r="M96" s="78" t="s">
        <v>717</v>
      </c>
      <c r="N96" s="77" t="str">
        <f t="shared" si="26"/>
        <v/>
      </c>
      <c r="O96" s="78" t="str">
        <f t="shared" si="27"/>
        <v/>
      </c>
      <c r="P96" s="78" t="str">
        <f>IF(L96="","",IF(PREDICTIONS!$R96&gt;PREDICTIONS!$S96,PREDICTIONS!$N96,IF(PREDICTIONS!$S96&gt;PREDICTIONS!$R96,PREDICTIONS!$O96,"")))</f>
        <v/>
      </c>
      <c r="Q96" s="78" t="str">
        <f t="shared" si="19"/>
        <v/>
      </c>
      <c r="R96" s="79">
        <f t="shared" si="16"/>
        <v>0</v>
      </c>
      <c r="S96" s="78">
        <f t="shared" si="17"/>
        <v>0</v>
      </c>
      <c r="T96" s="78">
        <f>IF(OR(PREDICTIONS!$R96="",PREDICTIONS!$S96=""),"",PREDICTIONS!$R96-PREDICTIONS!$S96)</f>
        <v>0</v>
      </c>
      <c r="U96" s="78">
        <f>IF(OR(PREDICTIONS!$R96="",PREDICTIONS!$S96=""),"",PREDICTIONS!$S96-PREDICTIONS!$R96)</f>
        <v>0</v>
      </c>
      <c r="V96" s="110"/>
      <c r="W96" s="110"/>
      <c r="X96" s="80">
        <f t="shared" si="21"/>
        <v>0</v>
      </c>
      <c r="Y96" s="80">
        <f t="shared" si="22"/>
        <v>0</v>
      </c>
      <c r="Z96" s="80">
        <f t="shared" si="23"/>
        <v>0</v>
      </c>
      <c r="AA96" s="80">
        <f t="shared" si="24"/>
        <v>0</v>
      </c>
      <c r="AB96" s="209" t="str">
        <f>IF(OR(ACTUALS!L96="",L96=""),"",IF((R96+S96)=(ACTUALS!R96+ACTUALS!S96),pointtotalgoals,0))</f>
        <v/>
      </c>
      <c r="AC96" s="78" t="str">
        <f>IF(L96="","",IF(L96=ACTUALS!L96,pointcorrectresult,0))</f>
        <v/>
      </c>
      <c r="AD96" s="78" t="str">
        <f>IF(L96="","",IF(I96=ACTUALS!I96,pointcorrectscore,0))</f>
        <v/>
      </c>
      <c r="AE96" s="210">
        <f t="shared" si="18"/>
        <v>0</v>
      </c>
      <c r="AT96" s="47"/>
      <c r="AV96" s="94"/>
      <c r="AX96" s="45"/>
      <c r="AY96" s="47"/>
      <c r="AZ96" s="47"/>
      <c r="HR96" s="71"/>
    </row>
    <row r="97" spans="1:226" ht="30" customHeight="1" x14ac:dyDescent="0.3">
      <c r="A97" s="101"/>
      <c r="B97" s="225">
        <f>ACTUALS!B97</f>
        <v>94</v>
      </c>
      <c r="C97" s="226" t="str">
        <f>ACTUALS!C97</f>
        <v>Round of 16</v>
      </c>
      <c r="D97" s="227">
        <f>ACTUALS!D97</f>
        <v>46209</v>
      </c>
      <c r="E97" s="226" t="str">
        <f>ACTUALS!E97</f>
        <v>Lumen Field (Seattle)</v>
      </c>
      <c r="F97" s="264">
        <f>ACTUALS!F97</f>
        <v>0.83333333333333337</v>
      </c>
      <c r="G97" s="228">
        <f t="shared" si="14"/>
        <v>46209.833333333336</v>
      </c>
      <c r="H97" s="258" t="str">
        <f>ACTUALS!H97</f>
        <v xml:space="preserve"> - </v>
      </c>
      <c r="I97" s="149"/>
      <c r="J97" s="163"/>
      <c r="K97" s="164"/>
      <c r="L97" s="73" t="str">
        <f t="shared" si="20"/>
        <v/>
      </c>
      <c r="M97" s="78" t="s">
        <v>730</v>
      </c>
      <c r="N97" s="77" t="str">
        <f t="shared" si="26"/>
        <v/>
      </c>
      <c r="O97" s="78" t="str">
        <f t="shared" si="27"/>
        <v/>
      </c>
      <c r="P97" s="78" t="str">
        <f>IF(L97="","",IF(PREDICTIONS!$R97&gt;PREDICTIONS!$S97,PREDICTIONS!$N97,IF(PREDICTIONS!$S97&gt;PREDICTIONS!$R97,PREDICTIONS!$O97,"")))</f>
        <v/>
      </c>
      <c r="Q97" s="78" t="str">
        <f t="shared" si="19"/>
        <v/>
      </c>
      <c r="R97" s="79">
        <f t="shared" si="16"/>
        <v>0</v>
      </c>
      <c r="S97" s="78">
        <f t="shared" si="17"/>
        <v>0</v>
      </c>
      <c r="T97" s="78">
        <f>IF(OR(PREDICTIONS!$R97="",PREDICTIONS!$S97=""),"",PREDICTIONS!$R97-PREDICTIONS!$S97)</f>
        <v>0</v>
      </c>
      <c r="U97" s="78">
        <f>IF(OR(PREDICTIONS!$R97="",PREDICTIONS!$S97=""),"",PREDICTIONS!$S97-PREDICTIONS!$R97)</f>
        <v>0</v>
      </c>
      <c r="V97" s="110"/>
      <c r="W97" s="110"/>
      <c r="X97" s="80">
        <f t="shared" si="21"/>
        <v>0</v>
      </c>
      <c r="Y97" s="80">
        <f t="shared" si="22"/>
        <v>0</v>
      </c>
      <c r="Z97" s="80">
        <f t="shared" si="23"/>
        <v>0</v>
      </c>
      <c r="AA97" s="80">
        <f t="shared" si="24"/>
        <v>0</v>
      </c>
      <c r="AB97" s="209" t="str">
        <f>IF(OR(ACTUALS!L97="",L97=""),"",IF((R97+S97)=(ACTUALS!R97+ACTUALS!S97),pointtotalgoals,0))</f>
        <v/>
      </c>
      <c r="AC97" s="78" t="str">
        <f>IF(L97="","",IF(L97=ACTUALS!L97,pointcorrectresult,0))</f>
        <v/>
      </c>
      <c r="AD97" s="78" t="str">
        <f>IF(L97="","",IF(I97=ACTUALS!I97,pointcorrectscore,0))</f>
        <v/>
      </c>
      <c r="AE97" s="210">
        <f t="shared" si="18"/>
        <v>0</v>
      </c>
      <c r="AT97" s="47"/>
      <c r="AV97" s="94"/>
      <c r="AX97" s="45"/>
      <c r="AY97" s="47"/>
      <c r="AZ97" s="47"/>
      <c r="HR97" s="71"/>
    </row>
    <row r="98" spans="1:226" ht="30" customHeight="1" x14ac:dyDescent="0.3">
      <c r="A98" s="101"/>
      <c r="B98" s="225">
        <f>ACTUALS!B98</f>
        <v>95</v>
      </c>
      <c r="C98" s="226" t="str">
        <f>ACTUALS!C98</f>
        <v>Round of 16</v>
      </c>
      <c r="D98" s="227">
        <f>ACTUALS!D98</f>
        <v>46210</v>
      </c>
      <c r="E98" s="226" t="str">
        <f>ACTUALS!E98</f>
        <v>Mercedes-Benz Stadium (Atlanta)</v>
      </c>
      <c r="F98" s="264">
        <f>ACTUALS!F98</f>
        <v>0.5</v>
      </c>
      <c r="G98" s="228">
        <f t="shared" si="14"/>
        <v>46210.5</v>
      </c>
      <c r="H98" s="258" t="str">
        <f>ACTUALS!H98</f>
        <v xml:space="preserve"> - </v>
      </c>
      <c r="I98" s="149"/>
      <c r="J98" s="163"/>
      <c r="K98" s="164"/>
      <c r="L98" s="73" t="str">
        <f t="shared" si="20"/>
        <v/>
      </c>
      <c r="M98" s="78" t="s">
        <v>718</v>
      </c>
      <c r="N98" s="77" t="str">
        <f t="shared" si="26"/>
        <v/>
      </c>
      <c r="O98" s="78" t="str">
        <f t="shared" si="27"/>
        <v/>
      </c>
      <c r="P98" s="78" t="str">
        <f>IF(L98="","",IF(PREDICTIONS!$R98&gt;PREDICTIONS!$S98,PREDICTIONS!$N98,IF(PREDICTIONS!$S98&gt;PREDICTIONS!$R98,PREDICTIONS!$O98,"")))</f>
        <v/>
      </c>
      <c r="Q98" s="78" t="str">
        <f t="shared" si="19"/>
        <v/>
      </c>
      <c r="R98" s="79">
        <f t="shared" si="16"/>
        <v>0</v>
      </c>
      <c r="S98" s="78">
        <f t="shared" si="17"/>
        <v>0</v>
      </c>
      <c r="T98" s="78">
        <f>IF(OR(PREDICTIONS!$R98="",PREDICTIONS!$S98=""),"",PREDICTIONS!$R98-PREDICTIONS!$S98)</f>
        <v>0</v>
      </c>
      <c r="U98" s="78">
        <f>IF(OR(PREDICTIONS!$R98="",PREDICTIONS!$S98=""),"",PREDICTIONS!$S98-PREDICTIONS!$R98)</f>
        <v>0</v>
      </c>
      <c r="V98" s="110"/>
      <c r="W98" s="110"/>
      <c r="X98" s="80">
        <f t="shared" si="21"/>
        <v>0</v>
      </c>
      <c r="Y98" s="80">
        <f t="shared" si="22"/>
        <v>0</v>
      </c>
      <c r="Z98" s="80">
        <f t="shared" si="23"/>
        <v>0</v>
      </c>
      <c r="AA98" s="80">
        <f t="shared" si="24"/>
        <v>0</v>
      </c>
      <c r="AB98" s="209" t="str">
        <f>IF(OR(ACTUALS!L98="",L98=""),"",IF((R98+S98)=(ACTUALS!R98+ACTUALS!S98),pointtotalgoals,0))</f>
        <v/>
      </c>
      <c r="AC98" s="78" t="str">
        <f>IF(L98="","",IF(L98=ACTUALS!L98,pointcorrectresult,0))</f>
        <v/>
      </c>
      <c r="AD98" s="78" t="str">
        <f>IF(L98="","",IF(I98=ACTUALS!I98,pointcorrectscore,0))</f>
        <v/>
      </c>
      <c r="AE98" s="210">
        <f t="shared" si="18"/>
        <v>0</v>
      </c>
      <c r="AT98" s="47"/>
      <c r="AV98" s="94"/>
      <c r="AX98" s="45"/>
      <c r="AY98" s="47"/>
      <c r="AZ98" s="47"/>
      <c r="HR98" s="71"/>
    </row>
    <row r="99" spans="1:226" ht="30" customHeight="1" x14ac:dyDescent="0.3">
      <c r="A99" s="101"/>
      <c r="B99" s="229">
        <f>ACTUALS!B99</f>
        <v>96</v>
      </c>
      <c r="C99" s="230" t="str">
        <f>ACTUALS!C99</f>
        <v>Round of 16</v>
      </c>
      <c r="D99" s="231">
        <f>ACTUALS!D99</f>
        <v>46210</v>
      </c>
      <c r="E99" s="230" t="str">
        <f>ACTUALS!E99</f>
        <v>BC Place (Vancouver)</v>
      </c>
      <c r="F99" s="265">
        <f>ACTUALS!F99</f>
        <v>0.66666666666666663</v>
      </c>
      <c r="G99" s="232">
        <f t="shared" si="14"/>
        <v>46210.666666666664</v>
      </c>
      <c r="H99" s="259" t="str">
        <f>ACTUALS!H99</f>
        <v xml:space="preserve"> - </v>
      </c>
      <c r="I99" s="149"/>
      <c r="J99" s="166"/>
      <c r="K99" s="167"/>
      <c r="L99" s="73" t="str">
        <f t="shared" si="20"/>
        <v/>
      </c>
      <c r="M99" s="78" t="s">
        <v>732</v>
      </c>
      <c r="N99" s="77" t="str">
        <f t="shared" si="26"/>
        <v/>
      </c>
      <c r="O99" s="78" t="str">
        <f t="shared" si="27"/>
        <v/>
      </c>
      <c r="P99" s="78" t="str">
        <f>IF(L99="","",IF(PREDICTIONS!$R99&gt;PREDICTIONS!$S99,PREDICTIONS!$N99,IF(PREDICTIONS!$S99&gt;PREDICTIONS!$R99,PREDICTIONS!$O99,"")))</f>
        <v/>
      </c>
      <c r="Q99" s="78" t="str">
        <f t="shared" si="19"/>
        <v/>
      </c>
      <c r="R99" s="79">
        <f t="shared" si="16"/>
        <v>0</v>
      </c>
      <c r="S99" s="78">
        <f t="shared" si="17"/>
        <v>0</v>
      </c>
      <c r="T99" s="78">
        <f>IF(OR(PREDICTIONS!$R99="",PREDICTIONS!$S99=""),"",PREDICTIONS!$R99-PREDICTIONS!$S99)</f>
        <v>0</v>
      </c>
      <c r="U99" s="78">
        <f>IF(OR(PREDICTIONS!$R99="",PREDICTIONS!$S99=""),"",PREDICTIONS!$S99-PREDICTIONS!$R99)</f>
        <v>0</v>
      </c>
      <c r="V99" s="110"/>
      <c r="W99" s="110"/>
      <c r="X99" s="80">
        <f t="shared" si="21"/>
        <v>0</v>
      </c>
      <c r="Y99" s="80">
        <f t="shared" si="22"/>
        <v>0</v>
      </c>
      <c r="Z99" s="80">
        <f t="shared" si="23"/>
        <v>0</v>
      </c>
      <c r="AA99" s="80">
        <f t="shared" si="24"/>
        <v>0</v>
      </c>
      <c r="AB99" s="209" t="str">
        <f>IF(OR(ACTUALS!L99="",L99=""),"",IF((R99+S99)=(ACTUALS!R99+ACTUALS!S99),pointtotalgoals,0))</f>
        <v/>
      </c>
      <c r="AC99" s="78" t="str">
        <f>IF(L99="","",IF(L99=ACTUALS!L99,pointcorrectresult,0))</f>
        <v/>
      </c>
      <c r="AD99" s="78" t="str">
        <f>IF(L99="","",IF(I99=ACTUALS!I99,pointcorrectscore,0))</f>
        <v/>
      </c>
      <c r="AE99" s="210">
        <f t="shared" si="18"/>
        <v>0</v>
      </c>
      <c r="AT99" s="47"/>
      <c r="AV99" s="94"/>
      <c r="AX99" s="45"/>
      <c r="AY99" s="47"/>
      <c r="AZ99" s="47"/>
      <c r="HR99" s="71"/>
    </row>
    <row r="100" spans="1:226" ht="30" customHeight="1" x14ac:dyDescent="0.3">
      <c r="A100" s="101"/>
      <c r="B100" s="225">
        <f>ACTUALS!B100</f>
        <v>97</v>
      </c>
      <c r="C100" s="226" t="str">
        <f>ACTUALS!C100</f>
        <v>Quarterfinal</v>
      </c>
      <c r="D100" s="227">
        <f>ACTUALS!D100</f>
        <v>46212</v>
      </c>
      <c r="E100" s="226" t="str">
        <f>ACTUALS!E100</f>
        <v>Gillette Stadium (Foxborough)</v>
      </c>
      <c r="F100" s="264">
        <f>ACTUALS!F100</f>
        <v>0.66666666666666663</v>
      </c>
      <c r="G100" s="228">
        <f t="shared" si="14"/>
        <v>46212.666666666664</v>
      </c>
      <c r="H100" s="258" t="str">
        <f>ACTUALS!H100</f>
        <v xml:space="preserve"> - </v>
      </c>
      <c r="I100" s="149"/>
      <c r="J100" s="163"/>
      <c r="K100" s="164"/>
      <c r="L100" s="73" t="str">
        <f t="shared" si="20"/>
        <v/>
      </c>
      <c r="M100" s="78" t="s">
        <v>720</v>
      </c>
      <c r="N100" s="77" t="str">
        <f t="shared" si="26"/>
        <v/>
      </c>
      <c r="O100" s="78" t="str">
        <f t="shared" si="27"/>
        <v/>
      </c>
      <c r="P100" s="78" t="str">
        <f>IF(L100="","",IF(PREDICTIONS!$R100&gt;PREDICTIONS!$S100,PREDICTIONS!$N100,IF(PREDICTIONS!$S100&gt;PREDICTIONS!$R100,PREDICTIONS!$O100,"")))</f>
        <v/>
      </c>
      <c r="Q100" s="78" t="str">
        <f t="shared" si="19"/>
        <v/>
      </c>
      <c r="R100" s="79">
        <f t="shared" si="16"/>
        <v>0</v>
      </c>
      <c r="S100" s="78">
        <f t="shared" si="17"/>
        <v>0</v>
      </c>
      <c r="T100" s="78">
        <f>IF(OR(PREDICTIONS!$R100="",PREDICTIONS!$S100=""),"",PREDICTIONS!$R100-PREDICTIONS!$S100)</f>
        <v>0</v>
      </c>
      <c r="U100" s="78">
        <f>IF(OR(PREDICTIONS!$R100="",PREDICTIONS!$S100=""),"",PREDICTIONS!$S100-PREDICTIONS!$R100)</f>
        <v>0</v>
      </c>
      <c r="V100" s="110"/>
      <c r="W100" s="110"/>
      <c r="X100" s="80">
        <f t="shared" si="21"/>
        <v>0</v>
      </c>
      <c r="Y100" s="80">
        <f t="shared" si="22"/>
        <v>0</v>
      </c>
      <c r="Z100" s="80">
        <f t="shared" si="23"/>
        <v>0</v>
      </c>
      <c r="AA100" s="80">
        <f t="shared" si="24"/>
        <v>0</v>
      </c>
      <c r="AB100" s="209" t="str">
        <f>IF(OR(ACTUALS!L100="",L100=""),"",IF((R100+S100)=(ACTUALS!R100+ACTUALS!S100),pointtotalgoals,0))</f>
        <v/>
      </c>
      <c r="AC100" s="78" t="str">
        <f>IF(L100="","",IF(L100=ACTUALS!L100,pointcorrectresult,0))</f>
        <v/>
      </c>
      <c r="AD100" s="78" t="str">
        <f>IF(L100="","",IF(I100=ACTUALS!I100,pointcorrectscore,0))</f>
        <v/>
      </c>
      <c r="AE100" s="210">
        <f t="shared" si="18"/>
        <v>0</v>
      </c>
      <c r="AT100" s="47"/>
      <c r="AV100" s="94"/>
      <c r="AX100" s="45"/>
      <c r="AY100" s="47"/>
      <c r="AZ100" s="47"/>
      <c r="HR100" s="71"/>
    </row>
    <row r="101" spans="1:226" ht="30" customHeight="1" x14ac:dyDescent="0.3">
      <c r="A101" s="101"/>
      <c r="B101" s="225">
        <f>ACTUALS!B101</f>
        <v>98</v>
      </c>
      <c r="C101" s="226" t="str">
        <f>ACTUALS!C101</f>
        <v>Quarterfinal</v>
      </c>
      <c r="D101" s="227">
        <f>ACTUALS!D101</f>
        <v>46213</v>
      </c>
      <c r="E101" s="226" t="str">
        <f>ACTUALS!E101</f>
        <v>SoFi Stadium (Inglewood)</v>
      </c>
      <c r="F101" s="264">
        <f>ACTUALS!F101</f>
        <v>0.625</v>
      </c>
      <c r="G101" s="228">
        <f t="shared" si="14"/>
        <v>46213.625</v>
      </c>
      <c r="H101" s="258" t="str">
        <f>ACTUALS!H101</f>
        <v xml:space="preserve"> - </v>
      </c>
      <c r="I101" s="149"/>
      <c r="J101" s="163"/>
      <c r="K101" s="164"/>
      <c r="L101" s="73" t="str">
        <f t="shared" si="20"/>
        <v/>
      </c>
      <c r="M101" s="78" t="s">
        <v>723</v>
      </c>
      <c r="N101" s="77" t="str">
        <f t="shared" si="26"/>
        <v/>
      </c>
      <c r="O101" s="78" t="str">
        <f t="shared" si="27"/>
        <v/>
      </c>
      <c r="P101" s="78" t="str">
        <f>IF(L101="","",IF(PREDICTIONS!$R101&gt;PREDICTIONS!$S101,PREDICTIONS!$N101,IF(PREDICTIONS!$S101&gt;PREDICTIONS!$R101,PREDICTIONS!$O101,"")))</f>
        <v/>
      </c>
      <c r="Q101" s="78" t="str">
        <f t="shared" si="19"/>
        <v/>
      </c>
      <c r="R101" s="79">
        <f t="shared" si="16"/>
        <v>0</v>
      </c>
      <c r="S101" s="78">
        <f t="shared" si="17"/>
        <v>0</v>
      </c>
      <c r="T101" s="78">
        <f>IF(OR(PREDICTIONS!$R101="",PREDICTIONS!$S101=""),"",PREDICTIONS!$R101-PREDICTIONS!$S101)</f>
        <v>0</v>
      </c>
      <c r="U101" s="78">
        <f>IF(OR(PREDICTIONS!$R101="",PREDICTIONS!$S101=""),"",PREDICTIONS!$S101-PREDICTIONS!$R101)</f>
        <v>0</v>
      </c>
      <c r="V101" s="110"/>
      <c r="W101" s="110"/>
      <c r="X101" s="80">
        <f t="shared" si="21"/>
        <v>0</v>
      </c>
      <c r="Y101" s="80">
        <f t="shared" si="22"/>
        <v>0</v>
      </c>
      <c r="Z101" s="80">
        <f t="shared" si="23"/>
        <v>0</v>
      </c>
      <c r="AA101" s="80">
        <f t="shared" si="24"/>
        <v>0</v>
      </c>
      <c r="AB101" s="209" t="str">
        <f>IF(OR(ACTUALS!L101="",L101=""),"",IF((R101+S101)=(ACTUALS!R101+ACTUALS!S101),pointtotalgoals,0))</f>
        <v/>
      </c>
      <c r="AC101" s="78" t="str">
        <f>IF(L101="","",IF(L101=ACTUALS!L101,pointcorrectresult,0))</f>
        <v/>
      </c>
      <c r="AD101" s="78" t="str">
        <f>IF(L101="","",IF(I101=ACTUALS!I101,pointcorrectscore,0))</f>
        <v/>
      </c>
      <c r="AE101" s="210">
        <f t="shared" si="18"/>
        <v>0</v>
      </c>
      <c r="AT101" s="47"/>
      <c r="AV101" s="94"/>
      <c r="AX101" s="45"/>
      <c r="AY101" s="47"/>
      <c r="AZ101" s="47"/>
      <c r="HR101" s="71"/>
    </row>
    <row r="102" spans="1:226" ht="30" customHeight="1" x14ac:dyDescent="0.3">
      <c r="A102" s="101"/>
      <c r="B102" s="225">
        <f>ACTUALS!B102</f>
        <v>99</v>
      </c>
      <c r="C102" s="226" t="str">
        <f>ACTUALS!C102</f>
        <v>Quarterfinal</v>
      </c>
      <c r="D102" s="227">
        <f>ACTUALS!D102</f>
        <v>46214</v>
      </c>
      <c r="E102" s="226" t="str">
        <f>ACTUALS!E102</f>
        <v>Hard Rock Stadium (Miami Gardens)</v>
      </c>
      <c r="F102" s="264">
        <f>ACTUALS!F102</f>
        <v>0.70833333333333337</v>
      </c>
      <c r="G102" s="228">
        <f t="shared" si="14"/>
        <v>46214.708333333336</v>
      </c>
      <c r="H102" s="258" t="str">
        <f>ACTUALS!H102</f>
        <v xml:space="preserve"> - </v>
      </c>
      <c r="I102" s="149"/>
      <c r="J102" s="163"/>
      <c r="K102" s="164"/>
      <c r="L102" s="73" t="str">
        <f t="shared" si="20"/>
        <v/>
      </c>
      <c r="M102" s="78" t="s">
        <v>726</v>
      </c>
      <c r="N102" s="77" t="str">
        <f t="shared" si="26"/>
        <v/>
      </c>
      <c r="O102" s="78" t="str">
        <f t="shared" si="27"/>
        <v/>
      </c>
      <c r="P102" s="78" t="str">
        <f>IF(L102="","",IF(PREDICTIONS!$R102&gt;PREDICTIONS!$S102,PREDICTIONS!$N102,IF(PREDICTIONS!$S102&gt;PREDICTIONS!$R102,PREDICTIONS!$O102,"")))</f>
        <v/>
      </c>
      <c r="Q102" s="78" t="str">
        <f t="shared" si="19"/>
        <v/>
      </c>
      <c r="R102" s="79">
        <f t="shared" si="16"/>
        <v>0</v>
      </c>
      <c r="S102" s="78">
        <f t="shared" si="17"/>
        <v>0</v>
      </c>
      <c r="T102" s="78">
        <f>IF(OR(PREDICTIONS!$R102="",PREDICTIONS!$S102=""),"",PREDICTIONS!$R102-PREDICTIONS!$S102)</f>
        <v>0</v>
      </c>
      <c r="U102" s="78">
        <f>IF(OR(PREDICTIONS!$R102="",PREDICTIONS!$S102=""),"",PREDICTIONS!$S102-PREDICTIONS!$R102)</f>
        <v>0</v>
      </c>
      <c r="V102" s="110"/>
      <c r="W102" s="110"/>
      <c r="X102" s="80">
        <f t="shared" si="21"/>
        <v>0</v>
      </c>
      <c r="Y102" s="80">
        <f t="shared" si="22"/>
        <v>0</v>
      </c>
      <c r="Z102" s="80">
        <f t="shared" si="23"/>
        <v>0</v>
      </c>
      <c r="AA102" s="80">
        <f t="shared" si="24"/>
        <v>0</v>
      </c>
      <c r="AB102" s="209" t="str">
        <f>IF(OR(ACTUALS!L102="",L102=""),"",IF((R102+S102)=(ACTUALS!R102+ACTUALS!S102),pointtotalgoals,0))</f>
        <v/>
      </c>
      <c r="AC102" s="78" t="str">
        <f>IF(L102="","",IF(L102=ACTUALS!L102,pointcorrectresult,0))</f>
        <v/>
      </c>
      <c r="AD102" s="78" t="str">
        <f>IF(L102="","",IF(I102=ACTUALS!I102,pointcorrectscore,0))</f>
        <v/>
      </c>
      <c r="AE102" s="210">
        <f t="shared" si="18"/>
        <v>0</v>
      </c>
      <c r="AT102" s="47"/>
      <c r="AV102" s="94"/>
      <c r="AX102" s="45"/>
      <c r="AY102" s="47"/>
      <c r="AZ102" s="47"/>
      <c r="HR102" s="71"/>
    </row>
    <row r="103" spans="1:226" ht="30" customHeight="1" x14ac:dyDescent="0.3">
      <c r="A103" s="101"/>
      <c r="B103" s="229">
        <f>ACTUALS!B103</f>
        <v>100</v>
      </c>
      <c r="C103" s="230" t="str">
        <f>ACTUALS!C103</f>
        <v>Quarterfinal</v>
      </c>
      <c r="D103" s="231">
        <f>ACTUALS!D103</f>
        <v>46214</v>
      </c>
      <c r="E103" s="230" t="str">
        <f>ACTUALS!E103</f>
        <v>Arrowhead Stadium (Kansas City)</v>
      </c>
      <c r="F103" s="265">
        <f>ACTUALS!F103</f>
        <v>0.875</v>
      </c>
      <c r="G103" s="232">
        <f t="shared" si="14"/>
        <v>46214.875</v>
      </c>
      <c r="H103" s="259" t="str">
        <f>ACTUALS!H103</f>
        <v xml:space="preserve"> - </v>
      </c>
      <c r="I103" s="149"/>
      <c r="J103" s="166"/>
      <c r="K103" s="167"/>
      <c r="L103" s="73" t="str">
        <f t="shared" si="20"/>
        <v/>
      </c>
      <c r="M103" s="78" t="s">
        <v>724</v>
      </c>
      <c r="N103" s="77" t="str">
        <f t="shared" si="26"/>
        <v/>
      </c>
      <c r="O103" s="78" t="str">
        <f t="shared" si="27"/>
        <v/>
      </c>
      <c r="P103" s="78" t="str">
        <f>IF(L103="","",IF(PREDICTIONS!$R103&gt;PREDICTIONS!$S103,PREDICTIONS!$N103,IF(PREDICTIONS!$S103&gt;PREDICTIONS!$R103,PREDICTIONS!$O103,"")))</f>
        <v/>
      </c>
      <c r="Q103" s="78" t="str">
        <f t="shared" si="19"/>
        <v/>
      </c>
      <c r="R103" s="79">
        <f t="shared" si="16"/>
        <v>0</v>
      </c>
      <c r="S103" s="78">
        <f t="shared" si="17"/>
        <v>0</v>
      </c>
      <c r="T103" s="78">
        <f>IF(OR(PREDICTIONS!$R103="",PREDICTIONS!$S103=""),"",PREDICTIONS!$R103-PREDICTIONS!$S103)</f>
        <v>0</v>
      </c>
      <c r="U103" s="78">
        <f>IF(OR(PREDICTIONS!$R103="",PREDICTIONS!$S103=""),"",PREDICTIONS!$S103-PREDICTIONS!$R103)</f>
        <v>0</v>
      </c>
      <c r="V103" s="110"/>
      <c r="W103" s="110"/>
      <c r="X103" s="80">
        <f t="shared" si="21"/>
        <v>0</v>
      </c>
      <c r="Y103" s="80">
        <f t="shared" si="22"/>
        <v>0</v>
      </c>
      <c r="Z103" s="80">
        <f t="shared" si="23"/>
        <v>0</v>
      </c>
      <c r="AA103" s="80">
        <f t="shared" si="24"/>
        <v>0</v>
      </c>
      <c r="AB103" s="209" t="str">
        <f>IF(OR(ACTUALS!L103="",L103=""),"",IF((R103+S103)=(ACTUALS!R103+ACTUALS!S103),pointtotalgoals,0))</f>
        <v/>
      </c>
      <c r="AC103" s="78" t="str">
        <f>IF(L103="","",IF(L103=ACTUALS!L103,pointcorrectresult,0))</f>
        <v/>
      </c>
      <c r="AD103" s="78" t="str">
        <f>IF(L103="","",IF(I103=ACTUALS!I103,pointcorrectscore,0))</f>
        <v/>
      </c>
      <c r="AE103" s="210">
        <f t="shared" si="18"/>
        <v>0</v>
      </c>
      <c r="AT103" s="47"/>
      <c r="AV103" s="94"/>
      <c r="AX103" s="45"/>
      <c r="AY103" s="47"/>
      <c r="AZ103" s="47"/>
      <c r="HR103" s="71"/>
    </row>
    <row r="104" spans="1:226" ht="30" customHeight="1" x14ac:dyDescent="0.3">
      <c r="A104" s="101"/>
      <c r="B104" s="127">
        <f>ACTUALS!B104</f>
        <v>101</v>
      </c>
      <c r="C104" s="128" t="str">
        <f>ACTUALS!C104</f>
        <v>Semifinal</v>
      </c>
      <c r="D104" s="129">
        <f>ACTUALS!D104</f>
        <v>46217</v>
      </c>
      <c r="E104" s="128" t="str">
        <f>ACTUALS!E104</f>
        <v>AT&amp;T Stadium (Arlington)</v>
      </c>
      <c r="F104" s="187">
        <f>ACTUALS!F104</f>
        <v>0.625</v>
      </c>
      <c r="G104" s="233">
        <f t="shared" si="14"/>
        <v>46217.625</v>
      </c>
      <c r="H104" s="168" t="str">
        <f>ACTUALS!H104</f>
        <v xml:space="preserve"> - </v>
      </c>
      <c r="I104" s="149"/>
      <c r="J104" s="169"/>
      <c r="K104" s="170"/>
      <c r="L104" s="73" t="str">
        <f t="shared" si="20"/>
        <v/>
      </c>
      <c r="M104" s="78" t="s">
        <v>717</v>
      </c>
      <c r="N104" s="77" t="str">
        <f t="shared" si="26"/>
        <v/>
      </c>
      <c r="O104" s="78" t="str">
        <f t="shared" si="27"/>
        <v/>
      </c>
      <c r="P104" s="78" t="str">
        <f>IF(L104="","",IF(PREDICTIONS!$R104&gt;PREDICTIONS!$S104,PREDICTIONS!$N104,IF(PREDICTIONS!$S104&gt;PREDICTIONS!$R104,PREDICTIONS!$O104,"")))</f>
        <v/>
      </c>
      <c r="Q104" s="78" t="str">
        <f t="shared" si="19"/>
        <v/>
      </c>
      <c r="R104" s="79">
        <f t="shared" si="16"/>
        <v>0</v>
      </c>
      <c r="S104" s="78">
        <f t="shared" si="17"/>
        <v>0</v>
      </c>
      <c r="T104" s="78">
        <f>IF(OR(PREDICTIONS!$R104="",PREDICTIONS!$S104=""),"",PREDICTIONS!$R104-PREDICTIONS!$S104)</f>
        <v>0</v>
      </c>
      <c r="U104" s="78">
        <f>IF(OR(PREDICTIONS!$R104="",PREDICTIONS!$S104=""),"",PREDICTIONS!$S104-PREDICTIONS!$R104)</f>
        <v>0</v>
      </c>
      <c r="V104" s="110"/>
      <c r="W104" s="110"/>
      <c r="X104" s="80">
        <f t="shared" si="21"/>
        <v>0</v>
      </c>
      <c r="Y104" s="80">
        <f t="shared" si="22"/>
        <v>0</v>
      </c>
      <c r="Z104" s="80">
        <f t="shared" si="23"/>
        <v>0</v>
      </c>
      <c r="AA104" s="80">
        <f t="shared" si="24"/>
        <v>0</v>
      </c>
      <c r="AB104" s="209" t="str">
        <f>IF(OR(ACTUALS!L104="",L104=""),"",IF((R104+S104)=(ACTUALS!R104+ACTUALS!S104),pointtotalgoals,0))</f>
        <v/>
      </c>
      <c r="AC104" s="78" t="str">
        <f>IF(L104="","",IF(L104=ACTUALS!L104,pointcorrectresult,0))</f>
        <v/>
      </c>
      <c r="AD104" s="78" t="str">
        <f>IF(L104="","",IF(I104=ACTUALS!I104,pointcorrectscore,0))</f>
        <v/>
      </c>
      <c r="AE104" s="210">
        <f t="shared" si="18"/>
        <v>0</v>
      </c>
      <c r="AT104" s="47"/>
      <c r="AV104" s="94"/>
      <c r="AX104" s="45"/>
      <c r="AY104" s="47"/>
      <c r="AZ104" s="47"/>
      <c r="HR104" s="71"/>
    </row>
    <row r="105" spans="1:226" ht="30" customHeight="1" x14ac:dyDescent="0.3">
      <c r="A105" s="101"/>
      <c r="B105" s="131">
        <f>ACTUALS!B105</f>
        <v>102</v>
      </c>
      <c r="C105" s="132" t="str">
        <f>ACTUALS!C105</f>
        <v>Semifinal</v>
      </c>
      <c r="D105" s="133">
        <f>ACTUALS!D105</f>
        <v>46218</v>
      </c>
      <c r="E105" s="132" t="str">
        <f>ACTUALS!E105</f>
        <v>Mercedes-Benz Stadium (Atlanta)</v>
      </c>
      <c r="F105" s="188">
        <f>ACTUALS!F105</f>
        <v>0.625</v>
      </c>
      <c r="G105" s="234">
        <f t="shared" si="14"/>
        <v>46218.625</v>
      </c>
      <c r="H105" s="260" t="str">
        <f>ACTUALS!H105</f>
        <v xml:space="preserve"> - </v>
      </c>
      <c r="I105" s="149"/>
      <c r="J105" s="172"/>
      <c r="K105" s="173"/>
      <c r="L105" s="73" t="str">
        <f t="shared" si="20"/>
        <v/>
      </c>
      <c r="M105" s="78" t="s">
        <v>718</v>
      </c>
      <c r="N105" s="77" t="str">
        <f t="shared" si="26"/>
        <v/>
      </c>
      <c r="O105" s="78" t="str">
        <f t="shared" si="27"/>
        <v/>
      </c>
      <c r="P105" s="78" t="str">
        <f>IF(L105="","",IF(PREDICTIONS!$R105&gt;PREDICTIONS!$S105,PREDICTIONS!$N105,IF(PREDICTIONS!$S105&gt;PREDICTIONS!$R105,PREDICTIONS!$O105,"")))</f>
        <v/>
      </c>
      <c r="Q105" s="78" t="str">
        <f t="shared" si="19"/>
        <v/>
      </c>
      <c r="R105" s="79">
        <f t="shared" si="16"/>
        <v>0</v>
      </c>
      <c r="S105" s="78">
        <f t="shared" si="17"/>
        <v>0</v>
      </c>
      <c r="T105" s="78">
        <f>IF(OR(PREDICTIONS!$R105="",PREDICTIONS!$S105=""),"",PREDICTIONS!$R105-PREDICTIONS!$S105)</f>
        <v>0</v>
      </c>
      <c r="U105" s="78">
        <f>IF(OR(PREDICTIONS!$R105="",PREDICTIONS!$S105=""),"",PREDICTIONS!$S105-PREDICTIONS!$R105)</f>
        <v>0</v>
      </c>
      <c r="V105" s="110"/>
      <c r="W105" s="110"/>
      <c r="X105" s="80">
        <f t="shared" si="21"/>
        <v>0</v>
      </c>
      <c r="Y105" s="80">
        <f t="shared" si="22"/>
        <v>0</v>
      </c>
      <c r="Z105" s="80">
        <f t="shared" si="23"/>
        <v>0</v>
      </c>
      <c r="AA105" s="80">
        <f t="shared" si="24"/>
        <v>0</v>
      </c>
      <c r="AB105" s="209" t="str">
        <f>IF(OR(ACTUALS!L105="",L105=""),"",IF((R105+S105)=(ACTUALS!R105+ACTUALS!S105),pointtotalgoals,0))</f>
        <v/>
      </c>
      <c r="AC105" s="78" t="str">
        <f>IF(L105="","",IF(L105=ACTUALS!L105,pointcorrectresult,0))</f>
        <v/>
      </c>
      <c r="AD105" s="78" t="str">
        <f>IF(L105="","",IF(I105=ACTUALS!I105,pointcorrectscore,0))</f>
        <v/>
      </c>
      <c r="AE105" s="210">
        <f t="shared" si="18"/>
        <v>0</v>
      </c>
      <c r="AT105" s="47"/>
      <c r="AV105" s="94"/>
      <c r="AX105" s="45"/>
      <c r="AY105" s="47"/>
      <c r="AZ105" s="47"/>
      <c r="HR105" s="71"/>
    </row>
    <row r="106" spans="1:226" ht="30" customHeight="1" x14ac:dyDescent="0.3">
      <c r="A106" s="101"/>
      <c r="B106" s="135">
        <f>ACTUALS!B106</f>
        <v>103</v>
      </c>
      <c r="C106" s="136" t="str">
        <f>ACTUALS!C106</f>
        <v>Third Place</v>
      </c>
      <c r="D106" s="137">
        <f>ACTUALS!D106</f>
        <v>46221</v>
      </c>
      <c r="E106" s="136" t="str">
        <f>ACTUALS!E106</f>
        <v>Hard Rock Stadium (Miami Gardens)</v>
      </c>
      <c r="F106" s="189">
        <f>ACTUALS!F106</f>
        <v>0.70833333333333337</v>
      </c>
      <c r="G106" s="235">
        <f t="shared" si="14"/>
        <v>46221.708333333336</v>
      </c>
      <c r="H106" s="174" t="str">
        <f>ACTUALS!H106</f>
        <v xml:space="preserve"> - </v>
      </c>
      <c r="I106" s="149"/>
      <c r="J106" s="175"/>
      <c r="K106" s="176"/>
      <c r="L106" s="73" t="str">
        <f t="shared" si="20"/>
        <v/>
      </c>
      <c r="M106" s="78" t="s">
        <v>726</v>
      </c>
      <c r="N106" s="77" t="str">
        <f t="shared" si="26"/>
        <v/>
      </c>
      <c r="O106" s="78" t="str">
        <f t="shared" si="27"/>
        <v/>
      </c>
      <c r="P106" s="78" t="str">
        <f>IF(L106="","",IF(PREDICTIONS!$R106&gt;PREDICTIONS!$S106,PREDICTIONS!$N106,IF(PREDICTIONS!$S106&gt;PREDICTIONS!$R106,PREDICTIONS!$O106,"")))</f>
        <v/>
      </c>
      <c r="Q106" s="78" t="str">
        <f t="shared" si="19"/>
        <v/>
      </c>
      <c r="R106" s="79">
        <f t="shared" si="16"/>
        <v>0</v>
      </c>
      <c r="S106" s="78">
        <f t="shared" si="17"/>
        <v>0</v>
      </c>
      <c r="T106" s="78">
        <f>IF(OR(PREDICTIONS!$R106="",PREDICTIONS!$S106=""),"",PREDICTIONS!$R106-PREDICTIONS!$S106)</f>
        <v>0</v>
      </c>
      <c r="U106" s="78">
        <f>IF(OR(PREDICTIONS!$R106="",PREDICTIONS!$S106=""),"",PREDICTIONS!$S106-PREDICTIONS!$R106)</f>
        <v>0</v>
      </c>
      <c r="V106" s="110"/>
      <c r="W106" s="110"/>
      <c r="X106" s="80">
        <f t="shared" si="21"/>
        <v>0</v>
      </c>
      <c r="Y106" s="80">
        <f t="shared" si="22"/>
        <v>0</v>
      </c>
      <c r="Z106" s="80">
        <f t="shared" si="23"/>
        <v>0</v>
      </c>
      <c r="AA106" s="80">
        <f t="shared" si="24"/>
        <v>0</v>
      </c>
      <c r="AB106" s="209" t="str">
        <f>IF(OR(ACTUALS!L106="",L106=""),"",IF((R106+S106)=(ACTUALS!R106+ACTUALS!S106),pointtotalgoals,0))</f>
        <v/>
      </c>
      <c r="AC106" s="78" t="str">
        <f>IF(L106="","",IF(L106=ACTUALS!L106,pointcorrectresult,0))</f>
        <v/>
      </c>
      <c r="AD106" s="78" t="str">
        <f>IF(L106="","",IF(I106=ACTUALS!I106,pointcorrectscore,0))</f>
        <v/>
      </c>
      <c r="AE106" s="210">
        <f t="shared" si="18"/>
        <v>0</v>
      </c>
      <c r="AT106" s="47"/>
      <c r="AV106" s="94"/>
      <c r="AX106" s="45"/>
      <c r="AY106" s="47"/>
      <c r="AZ106" s="47"/>
      <c r="HR106" s="71"/>
    </row>
    <row r="107" spans="1:226" ht="30" customHeight="1" thickBot="1" x14ac:dyDescent="0.35">
      <c r="A107" s="101"/>
      <c r="B107" s="139">
        <f>ACTUALS!B107</f>
        <v>104</v>
      </c>
      <c r="C107" s="140" t="str">
        <f>ACTUALS!C107</f>
        <v>Final</v>
      </c>
      <c r="D107" s="141">
        <f>ACTUALS!D107</f>
        <v>46222</v>
      </c>
      <c r="E107" s="140" t="str">
        <f>ACTUALS!E107</f>
        <v>MetLife Stadium (East Rutherford)</v>
      </c>
      <c r="F107" s="190">
        <f>ACTUALS!F107</f>
        <v>0.625</v>
      </c>
      <c r="G107" s="236">
        <f t="shared" si="14"/>
        <v>46222.625</v>
      </c>
      <c r="H107" s="177" t="str">
        <f>ACTUALS!H107</f>
        <v xml:space="preserve"> - </v>
      </c>
      <c r="I107" s="149"/>
      <c r="J107" s="178"/>
      <c r="K107" s="179"/>
      <c r="L107" s="73" t="str">
        <f t="shared" si="20"/>
        <v/>
      </c>
      <c r="M107" s="78" t="s">
        <v>719</v>
      </c>
      <c r="N107" s="77" t="str">
        <f t="shared" si="26"/>
        <v/>
      </c>
      <c r="O107" s="78" t="str">
        <f t="shared" si="27"/>
        <v/>
      </c>
      <c r="P107" s="78" t="str">
        <f>IF(L107="","",IF(PREDICTIONS!$R107&gt;PREDICTIONS!$S107,PREDICTIONS!$N107,IF(PREDICTIONS!$S107&gt;PREDICTIONS!$R107,PREDICTIONS!$O107,"")))</f>
        <v/>
      </c>
      <c r="Q107" s="78" t="str">
        <f t="shared" si="19"/>
        <v/>
      </c>
      <c r="R107" s="79">
        <f t="shared" si="16"/>
        <v>0</v>
      </c>
      <c r="S107" s="78">
        <f t="shared" si="17"/>
        <v>0</v>
      </c>
      <c r="T107" s="78">
        <f>IF(OR(PREDICTIONS!$R107="",PREDICTIONS!$S107=""),"",PREDICTIONS!$R107-PREDICTIONS!$S107)</f>
        <v>0</v>
      </c>
      <c r="U107" s="78">
        <f>IF(OR(PREDICTIONS!$R107="",PREDICTIONS!$S107=""),"",PREDICTIONS!$S107-PREDICTIONS!$R107)</f>
        <v>0</v>
      </c>
      <c r="V107" s="110"/>
      <c r="W107" s="110"/>
      <c r="X107" s="80">
        <f t="shared" si="21"/>
        <v>0</v>
      </c>
      <c r="Y107" s="80">
        <f t="shared" si="22"/>
        <v>0</v>
      </c>
      <c r="Z107" s="80">
        <f t="shared" si="23"/>
        <v>0</v>
      </c>
      <c r="AA107" s="80">
        <f t="shared" si="24"/>
        <v>0</v>
      </c>
      <c r="AB107" s="237" t="str">
        <f>IF(OR(ACTUALS!L107="",L107=""),"",IF((R107+S107)=(ACTUALS!R107+ACTUALS!S107),pointtotalgoals,0))</f>
        <v/>
      </c>
      <c r="AC107" s="238" t="str">
        <f>IF(L107="","",IF(L107=ACTUALS!L107,pointcorrectresult,0))</f>
        <v/>
      </c>
      <c r="AD107" s="238" t="str">
        <f>IF(L107="","",IF(I107=ACTUALS!I107,pointcorrectscore,0))</f>
        <v/>
      </c>
      <c r="AE107" s="239">
        <f t="shared" si="18"/>
        <v>0</v>
      </c>
      <c r="AT107" s="47"/>
      <c r="AV107" s="94"/>
      <c r="AX107" s="45"/>
      <c r="AY107" s="47"/>
      <c r="AZ107" s="47"/>
      <c r="HR107" s="71"/>
    </row>
    <row r="108" spans="1:226" x14ac:dyDescent="0.3">
      <c r="D108" s="143"/>
      <c r="F108" s="144"/>
      <c r="G108" s="145"/>
      <c r="H108" s="145"/>
      <c r="I108" s="145"/>
      <c r="K108" s="110"/>
      <c r="L108" s="110"/>
      <c r="M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10"/>
      <c r="AT108" s="47"/>
      <c r="AV108" s="94"/>
      <c r="AX108" s="45"/>
      <c r="AY108" s="47"/>
      <c r="AZ108" s="47"/>
      <c r="HR108" s="71"/>
    </row>
    <row r="109" spans="1:226" x14ac:dyDescent="0.3">
      <c r="D109" s="143"/>
      <c r="F109" s="144"/>
      <c r="G109" s="145"/>
      <c r="H109" s="145"/>
      <c r="I109" s="145"/>
      <c r="L109" s="110"/>
      <c r="M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10"/>
      <c r="AV109" s="94"/>
      <c r="HR109" s="71"/>
    </row>
    <row r="110" spans="1:226" x14ac:dyDescent="0.3">
      <c r="D110" s="143"/>
      <c r="F110" s="144"/>
      <c r="G110" s="145"/>
      <c r="H110" s="145"/>
      <c r="I110" s="145"/>
      <c r="L110" s="110"/>
      <c r="M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V110" s="94"/>
      <c r="HR110" s="71"/>
    </row>
    <row r="111" spans="1:226" x14ac:dyDescent="0.3">
      <c r="D111" s="143"/>
      <c r="F111" s="144"/>
      <c r="G111" s="145"/>
      <c r="H111" s="145"/>
      <c r="I111" s="145"/>
      <c r="L111" s="110"/>
      <c r="M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V111" s="94"/>
      <c r="HR111" s="71"/>
    </row>
    <row r="112" spans="1:226" x14ac:dyDescent="0.3">
      <c r="D112" s="143"/>
      <c r="F112" s="144"/>
      <c r="G112" s="145"/>
      <c r="H112" s="145"/>
      <c r="I112" s="145"/>
      <c r="L112" s="110"/>
      <c r="M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V112" s="94"/>
      <c r="HR112" s="71"/>
    </row>
    <row r="113" spans="4:226" x14ac:dyDescent="0.3">
      <c r="D113" s="143"/>
      <c r="F113" s="144"/>
      <c r="G113" s="145"/>
      <c r="H113" s="145"/>
      <c r="I113" s="145"/>
      <c r="L113" s="110"/>
      <c r="M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V113" s="94"/>
      <c r="HR113" s="71"/>
    </row>
    <row r="114" spans="4:226" x14ac:dyDescent="0.3">
      <c r="D114" s="143"/>
      <c r="F114" s="144"/>
      <c r="G114" s="145"/>
      <c r="H114" s="145"/>
      <c r="I114" s="145"/>
      <c r="L114" s="110"/>
      <c r="M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10"/>
      <c r="AV114" s="94"/>
      <c r="HR114" s="71"/>
    </row>
    <row r="115" spans="4:226" x14ac:dyDescent="0.3">
      <c r="D115" s="143"/>
      <c r="F115" s="144"/>
      <c r="G115" s="145"/>
      <c r="H115" s="145"/>
      <c r="I115" s="145"/>
      <c r="L115" s="110"/>
      <c r="M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V115" s="94"/>
      <c r="HR115" s="71"/>
    </row>
    <row r="116" spans="4:226" x14ac:dyDescent="0.3">
      <c r="D116" s="143"/>
      <c r="F116" s="144"/>
      <c r="G116" s="145"/>
      <c r="H116" s="145"/>
      <c r="I116" s="145"/>
      <c r="L116" s="110"/>
      <c r="M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V116" s="94"/>
      <c r="HR116" s="71"/>
    </row>
    <row r="117" spans="4:226" x14ac:dyDescent="0.3">
      <c r="D117" s="143"/>
      <c r="F117" s="144"/>
      <c r="G117" s="145"/>
      <c r="H117" s="145"/>
      <c r="I117" s="145"/>
      <c r="L117" s="110"/>
      <c r="M117" s="110"/>
      <c r="R117" s="110"/>
      <c r="S117" s="110"/>
      <c r="T117" s="110"/>
      <c r="U117" s="110"/>
      <c r="V117" s="110"/>
      <c r="W117" s="110"/>
      <c r="X117" s="110"/>
      <c r="Y117" s="110"/>
      <c r="Z117" s="110"/>
      <c r="AA117" s="110"/>
      <c r="AB117" s="110"/>
      <c r="AC117" s="110"/>
      <c r="AD117" s="110"/>
      <c r="AE117" s="110"/>
      <c r="AV117" s="94"/>
      <c r="HR117" s="71"/>
    </row>
    <row r="118" spans="4:226" x14ac:dyDescent="0.3">
      <c r="D118" s="143"/>
      <c r="F118" s="144"/>
      <c r="G118" s="145"/>
      <c r="H118" s="145"/>
      <c r="I118" s="145"/>
      <c r="L118" s="110"/>
      <c r="M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V118" s="94"/>
      <c r="HR118" s="71"/>
    </row>
    <row r="119" spans="4:226" x14ac:dyDescent="0.3">
      <c r="D119" s="143"/>
      <c r="F119" s="144"/>
      <c r="G119" s="145"/>
      <c r="H119" s="145"/>
      <c r="I119" s="145"/>
      <c r="L119" s="110"/>
      <c r="M119" s="110"/>
      <c r="R119" s="110"/>
      <c r="S119" s="110"/>
      <c r="T119" s="110"/>
      <c r="U119" s="110"/>
      <c r="V119" s="110"/>
      <c r="W119" s="110"/>
      <c r="X119" s="110"/>
      <c r="Y119" s="110"/>
      <c r="Z119" s="110"/>
      <c r="AA119" s="110"/>
      <c r="AB119" s="110"/>
      <c r="AC119" s="110"/>
      <c r="AD119" s="110"/>
      <c r="AE119" s="110"/>
      <c r="AV119" s="94"/>
      <c r="HR119" s="71"/>
    </row>
    <row r="120" spans="4:226" x14ac:dyDescent="0.3">
      <c r="D120" s="143"/>
      <c r="F120" s="144"/>
      <c r="G120" s="145"/>
      <c r="H120" s="145"/>
      <c r="I120" s="145"/>
      <c r="L120" s="110"/>
      <c r="M120" s="110"/>
      <c r="R120" s="110"/>
      <c r="S120" s="110"/>
      <c r="T120" s="110"/>
      <c r="U120" s="110"/>
      <c r="V120" s="110"/>
      <c r="W120" s="110"/>
      <c r="X120" s="110"/>
      <c r="Y120" s="110"/>
      <c r="Z120" s="110"/>
      <c r="AA120" s="110"/>
      <c r="AB120" s="110"/>
      <c r="AC120" s="110"/>
      <c r="AD120" s="110"/>
      <c r="AE120" s="110"/>
      <c r="AV120" s="94"/>
      <c r="HR120" s="71"/>
    </row>
    <row r="121" spans="4:226" x14ac:dyDescent="0.3">
      <c r="D121" s="143"/>
      <c r="F121" s="144"/>
      <c r="G121" s="145"/>
      <c r="H121" s="145"/>
      <c r="I121" s="145"/>
      <c r="L121" s="110"/>
      <c r="M121" s="110"/>
      <c r="R121" s="110"/>
      <c r="S121" s="110"/>
      <c r="T121" s="110"/>
      <c r="U121" s="110"/>
      <c r="V121" s="110"/>
      <c r="W121" s="110"/>
      <c r="X121" s="110"/>
      <c r="Y121" s="110"/>
      <c r="Z121" s="110"/>
      <c r="AA121" s="110"/>
      <c r="AB121" s="110"/>
      <c r="AC121" s="110"/>
      <c r="AD121" s="110"/>
      <c r="AE121" s="110"/>
      <c r="AV121" s="94"/>
      <c r="HR121" s="71"/>
    </row>
    <row r="122" spans="4:226" x14ac:dyDescent="0.3">
      <c r="D122" s="143"/>
      <c r="F122" s="144"/>
      <c r="G122" s="145"/>
      <c r="H122" s="145"/>
      <c r="I122" s="145"/>
      <c r="L122" s="110"/>
      <c r="M122" s="110"/>
      <c r="R122" s="110"/>
      <c r="S122" s="110"/>
      <c r="T122" s="110"/>
      <c r="U122" s="110"/>
      <c r="V122" s="110"/>
      <c r="W122" s="110"/>
      <c r="X122" s="110"/>
      <c r="Y122" s="110"/>
      <c r="Z122" s="110"/>
      <c r="AA122" s="110"/>
      <c r="AB122" s="110"/>
      <c r="AC122" s="110"/>
      <c r="AD122" s="110"/>
      <c r="AE122" s="110"/>
      <c r="AV122" s="94"/>
      <c r="HR122" s="71"/>
    </row>
    <row r="123" spans="4:226" x14ac:dyDescent="0.3">
      <c r="D123" s="143"/>
      <c r="F123" s="144"/>
      <c r="G123" s="145"/>
      <c r="H123" s="145"/>
      <c r="I123" s="145"/>
      <c r="L123" s="110"/>
      <c r="M123" s="110"/>
      <c r="R123" s="110"/>
      <c r="S123" s="110"/>
      <c r="T123" s="110"/>
      <c r="U123" s="110"/>
      <c r="V123" s="110"/>
      <c r="W123" s="110"/>
      <c r="X123" s="110"/>
      <c r="Y123" s="110"/>
      <c r="Z123" s="110"/>
      <c r="AA123" s="110"/>
      <c r="AB123" s="110"/>
      <c r="AC123" s="110"/>
      <c r="AD123" s="110"/>
      <c r="AE123" s="110"/>
      <c r="AV123" s="94"/>
      <c r="HR123" s="71"/>
    </row>
    <row r="124" spans="4:226" x14ac:dyDescent="0.3">
      <c r="D124" s="143"/>
      <c r="F124" s="144"/>
      <c r="G124" s="145"/>
      <c r="H124" s="145"/>
      <c r="I124" s="145"/>
      <c r="L124" s="110"/>
      <c r="M124" s="110"/>
      <c r="R124" s="110"/>
      <c r="S124" s="110"/>
      <c r="T124" s="110"/>
      <c r="U124" s="110"/>
      <c r="V124" s="110"/>
      <c r="W124" s="110"/>
      <c r="X124" s="110"/>
      <c r="Y124" s="110"/>
      <c r="Z124" s="110"/>
      <c r="AA124" s="110"/>
      <c r="AB124" s="110"/>
      <c r="AC124" s="110"/>
      <c r="AD124" s="110"/>
      <c r="AE124" s="110"/>
      <c r="AV124" s="94"/>
      <c r="HR124" s="71"/>
    </row>
    <row r="125" spans="4:226" x14ac:dyDescent="0.3">
      <c r="D125" s="143"/>
      <c r="F125" s="144"/>
      <c r="G125" s="145"/>
      <c r="H125" s="145"/>
      <c r="I125" s="145"/>
      <c r="L125" s="110"/>
      <c r="M125" s="110"/>
      <c r="R125" s="110"/>
      <c r="S125" s="110"/>
      <c r="T125" s="110"/>
      <c r="U125" s="110"/>
      <c r="V125" s="110"/>
      <c r="W125" s="110"/>
      <c r="X125" s="110"/>
      <c r="Y125" s="110"/>
      <c r="Z125" s="110"/>
      <c r="AA125" s="110"/>
      <c r="AB125" s="110"/>
      <c r="AC125" s="110"/>
      <c r="AD125" s="110"/>
      <c r="AE125" s="110"/>
      <c r="AV125" s="94"/>
      <c r="HR125" s="71"/>
    </row>
    <row r="126" spans="4:226" x14ac:dyDescent="0.3">
      <c r="D126" s="143"/>
      <c r="F126" s="144"/>
      <c r="G126" s="145"/>
      <c r="H126" s="145"/>
      <c r="I126" s="145"/>
      <c r="L126" s="110"/>
      <c r="M126" s="110"/>
      <c r="R126" s="110"/>
      <c r="S126" s="110"/>
      <c r="T126" s="110"/>
      <c r="U126" s="110"/>
      <c r="V126" s="110"/>
      <c r="W126" s="110"/>
      <c r="X126" s="110"/>
      <c r="Y126" s="110"/>
      <c r="Z126" s="110"/>
      <c r="AA126" s="110"/>
      <c r="AB126" s="110"/>
      <c r="AC126" s="110"/>
      <c r="AD126" s="110"/>
      <c r="AE126" s="110"/>
      <c r="AV126" s="94"/>
      <c r="HR126" s="71"/>
    </row>
    <row r="127" spans="4:226" x14ac:dyDescent="0.3">
      <c r="D127" s="143"/>
      <c r="F127" s="144"/>
      <c r="G127" s="145"/>
      <c r="H127" s="145"/>
      <c r="I127" s="145"/>
      <c r="L127" s="110"/>
      <c r="M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10"/>
      <c r="AB127" s="110"/>
      <c r="AC127" s="110"/>
      <c r="AD127" s="110"/>
      <c r="AE127" s="110"/>
      <c r="AV127" s="94"/>
      <c r="HR127" s="71"/>
    </row>
    <row r="128" spans="4:226" x14ac:dyDescent="0.3">
      <c r="D128" s="143"/>
      <c r="F128" s="144"/>
      <c r="G128" s="145"/>
      <c r="H128" s="145"/>
      <c r="I128" s="145"/>
      <c r="L128" s="110"/>
      <c r="M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10"/>
      <c r="AV128" s="94"/>
      <c r="HR128" s="71"/>
    </row>
    <row r="129" spans="4:226" x14ac:dyDescent="0.3">
      <c r="D129" s="143"/>
      <c r="F129" s="144"/>
      <c r="G129" s="145"/>
      <c r="H129" s="145"/>
      <c r="I129" s="145"/>
      <c r="L129" s="110"/>
      <c r="M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V129" s="94"/>
      <c r="HR129" s="71"/>
    </row>
    <row r="130" spans="4:226" x14ac:dyDescent="0.3">
      <c r="D130" s="143"/>
      <c r="F130" s="144"/>
      <c r="G130" s="145"/>
      <c r="H130" s="145"/>
      <c r="I130" s="145"/>
      <c r="L130" s="110"/>
      <c r="M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  <c r="AB130" s="110"/>
      <c r="AC130" s="110"/>
      <c r="AD130" s="110"/>
      <c r="AE130" s="110"/>
      <c r="AV130" s="94"/>
      <c r="HR130" s="71"/>
    </row>
    <row r="131" spans="4:226" x14ac:dyDescent="0.3">
      <c r="D131" s="143"/>
      <c r="F131" s="144"/>
      <c r="G131" s="145"/>
      <c r="H131" s="145"/>
      <c r="I131" s="145"/>
      <c r="L131" s="110"/>
      <c r="M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  <c r="AB131" s="110"/>
      <c r="AC131" s="110"/>
      <c r="AD131" s="110"/>
      <c r="AE131" s="110"/>
      <c r="AV131" s="94"/>
      <c r="HR131" s="71"/>
    </row>
    <row r="132" spans="4:226" x14ac:dyDescent="0.3">
      <c r="D132" s="143"/>
      <c r="F132" s="144"/>
      <c r="G132" s="145"/>
      <c r="H132" s="145"/>
      <c r="I132" s="145"/>
      <c r="L132" s="110"/>
      <c r="M132" s="110"/>
      <c r="R132" s="110"/>
      <c r="S132" s="110"/>
      <c r="T132" s="110"/>
      <c r="U132" s="110"/>
      <c r="V132" s="110"/>
      <c r="W132" s="110"/>
      <c r="X132" s="110"/>
      <c r="Y132" s="110"/>
      <c r="Z132" s="110"/>
      <c r="AA132" s="110"/>
      <c r="AB132" s="110"/>
      <c r="AC132" s="110"/>
      <c r="AD132" s="110"/>
      <c r="AE132" s="110"/>
      <c r="AV132" s="94"/>
      <c r="HR132" s="71"/>
    </row>
    <row r="133" spans="4:226" x14ac:dyDescent="0.3">
      <c r="D133" s="143"/>
      <c r="F133" s="144"/>
      <c r="G133" s="145"/>
      <c r="H133" s="145"/>
      <c r="I133" s="145"/>
      <c r="L133" s="110"/>
      <c r="M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  <c r="AB133" s="110"/>
      <c r="AC133" s="110"/>
      <c r="AD133" s="110"/>
      <c r="AE133" s="110"/>
      <c r="AV133" s="94"/>
      <c r="HR133" s="71"/>
    </row>
    <row r="134" spans="4:226" x14ac:dyDescent="0.3">
      <c r="D134" s="143"/>
      <c r="F134" s="144"/>
      <c r="G134" s="145"/>
      <c r="H134" s="145"/>
      <c r="I134" s="145"/>
      <c r="L134" s="110"/>
      <c r="M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  <c r="AB134" s="110"/>
      <c r="AC134" s="110"/>
      <c r="AD134" s="110"/>
      <c r="AE134" s="110"/>
      <c r="AV134" s="94"/>
      <c r="HR134" s="71"/>
    </row>
    <row r="135" spans="4:226" x14ac:dyDescent="0.3">
      <c r="D135" s="143"/>
      <c r="F135" s="144"/>
      <c r="G135" s="145"/>
      <c r="H135" s="145"/>
      <c r="I135" s="145"/>
      <c r="L135" s="110"/>
      <c r="M135" s="110"/>
      <c r="R135" s="110"/>
      <c r="S135" s="110"/>
      <c r="T135" s="110"/>
      <c r="U135" s="110"/>
      <c r="V135" s="110"/>
      <c r="W135" s="110"/>
      <c r="X135" s="110"/>
      <c r="Y135" s="110"/>
      <c r="Z135" s="110"/>
      <c r="AA135" s="110"/>
      <c r="AB135" s="110"/>
      <c r="AC135" s="110"/>
      <c r="AD135" s="110"/>
      <c r="AE135" s="110"/>
      <c r="AV135" s="94"/>
      <c r="HR135" s="71"/>
    </row>
    <row r="136" spans="4:226" x14ac:dyDescent="0.3">
      <c r="D136" s="143"/>
      <c r="F136" s="144"/>
      <c r="G136" s="145"/>
      <c r="H136" s="145"/>
      <c r="I136" s="145"/>
      <c r="L136" s="110"/>
      <c r="M136" s="110"/>
      <c r="R136" s="110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V136" s="94"/>
      <c r="HR136" s="71"/>
    </row>
    <row r="137" spans="4:226" x14ac:dyDescent="0.3">
      <c r="D137" s="143"/>
      <c r="F137" s="144"/>
      <c r="G137" s="145"/>
      <c r="H137" s="145"/>
      <c r="I137" s="145"/>
      <c r="L137" s="110"/>
      <c r="M137" s="110"/>
      <c r="R137" s="110"/>
      <c r="S137" s="110"/>
      <c r="T137" s="110"/>
      <c r="U137" s="110"/>
      <c r="V137" s="110"/>
      <c r="W137" s="110"/>
      <c r="X137" s="110"/>
      <c r="Y137" s="110"/>
      <c r="Z137" s="110"/>
      <c r="AA137" s="110"/>
      <c r="AB137" s="110"/>
      <c r="AC137" s="110"/>
      <c r="AD137" s="110"/>
      <c r="AE137" s="110"/>
      <c r="AV137" s="94"/>
      <c r="HR137" s="71"/>
    </row>
    <row r="138" spans="4:226" x14ac:dyDescent="0.3">
      <c r="D138" s="143"/>
      <c r="F138" s="144"/>
      <c r="G138" s="145"/>
      <c r="H138" s="145"/>
      <c r="I138" s="145"/>
      <c r="L138" s="110"/>
      <c r="M138" s="110"/>
      <c r="R138" s="110"/>
      <c r="S138" s="110"/>
      <c r="T138" s="110"/>
      <c r="U138" s="110"/>
      <c r="V138" s="110"/>
      <c r="W138" s="110"/>
      <c r="X138" s="110"/>
      <c r="Y138" s="110"/>
      <c r="Z138" s="110"/>
      <c r="AA138" s="110"/>
      <c r="AB138" s="110"/>
      <c r="AC138" s="110"/>
      <c r="AD138" s="110"/>
      <c r="AE138" s="110"/>
      <c r="AV138" s="94"/>
      <c r="HR138" s="71"/>
    </row>
    <row r="139" spans="4:226" x14ac:dyDescent="0.3">
      <c r="D139" s="143"/>
      <c r="F139" s="144"/>
      <c r="G139" s="145"/>
      <c r="H139" s="145"/>
      <c r="I139" s="145"/>
      <c r="L139" s="110"/>
      <c r="M139" s="110"/>
      <c r="R139" s="110"/>
      <c r="S139" s="110"/>
      <c r="T139" s="110"/>
      <c r="U139" s="110"/>
      <c r="V139" s="110"/>
      <c r="W139" s="110"/>
      <c r="X139" s="110"/>
      <c r="Y139" s="110"/>
      <c r="Z139" s="110"/>
      <c r="AA139" s="110"/>
      <c r="AB139" s="110"/>
      <c r="AC139" s="110"/>
      <c r="AD139" s="110"/>
      <c r="AE139" s="110"/>
      <c r="AV139" s="94"/>
      <c r="HR139" s="71"/>
    </row>
    <row r="140" spans="4:226" x14ac:dyDescent="0.3">
      <c r="D140" s="143"/>
      <c r="F140" s="144"/>
      <c r="G140" s="145"/>
      <c r="H140" s="145"/>
      <c r="I140" s="145"/>
      <c r="L140" s="110"/>
      <c r="M140" s="110"/>
      <c r="R140" s="110"/>
      <c r="S140" s="110"/>
      <c r="T140" s="110"/>
      <c r="U140" s="110"/>
      <c r="V140" s="110"/>
      <c r="W140" s="110"/>
      <c r="X140" s="110"/>
      <c r="Y140" s="110"/>
      <c r="Z140" s="110"/>
      <c r="AA140" s="110"/>
      <c r="AB140" s="110"/>
      <c r="AC140" s="110"/>
      <c r="AD140" s="110"/>
      <c r="AE140" s="110"/>
      <c r="AV140" s="94"/>
      <c r="HR140" s="71"/>
    </row>
    <row r="141" spans="4:226" x14ac:dyDescent="0.3">
      <c r="D141" s="143"/>
      <c r="F141" s="144"/>
      <c r="G141" s="145"/>
      <c r="H141" s="145"/>
      <c r="I141" s="145"/>
      <c r="L141" s="110"/>
      <c r="M141" s="110"/>
      <c r="R141" s="110"/>
      <c r="S141" s="110"/>
      <c r="T141" s="110"/>
      <c r="U141" s="110"/>
      <c r="V141" s="110"/>
      <c r="W141" s="110"/>
      <c r="X141" s="110"/>
      <c r="Y141" s="110"/>
      <c r="Z141" s="110"/>
      <c r="AA141" s="110"/>
      <c r="AB141" s="110"/>
      <c r="AC141" s="110"/>
      <c r="AD141" s="110"/>
      <c r="AE141" s="110"/>
      <c r="AV141" s="94"/>
      <c r="HR141" s="71"/>
    </row>
    <row r="142" spans="4:226" x14ac:dyDescent="0.3">
      <c r="D142" s="143"/>
      <c r="F142" s="144"/>
      <c r="G142" s="145"/>
      <c r="H142" s="145"/>
      <c r="I142" s="145"/>
      <c r="L142" s="110"/>
      <c r="M142" s="110"/>
      <c r="R142" s="110"/>
      <c r="S142" s="110"/>
      <c r="T142" s="110"/>
      <c r="U142" s="110"/>
      <c r="V142" s="110"/>
      <c r="W142" s="110"/>
      <c r="X142" s="110"/>
      <c r="Y142" s="110"/>
      <c r="Z142" s="110"/>
      <c r="AA142" s="110"/>
      <c r="AB142" s="110"/>
      <c r="AC142" s="110"/>
      <c r="AD142" s="110"/>
      <c r="AE142" s="110"/>
      <c r="AV142" s="94"/>
      <c r="HR142" s="71"/>
    </row>
    <row r="143" spans="4:226" x14ac:dyDescent="0.3">
      <c r="D143" s="143"/>
      <c r="F143" s="144"/>
      <c r="G143" s="145"/>
      <c r="H143" s="145"/>
      <c r="I143" s="145"/>
      <c r="L143" s="110"/>
      <c r="M143" s="110"/>
      <c r="R143" s="110"/>
      <c r="S143" s="110"/>
      <c r="T143" s="110"/>
      <c r="U143" s="110"/>
      <c r="V143" s="110"/>
      <c r="W143" s="110"/>
      <c r="X143" s="110"/>
      <c r="Y143" s="110"/>
      <c r="Z143" s="110"/>
      <c r="AA143" s="110"/>
      <c r="AB143" s="110"/>
      <c r="AC143" s="110"/>
      <c r="AD143" s="110"/>
      <c r="AE143" s="110"/>
      <c r="AV143" s="94"/>
      <c r="HR143" s="71"/>
    </row>
    <row r="144" spans="4:226" x14ac:dyDescent="0.3">
      <c r="D144" s="143"/>
      <c r="F144" s="144"/>
      <c r="G144" s="145"/>
      <c r="H144" s="145"/>
      <c r="I144" s="145"/>
      <c r="L144" s="110"/>
      <c r="M144" s="110"/>
      <c r="R144" s="110"/>
      <c r="S144" s="110"/>
      <c r="T144" s="110"/>
      <c r="U144" s="110"/>
      <c r="V144" s="110"/>
      <c r="W144" s="110"/>
      <c r="X144" s="110"/>
      <c r="Y144" s="110"/>
      <c r="Z144" s="110"/>
      <c r="AA144" s="110"/>
      <c r="AB144" s="110"/>
      <c r="AC144" s="110"/>
      <c r="AD144" s="110"/>
      <c r="AE144" s="110"/>
      <c r="AV144" s="94"/>
      <c r="HR144" s="71"/>
    </row>
    <row r="145" spans="2:226" x14ac:dyDescent="0.3">
      <c r="D145" s="143"/>
      <c r="F145" s="144"/>
      <c r="G145" s="145"/>
      <c r="H145" s="145"/>
      <c r="I145" s="145"/>
      <c r="L145" s="110"/>
      <c r="M145" s="110"/>
      <c r="R145" s="110"/>
      <c r="S145" s="110"/>
      <c r="T145" s="110"/>
      <c r="U145" s="110"/>
      <c r="V145" s="110"/>
      <c r="W145" s="110"/>
      <c r="X145" s="110"/>
      <c r="Y145" s="110"/>
      <c r="Z145" s="110"/>
      <c r="AA145" s="110"/>
      <c r="AB145" s="110"/>
      <c r="AC145" s="110"/>
      <c r="AD145" s="110"/>
      <c r="AE145" s="110"/>
      <c r="AV145" s="94"/>
      <c r="HR145" s="71"/>
    </row>
    <row r="146" spans="2:226" x14ac:dyDescent="0.3">
      <c r="D146" s="143"/>
      <c r="F146" s="144"/>
      <c r="G146" s="145"/>
      <c r="H146" s="145"/>
      <c r="I146" s="145"/>
      <c r="L146" s="110"/>
      <c r="M146" s="110"/>
      <c r="R146" s="110"/>
      <c r="S146" s="110"/>
      <c r="T146" s="110"/>
      <c r="U146" s="110"/>
      <c r="V146" s="110"/>
      <c r="W146" s="110"/>
      <c r="X146" s="110"/>
      <c r="Y146" s="110"/>
      <c r="Z146" s="110"/>
      <c r="AA146" s="110"/>
      <c r="AB146" s="110"/>
      <c r="AC146" s="110"/>
      <c r="AD146" s="110"/>
      <c r="AE146" s="110"/>
      <c r="AV146" s="94"/>
      <c r="HR146" s="71"/>
    </row>
    <row r="147" spans="2:226" x14ac:dyDescent="0.3">
      <c r="D147" s="143"/>
      <c r="F147" s="144"/>
      <c r="G147" s="145"/>
      <c r="H147" s="145"/>
      <c r="I147" s="145"/>
      <c r="L147" s="110"/>
      <c r="M147" s="110"/>
      <c r="R147" s="110"/>
      <c r="S147" s="110"/>
      <c r="T147" s="110"/>
      <c r="U147" s="110"/>
      <c r="V147" s="110"/>
      <c r="W147" s="110"/>
      <c r="X147" s="110"/>
      <c r="Y147" s="110"/>
      <c r="Z147" s="110"/>
      <c r="AA147" s="110"/>
      <c r="AB147" s="110"/>
      <c r="AC147" s="110"/>
      <c r="AD147" s="110"/>
      <c r="AE147" s="110"/>
      <c r="AV147" s="94"/>
      <c r="HR147" s="71"/>
    </row>
    <row r="148" spans="2:226" x14ac:dyDescent="0.3">
      <c r="D148" s="143"/>
      <c r="F148" s="144"/>
      <c r="G148" s="145"/>
      <c r="H148" s="145"/>
      <c r="I148" s="145"/>
      <c r="L148" s="110"/>
      <c r="M148" s="110"/>
      <c r="R148" s="110"/>
      <c r="S148" s="110"/>
      <c r="T148" s="110"/>
      <c r="U148" s="110"/>
      <c r="V148" s="110"/>
      <c r="W148" s="110"/>
      <c r="X148" s="110"/>
      <c r="Y148" s="110"/>
      <c r="Z148" s="110"/>
      <c r="AA148" s="110"/>
      <c r="AB148" s="110"/>
      <c r="AC148" s="110"/>
      <c r="AD148" s="110"/>
      <c r="AE148" s="110"/>
      <c r="AV148" s="94"/>
      <c r="HR148" s="71"/>
    </row>
    <row r="149" spans="2:226" x14ac:dyDescent="0.3">
      <c r="D149" s="143"/>
      <c r="F149" s="144"/>
      <c r="G149" s="145"/>
      <c r="H149" s="145"/>
      <c r="I149" s="145"/>
      <c r="L149" s="110"/>
      <c r="M149" s="110"/>
      <c r="R149" s="110"/>
      <c r="S149" s="110"/>
      <c r="T149" s="110"/>
      <c r="U149" s="110"/>
      <c r="V149" s="110"/>
      <c r="W149" s="110"/>
      <c r="X149" s="110"/>
      <c r="Y149" s="110"/>
      <c r="Z149" s="110"/>
      <c r="AA149" s="110"/>
      <c r="AB149" s="110"/>
      <c r="AC149" s="110"/>
      <c r="AD149" s="110"/>
      <c r="AE149" s="110"/>
      <c r="AV149" s="94"/>
      <c r="HR149" s="71"/>
    </row>
    <row r="150" spans="2:226" x14ac:dyDescent="0.3">
      <c r="D150" s="143"/>
      <c r="F150" s="144"/>
      <c r="G150" s="145"/>
      <c r="H150" s="145"/>
      <c r="I150" s="145"/>
      <c r="L150" s="110"/>
      <c r="M150" s="110"/>
      <c r="R150" s="110"/>
      <c r="S150" s="110"/>
      <c r="T150" s="110"/>
      <c r="U150" s="110"/>
      <c r="V150" s="110"/>
      <c r="W150" s="110"/>
      <c r="X150" s="110"/>
      <c r="Y150" s="110"/>
      <c r="Z150" s="110"/>
      <c r="AA150" s="110"/>
      <c r="AB150" s="110"/>
      <c r="AC150" s="110"/>
      <c r="AD150" s="110"/>
      <c r="AE150" s="110"/>
      <c r="AV150" s="94"/>
      <c r="HR150" s="71"/>
    </row>
    <row r="151" spans="2:226" x14ac:dyDescent="0.3">
      <c r="D151" s="143"/>
      <c r="F151" s="144"/>
      <c r="G151" s="145"/>
      <c r="H151" s="145"/>
      <c r="I151" s="145"/>
      <c r="L151" s="110"/>
      <c r="M151" s="110"/>
      <c r="R151" s="110"/>
      <c r="S151" s="110"/>
      <c r="T151" s="110"/>
      <c r="U151" s="110"/>
      <c r="V151" s="110"/>
      <c r="W151" s="110"/>
      <c r="X151" s="110"/>
      <c r="Y151" s="110"/>
      <c r="Z151" s="110"/>
      <c r="AA151" s="110"/>
      <c r="AB151" s="110"/>
      <c r="AC151" s="110"/>
      <c r="AD151" s="110"/>
      <c r="AE151" s="110"/>
      <c r="AV151" s="94"/>
      <c r="HR151" s="71"/>
    </row>
    <row r="152" spans="2:226" x14ac:dyDescent="0.3">
      <c r="D152" s="143"/>
      <c r="F152" s="144"/>
      <c r="G152" s="145"/>
      <c r="H152" s="145"/>
      <c r="I152" s="145"/>
      <c r="L152" s="110"/>
      <c r="M152" s="110"/>
      <c r="R152" s="110"/>
      <c r="S152" s="110"/>
      <c r="T152" s="110"/>
      <c r="U152" s="110"/>
      <c r="V152" s="110"/>
      <c r="W152" s="110"/>
      <c r="X152" s="110"/>
      <c r="Y152" s="110"/>
      <c r="Z152" s="110"/>
      <c r="AA152" s="110"/>
      <c r="AB152" s="110"/>
      <c r="AC152" s="110"/>
      <c r="AD152" s="110"/>
      <c r="AE152" s="110"/>
      <c r="AV152" s="94"/>
      <c r="HR152" s="71"/>
    </row>
    <row r="153" spans="2:226" ht="17.25" thickBot="1" x14ac:dyDescent="0.35">
      <c r="D153" s="143"/>
      <c r="F153" s="144"/>
      <c r="G153" s="145"/>
      <c r="H153" s="145"/>
      <c r="I153" s="145"/>
      <c r="L153" s="110"/>
      <c r="M153" s="110"/>
      <c r="R153" s="110"/>
      <c r="S153" s="110"/>
      <c r="T153" s="110"/>
      <c r="U153" s="110"/>
      <c r="V153" s="110"/>
      <c r="W153" s="110"/>
      <c r="X153" s="110"/>
      <c r="Y153" s="110"/>
      <c r="Z153" s="110"/>
      <c r="AA153" s="110"/>
      <c r="AB153" s="110"/>
      <c r="AC153" s="110"/>
      <c r="AD153" s="110"/>
      <c r="AE153" s="110"/>
      <c r="AV153" s="94"/>
      <c r="HR153" s="71"/>
    </row>
    <row r="154" spans="2:226" ht="17.25" thickBot="1" x14ac:dyDescent="0.35">
      <c r="B154" s="240" t="s">
        <v>93</v>
      </c>
      <c r="C154" s="241" t="s">
        <v>17</v>
      </c>
      <c r="D154" s="143"/>
      <c r="F154" s="144"/>
      <c r="G154" s="145"/>
      <c r="H154" s="145"/>
      <c r="I154" s="145"/>
      <c r="L154" s="110"/>
      <c r="M154" s="110"/>
      <c r="R154" s="110"/>
      <c r="S154" s="110"/>
      <c r="T154" s="110"/>
      <c r="U154" s="110"/>
      <c r="V154" s="110"/>
      <c r="W154" s="110"/>
      <c r="X154" s="110"/>
      <c r="Y154" s="110"/>
      <c r="Z154" s="110"/>
      <c r="AA154" s="110"/>
      <c r="AB154" s="110"/>
      <c r="AC154" s="110"/>
      <c r="AD154" s="110"/>
      <c r="AE154" s="110"/>
      <c r="AV154" s="94"/>
      <c r="HR154" s="71"/>
    </row>
    <row r="155" spans="2:226" x14ac:dyDescent="0.3">
      <c r="B155" s="242" t="s">
        <v>89</v>
      </c>
      <c r="C155" s="243" t="str">
        <f>N76</f>
        <v/>
      </c>
      <c r="D155" s="143"/>
      <c r="E155" s="244" t="s">
        <v>89</v>
      </c>
      <c r="F155" s="245" t="e">
        <f>CONCATENATE(C155,",",C156,",",C157,",",C158,",",C159,",",C160,",",C161,",",C162,",",C163,",",C164,",",C165,",",C166,",",C167,",",C168,",",C169,",",C170)</f>
        <v>#VALUE!</v>
      </c>
      <c r="G155" s="245"/>
      <c r="H155" s="245"/>
      <c r="I155" s="245"/>
      <c r="J155" s="244"/>
      <c r="L155" s="110"/>
      <c r="M155" s="110"/>
      <c r="R155" s="110"/>
      <c r="S155" s="110"/>
      <c r="T155" s="110"/>
      <c r="U155" s="110"/>
      <c r="V155" s="110"/>
      <c r="W155" s="110"/>
      <c r="X155" s="110"/>
      <c r="Y155" s="110"/>
      <c r="Z155" s="110"/>
      <c r="AA155" s="110"/>
      <c r="AB155" s="110"/>
      <c r="AC155" s="110"/>
      <c r="AD155" s="110"/>
      <c r="AE155" s="110"/>
      <c r="AV155" s="94"/>
      <c r="HR155" s="71"/>
    </row>
    <row r="156" spans="2:226" x14ac:dyDescent="0.3">
      <c r="B156" s="242" t="s">
        <v>89</v>
      </c>
      <c r="C156" s="243" t="e">
        <f>O76</f>
        <v>#VALUE!</v>
      </c>
      <c r="D156" s="143"/>
      <c r="E156" s="244" t="s">
        <v>90</v>
      </c>
      <c r="F156" s="245" t="e">
        <f>CONCATENATE(C171,",",C172,",",C173,",",C174,",",C175,",",C176,",",C177,",",C178)</f>
        <v>#VALUE!</v>
      </c>
      <c r="G156" s="245"/>
      <c r="H156" s="245"/>
      <c r="I156" s="245"/>
      <c r="J156" s="244"/>
      <c r="L156" s="110"/>
      <c r="M156" s="110"/>
      <c r="R156" s="110"/>
      <c r="S156" s="110"/>
      <c r="T156" s="110"/>
      <c r="U156" s="110"/>
      <c r="V156" s="110"/>
      <c r="W156" s="110"/>
      <c r="X156" s="110"/>
      <c r="Y156" s="110"/>
      <c r="Z156" s="110"/>
      <c r="AA156" s="110"/>
      <c r="AB156" s="110"/>
      <c r="AC156" s="110"/>
      <c r="AD156" s="110"/>
      <c r="AE156" s="110"/>
      <c r="AV156" s="94"/>
      <c r="HR156" s="71"/>
    </row>
    <row r="157" spans="2:226" x14ac:dyDescent="0.3">
      <c r="B157" s="242" t="s">
        <v>89</v>
      </c>
      <c r="C157" s="243" t="str">
        <f>N77</f>
        <v/>
      </c>
      <c r="D157" s="143"/>
      <c r="E157" s="244" t="s">
        <v>91</v>
      </c>
      <c r="F157" s="245" t="e">
        <f>CONCATENATE(C179,",",C180,",",C181,",",C182)</f>
        <v>#VALUE!</v>
      </c>
      <c r="G157" s="245"/>
      <c r="H157" s="245"/>
      <c r="I157" s="245"/>
      <c r="J157" s="244"/>
      <c r="L157" s="110"/>
      <c r="M157" s="110"/>
      <c r="R157" s="110"/>
      <c r="S157" s="110"/>
      <c r="T157" s="110"/>
      <c r="U157" s="110"/>
      <c r="V157" s="110"/>
      <c r="W157" s="110"/>
      <c r="X157" s="110"/>
      <c r="Y157" s="110"/>
      <c r="Z157" s="110"/>
      <c r="AA157" s="110"/>
      <c r="AB157" s="110"/>
      <c r="AC157" s="110"/>
      <c r="AD157" s="110"/>
      <c r="AE157" s="110"/>
      <c r="AV157" s="94"/>
      <c r="HR157" s="71"/>
    </row>
    <row r="158" spans="2:226" x14ac:dyDescent="0.3">
      <c r="B158" s="242" t="s">
        <v>89</v>
      </c>
      <c r="C158" s="243" t="e">
        <f>O77</f>
        <v>#VALUE!</v>
      </c>
      <c r="D158" s="143"/>
      <c r="E158" s="244" t="s">
        <v>92</v>
      </c>
      <c r="F158" s="245" t="e">
        <f>CONCATENATE(C183,",",C184)</f>
        <v>#VALUE!</v>
      </c>
      <c r="G158" s="245"/>
      <c r="H158" s="245"/>
      <c r="I158" s="245"/>
      <c r="J158" s="244"/>
      <c r="L158" s="110"/>
      <c r="M158" s="110"/>
      <c r="R158" s="110"/>
      <c r="S158" s="110"/>
      <c r="T158" s="110"/>
      <c r="U158" s="110"/>
      <c r="V158" s="110"/>
      <c r="W158" s="110"/>
      <c r="X158" s="110"/>
      <c r="Y158" s="110"/>
      <c r="Z158" s="110"/>
      <c r="AA158" s="110"/>
      <c r="AB158" s="110"/>
      <c r="AC158" s="110"/>
      <c r="AD158" s="110"/>
      <c r="AE158" s="110"/>
      <c r="AV158" s="94"/>
      <c r="HR158" s="71"/>
    </row>
    <row r="159" spans="2:226" x14ac:dyDescent="0.3">
      <c r="B159" s="242" t="s">
        <v>89</v>
      </c>
      <c r="C159" s="243" t="str">
        <f>N78</f>
        <v/>
      </c>
      <c r="D159" s="143"/>
      <c r="E159" s="244" t="s">
        <v>61</v>
      </c>
      <c r="F159" s="245" t="e">
        <f>CONCATENATE(C185,",",C186)</f>
        <v>#VALUE!</v>
      </c>
      <c r="G159" s="245"/>
      <c r="H159" s="245"/>
      <c r="I159" s="245"/>
      <c r="J159" s="244"/>
      <c r="L159" s="110"/>
      <c r="M159" s="110"/>
      <c r="R159" s="110"/>
      <c r="S159" s="110"/>
      <c r="T159" s="110"/>
      <c r="U159" s="110"/>
      <c r="V159" s="110"/>
      <c r="W159" s="110"/>
      <c r="X159" s="110"/>
      <c r="Y159" s="110"/>
      <c r="Z159" s="110"/>
      <c r="AA159" s="110"/>
      <c r="AB159" s="110"/>
      <c r="AC159" s="110"/>
      <c r="AD159" s="110"/>
      <c r="AE159" s="110"/>
      <c r="AV159" s="94"/>
      <c r="HR159" s="71"/>
    </row>
    <row r="160" spans="2:226" x14ac:dyDescent="0.3">
      <c r="B160" s="242" t="s">
        <v>89</v>
      </c>
      <c r="C160" s="243" t="e">
        <f>O78</f>
        <v>#VALUE!</v>
      </c>
      <c r="D160" s="143"/>
      <c r="E160" s="244"/>
      <c r="F160" s="244"/>
      <c r="G160" s="245"/>
      <c r="H160" s="245"/>
      <c r="I160" s="245"/>
      <c r="J160" s="244"/>
      <c r="L160" s="110"/>
      <c r="M160" s="110"/>
      <c r="R160" s="110"/>
      <c r="S160" s="110"/>
      <c r="T160" s="110"/>
      <c r="U160" s="110"/>
      <c r="V160" s="110"/>
      <c r="W160" s="110"/>
      <c r="X160" s="110"/>
      <c r="Y160" s="110"/>
      <c r="Z160" s="110"/>
      <c r="AA160" s="110"/>
      <c r="AB160" s="110"/>
      <c r="AC160" s="110"/>
      <c r="AD160" s="110"/>
      <c r="AE160" s="110"/>
      <c r="AV160" s="94"/>
      <c r="HR160" s="71"/>
    </row>
    <row r="161" spans="2:226" x14ac:dyDescent="0.3">
      <c r="B161" s="242" t="s">
        <v>89</v>
      </c>
      <c r="C161" s="243" t="str">
        <f>N79</f>
        <v/>
      </c>
      <c r="E161" s="244"/>
      <c r="F161" s="244"/>
      <c r="G161" s="245"/>
      <c r="H161" s="245"/>
      <c r="I161" s="245"/>
      <c r="J161" s="244"/>
      <c r="AV161" s="94"/>
      <c r="HR161" s="71"/>
    </row>
    <row r="162" spans="2:226" x14ac:dyDescent="0.3">
      <c r="B162" s="242" t="s">
        <v>89</v>
      </c>
      <c r="C162" s="243" t="e">
        <f>O79</f>
        <v>#VALUE!</v>
      </c>
      <c r="AV162" s="94"/>
      <c r="HR162" s="71"/>
    </row>
    <row r="163" spans="2:226" x14ac:dyDescent="0.3">
      <c r="B163" s="242" t="s">
        <v>89</v>
      </c>
      <c r="C163" s="243" t="str">
        <f>N80</f>
        <v/>
      </c>
      <c r="AV163" s="94"/>
      <c r="HR163" s="71"/>
    </row>
    <row r="164" spans="2:226" x14ac:dyDescent="0.3">
      <c r="B164" s="242" t="s">
        <v>89</v>
      </c>
      <c r="C164" s="243" t="e">
        <f>O80</f>
        <v>#VALUE!</v>
      </c>
      <c r="AV164" s="94"/>
      <c r="HR164" s="71"/>
    </row>
    <row r="165" spans="2:226" x14ac:dyDescent="0.3">
      <c r="B165" s="242" t="s">
        <v>89</v>
      </c>
      <c r="C165" s="243" t="str">
        <f>N81</f>
        <v/>
      </c>
      <c r="AV165" s="94"/>
      <c r="HR165" s="71"/>
    </row>
    <row r="166" spans="2:226" x14ac:dyDescent="0.3">
      <c r="B166" s="242" t="s">
        <v>89</v>
      </c>
      <c r="C166" s="243" t="e">
        <f>O81</f>
        <v>#VALUE!</v>
      </c>
      <c r="AV166" s="94"/>
      <c r="HR166" s="71"/>
    </row>
    <row r="167" spans="2:226" x14ac:dyDescent="0.3">
      <c r="B167" s="242" t="s">
        <v>89</v>
      </c>
      <c r="C167" s="243" t="str">
        <f>N82</f>
        <v/>
      </c>
      <c r="AV167" s="94"/>
      <c r="HR167" s="71"/>
    </row>
    <row r="168" spans="2:226" x14ac:dyDescent="0.3">
      <c r="B168" s="242" t="s">
        <v>89</v>
      </c>
      <c r="C168" s="243" t="e">
        <f>O82</f>
        <v>#VALUE!</v>
      </c>
      <c r="AV168" s="94"/>
      <c r="HR168" s="71"/>
    </row>
    <row r="169" spans="2:226" x14ac:dyDescent="0.3">
      <c r="B169" s="242" t="s">
        <v>89</v>
      </c>
      <c r="C169" s="243" t="str">
        <f>N83</f>
        <v/>
      </c>
      <c r="AV169" s="94"/>
      <c r="HR169" s="71"/>
    </row>
    <row r="170" spans="2:226" x14ac:dyDescent="0.3">
      <c r="B170" s="242" t="s">
        <v>89</v>
      </c>
      <c r="C170" s="243" t="e">
        <f>O83</f>
        <v>#VALUE!</v>
      </c>
      <c r="AV170" s="94"/>
      <c r="HR170" s="71"/>
    </row>
    <row r="171" spans="2:226" x14ac:dyDescent="0.3">
      <c r="B171" s="242" t="s">
        <v>90</v>
      </c>
      <c r="C171" s="243" t="str">
        <f>N84</f>
        <v/>
      </c>
      <c r="AV171" s="94"/>
      <c r="HR171" s="71"/>
    </row>
    <row r="172" spans="2:226" x14ac:dyDescent="0.3">
      <c r="B172" s="242" t="s">
        <v>90</v>
      </c>
      <c r="C172" s="243" t="e">
        <f>O84</f>
        <v>#VALUE!</v>
      </c>
      <c r="AV172" s="94"/>
      <c r="HR172" s="71"/>
    </row>
    <row r="173" spans="2:226" x14ac:dyDescent="0.3">
      <c r="B173" s="242" t="s">
        <v>90</v>
      </c>
      <c r="C173" s="243" t="str">
        <f>N85</f>
        <v/>
      </c>
      <c r="AV173" s="94"/>
      <c r="HR173" s="71"/>
    </row>
    <row r="174" spans="2:226" x14ac:dyDescent="0.3">
      <c r="B174" s="242" t="s">
        <v>90</v>
      </c>
      <c r="C174" s="243" t="e">
        <f>O85</f>
        <v>#VALUE!</v>
      </c>
      <c r="AV174" s="94"/>
      <c r="HR174" s="71"/>
    </row>
    <row r="175" spans="2:226" x14ac:dyDescent="0.3">
      <c r="B175" s="242" t="s">
        <v>90</v>
      </c>
      <c r="C175" s="243" t="str">
        <f>N86</f>
        <v/>
      </c>
      <c r="AV175" s="94"/>
      <c r="HR175" s="71"/>
    </row>
    <row r="176" spans="2:226" x14ac:dyDescent="0.3">
      <c r="B176" s="242" t="s">
        <v>90</v>
      </c>
      <c r="C176" s="243" t="e">
        <f>O86</f>
        <v>#VALUE!</v>
      </c>
      <c r="AV176" s="94"/>
      <c r="HR176" s="71"/>
    </row>
    <row r="177" spans="2:226" x14ac:dyDescent="0.3">
      <c r="B177" s="242" t="s">
        <v>90</v>
      </c>
      <c r="C177" s="243" t="str">
        <f>N87</f>
        <v/>
      </c>
      <c r="AV177" s="94"/>
      <c r="HR177" s="71"/>
    </row>
    <row r="178" spans="2:226" x14ac:dyDescent="0.3">
      <c r="B178" s="242" t="s">
        <v>90</v>
      </c>
      <c r="C178" s="243" t="e">
        <f>O87</f>
        <v>#VALUE!</v>
      </c>
      <c r="AV178" s="94"/>
      <c r="HR178" s="71"/>
    </row>
    <row r="179" spans="2:226" x14ac:dyDescent="0.3">
      <c r="B179" s="242" t="s">
        <v>91</v>
      </c>
      <c r="C179" s="243" t="str">
        <f>N88</f>
        <v/>
      </c>
      <c r="AV179" s="94"/>
      <c r="HR179" s="71"/>
    </row>
    <row r="180" spans="2:226" x14ac:dyDescent="0.3">
      <c r="B180" s="242" t="s">
        <v>91</v>
      </c>
      <c r="C180" s="243" t="e">
        <f>O88</f>
        <v>#VALUE!</v>
      </c>
      <c r="AV180" s="94"/>
      <c r="HR180" s="71"/>
    </row>
    <row r="181" spans="2:226" x14ac:dyDescent="0.3">
      <c r="B181" s="242" t="s">
        <v>91</v>
      </c>
      <c r="C181" s="243" t="str">
        <f>N89</f>
        <v/>
      </c>
      <c r="AV181" s="94"/>
      <c r="HR181" s="71"/>
    </row>
    <row r="182" spans="2:226" x14ac:dyDescent="0.3">
      <c r="B182" s="242" t="s">
        <v>91</v>
      </c>
      <c r="C182" s="243" t="e">
        <f>O89</f>
        <v>#VALUE!</v>
      </c>
      <c r="AV182" s="94"/>
      <c r="HR182" s="71"/>
    </row>
    <row r="183" spans="2:226" x14ac:dyDescent="0.3">
      <c r="B183" s="242" t="s">
        <v>92</v>
      </c>
      <c r="C183" s="243" t="str">
        <f>N90</f>
        <v/>
      </c>
      <c r="AV183" s="94"/>
      <c r="HR183" s="71"/>
    </row>
    <row r="184" spans="2:226" x14ac:dyDescent="0.3">
      <c r="B184" s="242" t="s">
        <v>92</v>
      </c>
      <c r="C184" s="243" t="e">
        <f>O90</f>
        <v>#VALUE!</v>
      </c>
      <c r="AV184" s="94"/>
      <c r="HR184" s="71"/>
    </row>
    <row r="185" spans="2:226" x14ac:dyDescent="0.3">
      <c r="B185" s="242" t="s">
        <v>61</v>
      </c>
      <c r="C185" s="243" t="str">
        <f>N91</f>
        <v/>
      </c>
      <c r="AV185" s="94"/>
      <c r="HR185" s="71"/>
    </row>
    <row r="186" spans="2:226" ht="17.25" thickBot="1" x14ac:dyDescent="0.35">
      <c r="B186" s="246" t="s">
        <v>61</v>
      </c>
      <c r="C186" s="247" t="e">
        <f>O91</f>
        <v>#VALUE!</v>
      </c>
      <c r="AV186" s="94"/>
      <c r="HR186" s="71"/>
    </row>
    <row r="187" spans="2:226" x14ac:dyDescent="0.3">
      <c r="AV187" s="94"/>
      <c r="HR187" s="71"/>
    </row>
    <row r="188" spans="2:226" x14ac:dyDescent="0.3">
      <c r="AV188" s="94"/>
      <c r="HR188" s="71"/>
    </row>
  </sheetData>
  <sheetProtection algorithmName="SHA-512" hashValue="6xFSD+hbYindDv4pKoVBGWFcTWEhuaX+xeZaWMsBG8tgJfzvkgoKDhqAedIUoX9PKvvrShqzdPD5rzzQb+4HsQ==" saltValue="6O7K8WqrduJOBP1epKnYRA==" spinCount="100000" sheet="1" objects="1" scenarios="1"/>
  <mergeCells count="78">
    <mergeCell ref="AQ75:AR75"/>
    <mergeCell ref="AQ69:AR69"/>
    <mergeCell ref="AQ71:AR71"/>
    <mergeCell ref="AQ72:AR72"/>
    <mergeCell ref="AQ73:AR73"/>
    <mergeCell ref="AQ74:AR74"/>
    <mergeCell ref="AQ63:AR63"/>
    <mergeCell ref="AQ65:AR65"/>
    <mergeCell ref="AQ66:AR66"/>
    <mergeCell ref="AQ67:AR67"/>
    <mergeCell ref="AQ68:AR68"/>
    <mergeCell ref="AQ57:AR57"/>
    <mergeCell ref="AQ59:AR59"/>
    <mergeCell ref="AQ60:AR60"/>
    <mergeCell ref="AQ61:AR61"/>
    <mergeCell ref="AQ62:AR62"/>
    <mergeCell ref="AQ51:AR51"/>
    <mergeCell ref="AQ53:AR53"/>
    <mergeCell ref="AQ54:AR54"/>
    <mergeCell ref="AQ55:AR55"/>
    <mergeCell ref="AQ56:AR56"/>
    <mergeCell ref="AQ45:AR45"/>
    <mergeCell ref="AQ47:AR47"/>
    <mergeCell ref="AQ48:AR48"/>
    <mergeCell ref="AQ49:AR49"/>
    <mergeCell ref="AQ50:AR50"/>
    <mergeCell ref="AQ39:AR39"/>
    <mergeCell ref="AQ41:AR41"/>
    <mergeCell ref="AQ42:AR42"/>
    <mergeCell ref="AQ43:AR43"/>
    <mergeCell ref="AQ44:AR44"/>
    <mergeCell ref="AQ33:AR33"/>
    <mergeCell ref="AQ35:AR35"/>
    <mergeCell ref="AQ36:AR36"/>
    <mergeCell ref="AQ37:AR37"/>
    <mergeCell ref="AQ38:AR38"/>
    <mergeCell ref="AL77:AM77"/>
    <mergeCell ref="AQ15:AR15"/>
    <mergeCell ref="AQ17:AR17"/>
    <mergeCell ref="AQ18:AR18"/>
    <mergeCell ref="AQ19:AR19"/>
    <mergeCell ref="AQ20:AR20"/>
    <mergeCell ref="AQ21:AR21"/>
    <mergeCell ref="AQ23:AR23"/>
    <mergeCell ref="AQ24:AR24"/>
    <mergeCell ref="AQ25:AR25"/>
    <mergeCell ref="AQ26:AR26"/>
    <mergeCell ref="AQ27:AR27"/>
    <mergeCell ref="AQ29:AR29"/>
    <mergeCell ref="AQ30:AR30"/>
    <mergeCell ref="AQ31:AR31"/>
    <mergeCell ref="AQ32:AR32"/>
    <mergeCell ref="AL65:AM65"/>
    <mergeCell ref="AL71:AM71"/>
    <mergeCell ref="AN1:AO1"/>
    <mergeCell ref="AL29:AM29"/>
    <mergeCell ref="AL35:AM35"/>
    <mergeCell ref="AL41:AM41"/>
    <mergeCell ref="AL47:AM47"/>
    <mergeCell ref="AL53:AM53"/>
    <mergeCell ref="AL59:AM59"/>
    <mergeCell ref="AL23:AM23"/>
    <mergeCell ref="B1:K1"/>
    <mergeCell ref="AL11:AM11"/>
    <mergeCell ref="AL17:AM17"/>
    <mergeCell ref="AL1:AM1"/>
    <mergeCell ref="AQ2:AR2"/>
    <mergeCell ref="AQ3:AR3"/>
    <mergeCell ref="AQ5:AR5"/>
    <mergeCell ref="AQ6:AR6"/>
    <mergeCell ref="AQ7:AR7"/>
    <mergeCell ref="AQ8:AR8"/>
    <mergeCell ref="AQ9:AR9"/>
    <mergeCell ref="AQ11:AR11"/>
    <mergeCell ref="AQ12:AR12"/>
    <mergeCell ref="AQ13:AR13"/>
    <mergeCell ref="AQ14:AR14"/>
    <mergeCell ref="AL5:AM5"/>
  </mergeCells>
  <phoneticPr fontId="17" type="noConversion"/>
  <conditionalFormatting sqref="A5">
    <cfRule type="expression" dxfId="26" priority="82">
      <formula>AND(LEN($N2)&gt;0,(OR(IFERROR(FIND($N2,$HS$30,1)&gt;0,0),IFERROR(FIND($O2,$HS$30,1)&gt;0,0))))</formula>
    </cfRule>
  </conditionalFormatting>
  <conditionalFormatting sqref="A6">
    <cfRule type="expression" dxfId="25" priority="83">
      <formula>AND(LEN($N2)&gt;0,(OR(IFERROR(FIND($N2,$HS$30,1)&gt;0,0),IFERROR(FIND($O2,$HS$30,1)&gt;0,0))))</formula>
    </cfRule>
  </conditionalFormatting>
  <conditionalFormatting sqref="A7">
    <cfRule type="expression" dxfId="24" priority="84">
      <formula>AND(LEN($N2)&gt;0,(OR(IFERROR(FIND($N2,$HS$30,1)&gt;0,0),IFERROR(FIND($O2,$HS$30,1)&gt;0,0))))</formula>
    </cfRule>
  </conditionalFormatting>
  <conditionalFormatting sqref="B4:H107">
    <cfRule type="expression" dxfId="23" priority="85">
      <formula>AND(LEN($N4)&gt;0,(OR(IFERROR(FIND($N4,$HS$30,1)&gt;0,0),IFERROR(FIND($O4,$HS$30,1)&gt;0,0))))</formula>
    </cfRule>
    <cfRule type="expression" dxfId="22" priority="86">
      <formula>MATCH($M4,$A$19:$A$26,0)&gt;0</formula>
    </cfRule>
  </conditionalFormatting>
  <conditionalFormatting sqref="D4:H107">
    <cfRule type="expression" dxfId="21" priority="8">
      <formula>AND(LEN($N4)&gt;0,(OR(IFERROR(FIND($N4,$AX$9:$AX$17,1)&gt;0,0),IFERROR(FIND($O4,$AX$9:$AX$17,1)&gt;0,0))))</formula>
    </cfRule>
  </conditionalFormatting>
  <conditionalFormatting sqref="I4:I107">
    <cfRule type="expression" dxfId="20" priority="87">
      <formula>AND(LEN($N4)&gt;0,(OR(IFERROR(FIND($N4,$HS$30,1)&gt;0,0),IFERROR(FIND($O4,$HS$30,1)&gt;0,0))))</formula>
    </cfRule>
    <cfRule type="expression" dxfId="19" priority="88">
      <formula>MATCH($M4,$A$19:$A$26,0)&gt;0</formula>
    </cfRule>
  </conditionalFormatting>
  <conditionalFormatting sqref="J76:J107">
    <cfRule type="expression" dxfId="18" priority="24">
      <formula>LEFT(I76,FIND(":",I76,1)-1)=RIGHT(I76,LEN(I76)-FIND(":",I76,1))</formula>
    </cfRule>
    <cfRule type="expression" priority="25">
      <formula>LEFT(H40,FIND(":",H40,1)-1)=RIGHT(H40,LEN(H40)-FIND(":",H40,1))</formula>
    </cfRule>
  </conditionalFormatting>
  <conditionalFormatting sqref="K76:K107">
    <cfRule type="expression" dxfId="17" priority="23">
      <formula>LEFT(J76,FIND(":",J76,1)-1)=RIGHT(J76,LEN(J76)-FIND(":",J76,1))</formula>
    </cfRule>
  </conditionalFormatting>
  <conditionalFormatting sqref="AB1:AE1048576">
    <cfRule type="expression" dxfId="16" priority="1">
      <formula>AB1=0</formula>
    </cfRule>
  </conditionalFormatting>
  <conditionalFormatting sqref="AL8:AP8">
    <cfRule type="expression" dxfId="15" priority="75">
      <formula>MATCH($AM$8,$AM$78:$AM$85,0)&gt;0</formula>
    </cfRule>
  </conditionalFormatting>
  <conditionalFormatting sqref="AL14:AP14">
    <cfRule type="expression" dxfId="14" priority="76">
      <formula>MATCH($AM$14,$AM$78:$AM$85,0)&gt;0</formula>
    </cfRule>
  </conditionalFormatting>
  <conditionalFormatting sqref="AL20:AP20">
    <cfRule type="expression" dxfId="13" priority="21">
      <formula>MATCH($AM$20,$AM$78:$AM$85,0)&gt;0</formula>
    </cfRule>
  </conditionalFormatting>
  <conditionalFormatting sqref="AL26:AP26">
    <cfRule type="expression" dxfId="12" priority="20">
      <formula>MATCH($AM$26,$AM$78:$AM$85,0)&gt;0</formula>
    </cfRule>
  </conditionalFormatting>
  <conditionalFormatting sqref="AL32:AP32">
    <cfRule type="expression" dxfId="11" priority="19">
      <formula>MATCH($AM$32,$AM$78:$AM$85,0)&gt;0</formula>
    </cfRule>
  </conditionalFormatting>
  <conditionalFormatting sqref="AL38:AP38">
    <cfRule type="expression" dxfId="10" priority="18">
      <formula>MATCH($AM$38,$AM$78:$AM$85,0)&gt;0</formula>
    </cfRule>
  </conditionalFormatting>
  <conditionalFormatting sqref="AL44:AP44">
    <cfRule type="expression" dxfId="9" priority="17">
      <formula>MATCH($AM$44,$AM$78:$AM$85,0)&gt;0</formula>
    </cfRule>
  </conditionalFormatting>
  <conditionalFormatting sqref="AL50:AP50">
    <cfRule type="expression" dxfId="8" priority="16">
      <formula>MATCH($AM$50,$AM$78:$AM$85,0)&gt;0</formula>
    </cfRule>
  </conditionalFormatting>
  <conditionalFormatting sqref="AL56:AP56">
    <cfRule type="expression" dxfId="7" priority="15">
      <formula>MATCH($AM$56,$AM$78:$AM$85,0)&gt;0</formula>
    </cfRule>
  </conditionalFormatting>
  <conditionalFormatting sqref="AL62:AP62">
    <cfRule type="expression" dxfId="6" priority="14">
      <formula>MATCH($AM$62,$AM$78:$AM$85,0)&gt;0</formula>
    </cfRule>
  </conditionalFormatting>
  <conditionalFormatting sqref="AL68:AP68">
    <cfRule type="expression" dxfId="5" priority="13">
      <formula>MATCH($AM$68,$AM$78:$AM$85,0)&gt;0</formula>
    </cfRule>
  </conditionalFormatting>
  <conditionalFormatting sqref="AL74:AP74">
    <cfRule type="expression" dxfId="4" priority="12">
      <formula>MATCH($AM$74,$AM$78:$AM$85,0)&gt;0</formula>
    </cfRule>
  </conditionalFormatting>
  <conditionalFormatting sqref="BN1:BN1048576">
    <cfRule type="expression" dxfId="3" priority="28">
      <formula>ISNUMBER(BN1)</formula>
    </cfRule>
  </conditionalFormatting>
  <conditionalFormatting sqref="BY4:DT51">
    <cfRule type="expression" dxfId="2" priority="31">
      <formula>BY4=0</formula>
    </cfRule>
  </conditionalFormatting>
  <conditionalFormatting sqref="DW4:FR51">
    <cfRule type="expression" dxfId="1" priority="29">
      <formula>DW4=0</formula>
    </cfRule>
  </conditionalFormatting>
  <conditionalFormatting sqref="FU4:HP51">
    <cfRule type="expression" dxfId="0" priority="30">
      <formula>FU4=0</formula>
    </cfRule>
  </conditionalFormatting>
  <dataValidations count="3">
    <dataValidation type="list" allowBlank="1" showInputMessage="1" showErrorMessage="1" sqref="A9:A16" xr:uid="{9C9ECF16-DEBF-4442-B76B-928A76EAB01E}">
      <formula1>Teams</formula1>
    </dataValidation>
    <dataValidation type="list" allowBlank="1" showInputMessage="1" showErrorMessage="1" sqref="A19:A26" xr:uid="{20BB05D0-5F2D-4137-8C11-594EE53D7DF0}">
      <formula1>cities</formula1>
    </dataValidation>
    <dataValidation type="custom" allowBlank="1" showInputMessage="1" showErrorMessage="1" errorTitle="Incorrect format" error="Score should be entered in 0:0 format" sqref="I4:I75 I76:K107" xr:uid="{146FD879-F086-490B-A60A-72B50E2E89EF}">
      <formula1>AND(ISNUMBER(LEFT(I4,FIND(":",I4&amp;":")-1)+0),ISNUMBER(MID(I4,FIND(":",I4&amp;":")+1,LEN(I4))+0),ISNUMBER(FIND(":",I4)))</formula1>
    </dataValidation>
  </dataValidations>
  <pageMargins left="0.7" right="0.7" top="0.75" bottom="0.75" header="0.3" footer="0.3"/>
  <pageSetup orientation="portrait" horizontalDpi="4294967293" r:id="rId1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68359-9135-466A-A9A7-8337567F872A}">
  <sheetPr>
    <tabColor theme="1"/>
  </sheetPr>
  <dimension ref="B1:R7"/>
  <sheetViews>
    <sheetView workbookViewId="0">
      <selection activeCell="B7" sqref="B7"/>
    </sheetView>
  </sheetViews>
  <sheetFormatPr defaultColWidth="8.85546875" defaultRowHeight="15" x14ac:dyDescent="0.25"/>
  <cols>
    <col min="1" max="1" width="2.7109375" style="21" customWidth="1"/>
    <col min="2" max="2" width="12.7109375" style="35" customWidth="1"/>
    <col min="3" max="3" width="12.7109375" style="36" customWidth="1"/>
    <col min="4" max="16384" width="8.85546875" style="21"/>
  </cols>
  <sheetData>
    <row r="1" spans="2:18" x14ac:dyDescent="0.25">
      <c r="D1" s="22"/>
      <c r="E1" s="26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8"/>
    </row>
    <row r="2" spans="2:18" x14ac:dyDescent="0.25">
      <c r="D2" s="22"/>
      <c r="E2" s="29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1"/>
    </row>
    <row r="3" spans="2:18" ht="15.75" thickBot="1" x14ac:dyDescent="0.3">
      <c r="D3" s="22"/>
      <c r="E3" s="32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4"/>
    </row>
    <row r="4" spans="2:18" ht="15.75" thickBot="1" x14ac:dyDescent="0.3">
      <c r="D4" s="22"/>
      <c r="E4" s="23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5"/>
    </row>
    <row r="6" spans="2:18" x14ac:dyDescent="0.25">
      <c r="B6" s="37" t="s">
        <v>768</v>
      </c>
      <c r="C6" s="38" t="s">
        <v>15</v>
      </c>
    </row>
    <row r="7" spans="2:18" x14ac:dyDescent="0.25">
      <c r="B7" s="35" t="s">
        <v>776</v>
      </c>
      <c r="C7" s="36" cm="1">
        <f t="array" aca="1" ref="C7" ca="1">INDIRECT(B7&amp;"!totalpoints")</f>
        <v>0</v>
      </c>
    </row>
  </sheetData>
  <sortState xmlns:xlrd2="http://schemas.microsoft.com/office/spreadsheetml/2017/richdata2" ref="B7:C7">
    <sortCondition descending="1" ref="C6:C7"/>
  </sortState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BD0C-D40E-4998-95E3-DFDB844B6BAE}">
  <sheetPr codeName="Sheet6"/>
  <dimension ref="A1:AA501"/>
  <sheetViews>
    <sheetView topLeftCell="K1" workbookViewId="0">
      <selection activeCell="AA6" sqref="AA6"/>
    </sheetView>
  </sheetViews>
  <sheetFormatPr defaultRowHeight="15" x14ac:dyDescent="0.25"/>
  <cols>
    <col min="14" max="14" width="16.7109375" customWidth="1"/>
    <col min="25" max="25" width="27.42578125" customWidth="1"/>
    <col min="26" max="27" width="8.85546875" customWidth="1"/>
    <col min="28" max="28" width="9" customWidth="1"/>
  </cols>
  <sheetData>
    <row r="1" spans="1:27" ht="15.75" thickBot="1" x14ac:dyDescent="0.3">
      <c r="A1" s="290" t="s">
        <v>191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</row>
    <row r="2" spans="1:27" ht="15.75" x14ac:dyDescent="0.25">
      <c r="A2" s="292" t="s">
        <v>192</v>
      </c>
      <c r="B2" s="295" t="s">
        <v>193</v>
      </c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7"/>
      <c r="N2" s="292"/>
      <c r="O2" s="8" t="s">
        <v>198</v>
      </c>
      <c r="P2" s="8" t="s">
        <v>200</v>
      </c>
      <c r="Q2" s="8" t="s">
        <v>201</v>
      </c>
      <c r="R2" s="8" t="s">
        <v>202</v>
      </c>
      <c r="S2" s="8" t="s">
        <v>203</v>
      </c>
      <c r="T2" s="8" t="s">
        <v>204</v>
      </c>
      <c r="U2" s="8" t="s">
        <v>205</v>
      </c>
      <c r="V2" s="7" t="s">
        <v>206</v>
      </c>
    </row>
    <row r="3" spans="1:27" ht="15.75" x14ac:dyDescent="0.25">
      <c r="A3" s="293"/>
      <c r="B3" s="298" t="s">
        <v>194</v>
      </c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300"/>
      <c r="N3" s="293"/>
      <c r="O3" s="1" t="s">
        <v>199</v>
      </c>
      <c r="P3" s="1" t="s">
        <v>199</v>
      </c>
      <c r="Q3" s="1" t="s">
        <v>199</v>
      </c>
      <c r="R3" s="1" t="s">
        <v>199</v>
      </c>
      <c r="S3" s="1" t="s">
        <v>199</v>
      </c>
      <c r="T3" s="1" t="s">
        <v>199</v>
      </c>
      <c r="U3" s="1" t="s">
        <v>199</v>
      </c>
      <c r="V3" s="9" t="s">
        <v>199</v>
      </c>
    </row>
    <row r="4" spans="1:27" ht="15.75" x14ac:dyDescent="0.25">
      <c r="A4" s="293"/>
      <c r="B4" s="301" t="s">
        <v>195</v>
      </c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3"/>
      <c r="N4" s="293"/>
      <c r="O4" s="1"/>
      <c r="P4" s="1"/>
      <c r="Q4" s="1"/>
      <c r="R4" s="1"/>
      <c r="S4" s="1"/>
      <c r="T4" s="1"/>
      <c r="U4" s="1"/>
      <c r="V4" s="9"/>
    </row>
    <row r="5" spans="1:27" ht="15.75" x14ac:dyDescent="0.25">
      <c r="A5" s="293"/>
      <c r="B5" s="301" t="s">
        <v>196</v>
      </c>
      <c r="C5" s="302"/>
      <c r="D5" s="302"/>
      <c r="E5" s="302"/>
      <c r="F5" s="302"/>
      <c r="G5" s="302"/>
      <c r="H5" s="302"/>
      <c r="I5" s="302"/>
      <c r="J5" s="302"/>
      <c r="K5" s="302"/>
      <c r="L5" s="302"/>
      <c r="M5" s="303"/>
      <c r="N5" s="293"/>
      <c r="O5" s="1"/>
      <c r="P5" s="1"/>
      <c r="Q5" s="1"/>
      <c r="R5" s="1"/>
      <c r="S5" s="1"/>
      <c r="T5" s="1"/>
      <c r="U5" s="1"/>
      <c r="V5" s="9"/>
    </row>
    <row r="6" spans="1:27" ht="16.5" thickBot="1" x14ac:dyDescent="0.3">
      <c r="A6" s="294"/>
      <c r="B6" s="304" t="s">
        <v>197</v>
      </c>
      <c r="C6" s="305"/>
      <c r="D6" s="305"/>
      <c r="E6" s="305"/>
      <c r="F6" s="305"/>
      <c r="G6" s="305"/>
      <c r="H6" s="305"/>
      <c r="I6" s="305"/>
      <c r="J6" s="305"/>
      <c r="K6" s="305"/>
      <c r="L6" s="305"/>
      <c r="M6" s="306"/>
      <c r="N6" s="294"/>
      <c r="O6" s="2"/>
      <c r="P6" s="2"/>
      <c r="Q6" s="2"/>
      <c r="R6" s="2"/>
      <c r="S6" s="2"/>
      <c r="T6" s="2"/>
      <c r="U6" s="2"/>
      <c r="V6" s="10"/>
      <c r="Y6" s="19" t="s">
        <v>716</v>
      </c>
      <c r="AA6" t="s">
        <v>733</v>
      </c>
    </row>
    <row r="7" spans="1:27" ht="16.5" thickBot="1" x14ac:dyDescent="0.3">
      <c r="A7" s="11">
        <v>1</v>
      </c>
      <c r="B7" s="3"/>
      <c r="C7" s="3"/>
      <c r="D7" s="3"/>
      <c r="E7" s="3"/>
      <c r="F7" s="4" t="s">
        <v>16</v>
      </c>
      <c r="G7" s="4" t="s">
        <v>61</v>
      </c>
      <c r="H7" s="4" t="s">
        <v>62</v>
      </c>
      <c r="I7" s="4" t="s">
        <v>18</v>
      </c>
      <c r="J7" s="4" t="s">
        <v>103</v>
      </c>
      <c r="K7" s="4" t="s">
        <v>105</v>
      </c>
      <c r="L7" s="4" t="s">
        <v>109</v>
      </c>
      <c r="M7" s="4" t="s">
        <v>14</v>
      </c>
      <c r="N7" s="18" t="s">
        <v>219</v>
      </c>
      <c r="O7" s="3" t="s">
        <v>207</v>
      </c>
      <c r="P7" s="3" t="s">
        <v>208</v>
      </c>
      <c r="Q7" s="3" t="s">
        <v>209</v>
      </c>
      <c r="R7" s="3" t="s">
        <v>210</v>
      </c>
      <c r="S7" s="3" t="s">
        <v>211</v>
      </c>
      <c r="T7" s="3" t="s">
        <v>212</v>
      </c>
      <c r="U7" s="3" t="s">
        <v>213</v>
      </c>
      <c r="V7" s="12" t="s">
        <v>214</v>
      </c>
      <c r="Y7" s="20" t="s">
        <v>717</v>
      </c>
      <c r="AA7" t="s">
        <v>106</v>
      </c>
    </row>
    <row r="8" spans="1:27" ht="16.5" thickBot="1" x14ac:dyDescent="0.3">
      <c r="A8" s="11">
        <v>2</v>
      </c>
      <c r="B8" s="5"/>
      <c r="C8" s="5"/>
      <c r="D8" s="5"/>
      <c r="E8" s="6" t="s">
        <v>7</v>
      </c>
      <c r="F8" s="5"/>
      <c r="G8" s="6" t="s">
        <v>61</v>
      </c>
      <c r="H8" s="6" t="s">
        <v>62</v>
      </c>
      <c r="I8" s="6" t="s">
        <v>18</v>
      </c>
      <c r="J8" s="6" t="s">
        <v>103</v>
      </c>
      <c r="K8" s="6" t="s">
        <v>105</v>
      </c>
      <c r="L8" s="6" t="s">
        <v>109</v>
      </c>
      <c r="M8" s="6" t="s">
        <v>14</v>
      </c>
      <c r="N8" s="18" t="s">
        <v>220</v>
      </c>
      <c r="O8" s="5" t="s">
        <v>211</v>
      </c>
      <c r="P8" s="5" t="s">
        <v>212</v>
      </c>
      <c r="Q8" s="5" t="s">
        <v>209</v>
      </c>
      <c r="R8" s="5" t="s">
        <v>215</v>
      </c>
      <c r="S8" s="5" t="s">
        <v>208</v>
      </c>
      <c r="T8" s="5" t="s">
        <v>210</v>
      </c>
      <c r="U8" s="5" t="s">
        <v>213</v>
      </c>
      <c r="V8" s="13" t="s">
        <v>214</v>
      </c>
      <c r="Y8" s="20" t="s">
        <v>718</v>
      </c>
      <c r="AA8" t="s">
        <v>32</v>
      </c>
    </row>
    <row r="9" spans="1:27" ht="16.5" thickBot="1" x14ac:dyDescent="0.3">
      <c r="A9" s="11">
        <v>3</v>
      </c>
      <c r="B9" s="5"/>
      <c r="C9" s="5"/>
      <c r="D9" s="5"/>
      <c r="E9" s="6" t="s">
        <v>7</v>
      </c>
      <c r="F9" s="6" t="s">
        <v>16</v>
      </c>
      <c r="G9" s="5"/>
      <c r="H9" s="6" t="s">
        <v>62</v>
      </c>
      <c r="I9" s="6" t="s">
        <v>18</v>
      </c>
      <c r="J9" s="6" t="s">
        <v>103</v>
      </c>
      <c r="K9" s="6" t="s">
        <v>105</v>
      </c>
      <c r="L9" s="6" t="s">
        <v>109</v>
      </c>
      <c r="M9" s="6" t="s">
        <v>14</v>
      </c>
      <c r="N9" s="18" t="s">
        <v>221</v>
      </c>
      <c r="O9" s="5" t="s">
        <v>207</v>
      </c>
      <c r="P9" s="5" t="s">
        <v>208</v>
      </c>
      <c r="Q9" s="5" t="s">
        <v>209</v>
      </c>
      <c r="R9" s="5" t="s">
        <v>215</v>
      </c>
      <c r="S9" s="5" t="s">
        <v>211</v>
      </c>
      <c r="T9" s="5" t="s">
        <v>212</v>
      </c>
      <c r="U9" s="5" t="s">
        <v>213</v>
      </c>
      <c r="V9" s="13" t="s">
        <v>214</v>
      </c>
      <c r="Y9" s="20" t="s">
        <v>719</v>
      </c>
      <c r="AA9" t="s">
        <v>48</v>
      </c>
    </row>
    <row r="10" spans="1:27" ht="16.5" thickBot="1" x14ac:dyDescent="0.3">
      <c r="A10" s="11">
        <v>4</v>
      </c>
      <c r="B10" s="5"/>
      <c r="C10" s="5"/>
      <c r="D10" s="5"/>
      <c r="E10" s="6" t="s">
        <v>7</v>
      </c>
      <c r="F10" s="6" t="s">
        <v>16</v>
      </c>
      <c r="G10" s="6" t="s">
        <v>61</v>
      </c>
      <c r="H10" s="5"/>
      <c r="I10" s="6" t="s">
        <v>18</v>
      </c>
      <c r="J10" s="6" t="s">
        <v>103</v>
      </c>
      <c r="K10" s="6" t="s">
        <v>105</v>
      </c>
      <c r="L10" s="6" t="s">
        <v>109</v>
      </c>
      <c r="M10" s="6" t="s">
        <v>14</v>
      </c>
      <c r="N10" s="18" t="s">
        <v>222</v>
      </c>
      <c r="O10" s="5" t="s">
        <v>207</v>
      </c>
      <c r="P10" s="5" t="s">
        <v>208</v>
      </c>
      <c r="Q10" s="5" t="s">
        <v>209</v>
      </c>
      <c r="R10" s="5" t="s">
        <v>215</v>
      </c>
      <c r="S10" s="5" t="s">
        <v>211</v>
      </c>
      <c r="T10" s="5" t="s">
        <v>210</v>
      </c>
      <c r="U10" s="5" t="s">
        <v>213</v>
      </c>
      <c r="V10" s="13" t="s">
        <v>214</v>
      </c>
      <c r="Y10" s="20" t="s">
        <v>720</v>
      </c>
      <c r="AA10" t="s">
        <v>107</v>
      </c>
    </row>
    <row r="11" spans="1:27" ht="16.5" thickBot="1" x14ac:dyDescent="0.3">
      <c r="A11" s="11">
        <v>5</v>
      </c>
      <c r="B11" s="5"/>
      <c r="C11" s="5"/>
      <c r="D11" s="5"/>
      <c r="E11" s="6" t="s">
        <v>7</v>
      </c>
      <c r="F11" s="6" t="s">
        <v>16</v>
      </c>
      <c r="G11" s="6" t="s">
        <v>61</v>
      </c>
      <c r="H11" s="6" t="s">
        <v>62</v>
      </c>
      <c r="I11" s="5"/>
      <c r="J11" s="6" t="s">
        <v>103</v>
      </c>
      <c r="K11" s="6" t="s">
        <v>105</v>
      </c>
      <c r="L11" s="6" t="s">
        <v>109</v>
      </c>
      <c r="M11" s="6" t="s">
        <v>14</v>
      </c>
      <c r="N11" s="18" t="s">
        <v>223</v>
      </c>
      <c r="O11" s="5" t="s">
        <v>207</v>
      </c>
      <c r="P11" s="5" t="s">
        <v>212</v>
      </c>
      <c r="Q11" s="5" t="s">
        <v>209</v>
      </c>
      <c r="R11" s="5" t="s">
        <v>215</v>
      </c>
      <c r="S11" s="5" t="s">
        <v>208</v>
      </c>
      <c r="T11" s="5" t="s">
        <v>210</v>
      </c>
      <c r="U11" s="5" t="s">
        <v>213</v>
      </c>
      <c r="V11" s="13" t="s">
        <v>214</v>
      </c>
      <c r="Y11" s="20" t="s">
        <v>721</v>
      </c>
      <c r="AA11" t="s">
        <v>38</v>
      </c>
    </row>
    <row r="12" spans="1:27" ht="16.5" thickBot="1" x14ac:dyDescent="0.3">
      <c r="A12" s="11">
        <v>6</v>
      </c>
      <c r="B12" s="5"/>
      <c r="C12" s="5"/>
      <c r="D12" s="5"/>
      <c r="E12" s="6" t="s">
        <v>7</v>
      </c>
      <c r="F12" s="6" t="s">
        <v>16</v>
      </c>
      <c r="G12" s="6" t="s">
        <v>61</v>
      </c>
      <c r="H12" s="6" t="s">
        <v>62</v>
      </c>
      <c r="I12" s="6" t="s">
        <v>18</v>
      </c>
      <c r="J12" s="5"/>
      <c r="K12" s="6" t="s">
        <v>105</v>
      </c>
      <c r="L12" s="6" t="s">
        <v>109</v>
      </c>
      <c r="M12" s="6" t="s">
        <v>14</v>
      </c>
      <c r="N12" s="18" t="s">
        <v>224</v>
      </c>
      <c r="O12" s="5" t="s">
        <v>207</v>
      </c>
      <c r="P12" s="5" t="s">
        <v>212</v>
      </c>
      <c r="Q12" s="5" t="s">
        <v>208</v>
      </c>
      <c r="R12" s="5" t="s">
        <v>215</v>
      </c>
      <c r="S12" s="5" t="s">
        <v>211</v>
      </c>
      <c r="T12" s="5" t="s">
        <v>210</v>
      </c>
      <c r="U12" s="5" t="s">
        <v>213</v>
      </c>
      <c r="V12" s="13" t="s">
        <v>214</v>
      </c>
      <c r="Y12" s="20" t="s">
        <v>722</v>
      </c>
      <c r="AA12" t="s">
        <v>744</v>
      </c>
    </row>
    <row r="13" spans="1:27" ht="16.5" thickBot="1" x14ac:dyDescent="0.3">
      <c r="A13" s="11">
        <v>7</v>
      </c>
      <c r="B13" s="5"/>
      <c r="C13" s="5"/>
      <c r="D13" s="5"/>
      <c r="E13" s="6" t="s">
        <v>7</v>
      </c>
      <c r="F13" s="6" t="s">
        <v>16</v>
      </c>
      <c r="G13" s="6" t="s">
        <v>61</v>
      </c>
      <c r="H13" s="6" t="s">
        <v>62</v>
      </c>
      <c r="I13" s="6" t="s">
        <v>18</v>
      </c>
      <c r="J13" s="6" t="s">
        <v>103</v>
      </c>
      <c r="K13" s="5"/>
      <c r="L13" s="6" t="s">
        <v>109</v>
      </c>
      <c r="M13" s="6" t="s">
        <v>14</v>
      </c>
      <c r="N13" s="18" t="s">
        <v>225</v>
      </c>
      <c r="O13" s="5" t="s">
        <v>207</v>
      </c>
      <c r="P13" s="5" t="s">
        <v>212</v>
      </c>
      <c r="Q13" s="5" t="s">
        <v>209</v>
      </c>
      <c r="R13" s="5" t="s">
        <v>215</v>
      </c>
      <c r="S13" s="5" t="s">
        <v>211</v>
      </c>
      <c r="T13" s="5" t="s">
        <v>210</v>
      </c>
      <c r="U13" s="5" t="s">
        <v>213</v>
      </c>
      <c r="V13" s="13" t="s">
        <v>214</v>
      </c>
      <c r="Y13" s="20" t="s">
        <v>723</v>
      </c>
      <c r="AA13" t="s">
        <v>39</v>
      </c>
    </row>
    <row r="14" spans="1:27" ht="16.5" thickBot="1" x14ac:dyDescent="0.3">
      <c r="A14" s="11">
        <v>8</v>
      </c>
      <c r="B14" s="5"/>
      <c r="C14" s="5"/>
      <c r="D14" s="5"/>
      <c r="E14" s="6" t="s">
        <v>7</v>
      </c>
      <c r="F14" s="6" t="s">
        <v>16</v>
      </c>
      <c r="G14" s="6" t="s">
        <v>61</v>
      </c>
      <c r="H14" s="6" t="s">
        <v>62</v>
      </c>
      <c r="I14" s="6" t="s">
        <v>18</v>
      </c>
      <c r="J14" s="6" t="s">
        <v>103</v>
      </c>
      <c r="K14" s="6" t="s">
        <v>105</v>
      </c>
      <c r="L14" s="5"/>
      <c r="M14" s="6" t="s">
        <v>14</v>
      </c>
      <c r="N14" s="18" t="s">
        <v>226</v>
      </c>
      <c r="O14" s="5" t="s">
        <v>207</v>
      </c>
      <c r="P14" s="5" t="s">
        <v>212</v>
      </c>
      <c r="Q14" s="5" t="s">
        <v>208</v>
      </c>
      <c r="R14" s="5" t="s">
        <v>215</v>
      </c>
      <c r="S14" s="5" t="s">
        <v>211</v>
      </c>
      <c r="T14" s="5" t="s">
        <v>210</v>
      </c>
      <c r="U14" s="5" t="s">
        <v>213</v>
      </c>
      <c r="V14" s="13" t="s">
        <v>209</v>
      </c>
      <c r="Y14" s="20" t="s">
        <v>724</v>
      </c>
      <c r="AA14" t="s">
        <v>49</v>
      </c>
    </row>
    <row r="15" spans="1:27" ht="16.5" thickBot="1" x14ac:dyDescent="0.3">
      <c r="A15" s="11">
        <v>9</v>
      </c>
      <c r="B15" s="5"/>
      <c r="C15" s="5"/>
      <c r="D15" s="5"/>
      <c r="E15" s="6" t="s">
        <v>7</v>
      </c>
      <c r="F15" s="6" t="s">
        <v>16</v>
      </c>
      <c r="G15" s="6" t="s">
        <v>61</v>
      </c>
      <c r="H15" s="6" t="s">
        <v>62</v>
      </c>
      <c r="I15" s="6" t="s">
        <v>18</v>
      </c>
      <c r="J15" s="6" t="s">
        <v>103</v>
      </c>
      <c r="K15" s="6" t="s">
        <v>105</v>
      </c>
      <c r="L15" s="6" t="s">
        <v>109</v>
      </c>
      <c r="M15" s="5"/>
      <c r="N15" s="18" t="s">
        <v>227</v>
      </c>
      <c r="O15" s="5" t="s">
        <v>207</v>
      </c>
      <c r="P15" s="5" t="s">
        <v>212</v>
      </c>
      <c r="Q15" s="5" t="s">
        <v>208</v>
      </c>
      <c r="R15" s="5" t="s">
        <v>215</v>
      </c>
      <c r="S15" s="5" t="s">
        <v>211</v>
      </c>
      <c r="T15" s="5" t="s">
        <v>210</v>
      </c>
      <c r="U15" s="5" t="s">
        <v>209</v>
      </c>
      <c r="V15" s="13" t="s">
        <v>214</v>
      </c>
      <c r="Y15" s="20" t="s">
        <v>725</v>
      </c>
      <c r="AA15" t="s">
        <v>770</v>
      </c>
    </row>
    <row r="16" spans="1:27" ht="16.5" thickBot="1" x14ac:dyDescent="0.3">
      <c r="A16" s="11">
        <v>10</v>
      </c>
      <c r="B16" s="5"/>
      <c r="C16" s="5"/>
      <c r="D16" s="6" t="s">
        <v>6</v>
      </c>
      <c r="E16" s="5"/>
      <c r="F16" s="5"/>
      <c r="G16" s="6" t="s">
        <v>61</v>
      </c>
      <c r="H16" s="6" t="s">
        <v>62</v>
      </c>
      <c r="I16" s="6" t="s">
        <v>18</v>
      </c>
      <c r="J16" s="6" t="s">
        <v>103</v>
      </c>
      <c r="K16" s="6" t="s">
        <v>105</v>
      </c>
      <c r="L16" s="6" t="s">
        <v>109</v>
      </c>
      <c r="M16" s="6" t="s">
        <v>14</v>
      </c>
      <c r="N16" s="18" t="s">
        <v>228</v>
      </c>
      <c r="O16" s="5" t="s">
        <v>211</v>
      </c>
      <c r="P16" s="5" t="s">
        <v>212</v>
      </c>
      <c r="Q16" s="5" t="s">
        <v>209</v>
      </c>
      <c r="R16" s="5" t="s">
        <v>216</v>
      </c>
      <c r="S16" s="5" t="s">
        <v>208</v>
      </c>
      <c r="T16" s="5" t="s">
        <v>210</v>
      </c>
      <c r="U16" s="5" t="s">
        <v>213</v>
      </c>
      <c r="V16" s="13" t="s">
        <v>214</v>
      </c>
      <c r="Y16" s="20" t="s">
        <v>726</v>
      </c>
      <c r="AA16" t="s">
        <v>111</v>
      </c>
    </row>
    <row r="17" spans="1:27" ht="16.5" thickBot="1" x14ac:dyDescent="0.3">
      <c r="A17" s="11">
        <v>11</v>
      </c>
      <c r="B17" s="5"/>
      <c r="C17" s="5"/>
      <c r="D17" s="6" t="s">
        <v>6</v>
      </c>
      <c r="E17" s="5"/>
      <c r="F17" s="6" t="s">
        <v>16</v>
      </c>
      <c r="G17" s="5"/>
      <c r="H17" s="6" t="s">
        <v>62</v>
      </c>
      <c r="I17" s="6" t="s">
        <v>18</v>
      </c>
      <c r="J17" s="6" t="s">
        <v>103</v>
      </c>
      <c r="K17" s="6" t="s">
        <v>105</v>
      </c>
      <c r="L17" s="6" t="s">
        <v>109</v>
      </c>
      <c r="M17" s="6" t="s">
        <v>14</v>
      </c>
      <c r="N17" s="18" t="s">
        <v>229</v>
      </c>
      <c r="O17" s="5" t="s">
        <v>207</v>
      </c>
      <c r="P17" s="5" t="s">
        <v>208</v>
      </c>
      <c r="Q17" s="5" t="s">
        <v>209</v>
      </c>
      <c r="R17" s="5" t="s">
        <v>216</v>
      </c>
      <c r="S17" s="5" t="s">
        <v>211</v>
      </c>
      <c r="T17" s="5" t="s">
        <v>212</v>
      </c>
      <c r="U17" s="5" t="s">
        <v>213</v>
      </c>
      <c r="V17" s="13" t="s">
        <v>214</v>
      </c>
      <c r="Y17" s="20" t="s">
        <v>727</v>
      </c>
      <c r="AA17" t="s">
        <v>44</v>
      </c>
    </row>
    <row r="18" spans="1:27" ht="16.5" thickBot="1" x14ac:dyDescent="0.3">
      <c r="A18" s="11">
        <v>12</v>
      </c>
      <c r="B18" s="5"/>
      <c r="C18" s="5"/>
      <c r="D18" s="6" t="s">
        <v>6</v>
      </c>
      <c r="E18" s="5"/>
      <c r="F18" s="6" t="s">
        <v>16</v>
      </c>
      <c r="G18" s="6" t="s">
        <v>61</v>
      </c>
      <c r="H18" s="5"/>
      <c r="I18" s="6" t="s">
        <v>18</v>
      </c>
      <c r="J18" s="6" t="s">
        <v>103</v>
      </c>
      <c r="K18" s="6" t="s">
        <v>105</v>
      </c>
      <c r="L18" s="6" t="s">
        <v>109</v>
      </c>
      <c r="M18" s="6" t="s">
        <v>14</v>
      </c>
      <c r="N18" s="18" t="s">
        <v>230</v>
      </c>
      <c r="O18" s="5" t="s">
        <v>207</v>
      </c>
      <c r="P18" s="5" t="s">
        <v>208</v>
      </c>
      <c r="Q18" s="5" t="s">
        <v>209</v>
      </c>
      <c r="R18" s="5" t="s">
        <v>216</v>
      </c>
      <c r="S18" s="5" t="s">
        <v>211</v>
      </c>
      <c r="T18" s="5" t="s">
        <v>210</v>
      </c>
      <c r="U18" s="5" t="s">
        <v>213</v>
      </c>
      <c r="V18" s="13" t="s">
        <v>214</v>
      </c>
      <c r="Y18" s="20" t="s">
        <v>728</v>
      </c>
      <c r="AA18" t="s">
        <v>99</v>
      </c>
    </row>
    <row r="19" spans="1:27" ht="16.5" thickBot="1" x14ac:dyDescent="0.3">
      <c r="A19" s="11">
        <v>13</v>
      </c>
      <c r="B19" s="5"/>
      <c r="C19" s="5"/>
      <c r="D19" s="6" t="s">
        <v>6</v>
      </c>
      <c r="E19" s="5"/>
      <c r="F19" s="6" t="s">
        <v>16</v>
      </c>
      <c r="G19" s="6" t="s">
        <v>61</v>
      </c>
      <c r="H19" s="6" t="s">
        <v>62</v>
      </c>
      <c r="I19" s="5"/>
      <c r="J19" s="6" t="s">
        <v>103</v>
      </c>
      <c r="K19" s="6" t="s">
        <v>105</v>
      </c>
      <c r="L19" s="6" t="s">
        <v>109</v>
      </c>
      <c r="M19" s="6" t="s">
        <v>14</v>
      </c>
      <c r="N19" s="18" t="s">
        <v>231</v>
      </c>
      <c r="O19" s="5" t="s">
        <v>207</v>
      </c>
      <c r="P19" s="5" t="s">
        <v>212</v>
      </c>
      <c r="Q19" s="5" t="s">
        <v>209</v>
      </c>
      <c r="R19" s="5" t="s">
        <v>216</v>
      </c>
      <c r="S19" s="5" t="s">
        <v>208</v>
      </c>
      <c r="T19" s="5" t="s">
        <v>210</v>
      </c>
      <c r="U19" s="5" t="s">
        <v>213</v>
      </c>
      <c r="V19" s="13" t="s">
        <v>214</v>
      </c>
      <c r="Y19" s="20" t="s">
        <v>729</v>
      </c>
      <c r="AA19" t="s">
        <v>743</v>
      </c>
    </row>
    <row r="20" spans="1:27" ht="16.5" thickBot="1" x14ac:dyDescent="0.3">
      <c r="A20" s="11">
        <v>14</v>
      </c>
      <c r="B20" s="5"/>
      <c r="C20" s="5"/>
      <c r="D20" s="6" t="s">
        <v>6</v>
      </c>
      <c r="E20" s="5"/>
      <c r="F20" s="6" t="s">
        <v>16</v>
      </c>
      <c r="G20" s="6" t="s">
        <v>61</v>
      </c>
      <c r="H20" s="6" t="s">
        <v>62</v>
      </c>
      <c r="I20" s="6" t="s">
        <v>18</v>
      </c>
      <c r="J20" s="5"/>
      <c r="K20" s="6" t="s">
        <v>105</v>
      </c>
      <c r="L20" s="6" t="s">
        <v>109</v>
      </c>
      <c r="M20" s="6" t="s">
        <v>14</v>
      </c>
      <c r="N20" s="18" t="s">
        <v>232</v>
      </c>
      <c r="O20" s="5" t="s">
        <v>207</v>
      </c>
      <c r="P20" s="5" t="s">
        <v>212</v>
      </c>
      <c r="Q20" s="5" t="s">
        <v>208</v>
      </c>
      <c r="R20" s="5" t="s">
        <v>216</v>
      </c>
      <c r="S20" s="5" t="s">
        <v>211</v>
      </c>
      <c r="T20" s="5" t="s">
        <v>210</v>
      </c>
      <c r="U20" s="5" t="s">
        <v>213</v>
      </c>
      <c r="V20" s="13" t="s">
        <v>214</v>
      </c>
      <c r="Y20" s="20" t="s">
        <v>730</v>
      </c>
      <c r="AA20" t="s">
        <v>748</v>
      </c>
    </row>
    <row r="21" spans="1:27" ht="16.5" thickBot="1" x14ac:dyDescent="0.3">
      <c r="A21" s="11">
        <v>15</v>
      </c>
      <c r="B21" s="5"/>
      <c r="C21" s="5"/>
      <c r="D21" s="6" t="s">
        <v>6</v>
      </c>
      <c r="E21" s="5"/>
      <c r="F21" s="6" t="s">
        <v>16</v>
      </c>
      <c r="G21" s="6" t="s">
        <v>61</v>
      </c>
      <c r="H21" s="6" t="s">
        <v>62</v>
      </c>
      <c r="I21" s="6" t="s">
        <v>18</v>
      </c>
      <c r="J21" s="6" t="s">
        <v>103</v>
      </c>
      <c r="K21" s="5"/>
      <c r="L21" s="6" t="s">
        <v>109</v>
      </c>
      <c r="M21" s="6" t="s">
        <v>14</v>
      </c>
      <c r="N21" s="18" t="s">
        <v>233</v>
      </c>
      <c r="O21" s="5" t="s">
        <v>207</v>
      </c>
      <c r="P21" s="5" t="s">
        <v>212</v>
      </c>
      <c r="Q21" s="5" t="s">
        <v>209</v>
      </c>
      <c r="R21" s="5" t="s">
        <v>216</v>
      </c>
      <c r="S21" s="5" t="s">
        <v>211</v>
      </c>
      <c r="T21" s="5" t="s">
        <v>210</v>
      </c>
      <c r="U21" s="5" t="s">
        <v>213</v>
      </c>
      <c r="V21" s="13" t="s">
        <v>214</v>
      </c>
      <c r="Y21" s="20" t="s">
        <v>731</v>
      </c>
      <c r="AA21" t="s">
        <v>10</v>
      </c>
    </row>
    <row r="22" spans="1:27" ht="16.5" thickBot="1" x14ac:dyDescent="0.3">
      <c r="A22" s="11">
        <v>16</v>
      </c>
      <c r="B22" s="5"/>
      <c r="C22" s="5"/>
      <c r="D22" s="6" t="s">
        <v>6</v>
      </c>
      <c r="E22" s="5"/>
      <c r="F22" s="6" t="s">
        <v>16</v>
      </c>
      <c r="G22" s="6" t="s">
        <v>61</v>
      </c>
      <c r="H22" s="6" t="s">
        <v>62</v>
      </c>
      <c r="I22" s="6" t="s">
        <v>18</v>
      </c>
      <c r="J22" s="6" t="s">
        <v>103</v>
      </c>
      <c r="K22" s="6" t="s">
        <v>105</v>
      </c>
      <c r="L22" s="5"/>
      <c r="M22" s="6" t="s">
        <v>14</v>
      </c>
      <c r="N22" s="18" t="s">
        <v>234</v>
      </c>
      <c r="O22" s="5" t="s">
        <v>207</v>
      </c>
      <c r="P22" s="5" t="s">
        <v>212</v>
      </c>
      <c r="Q22" s="5" t="s">
        <v>208</v>
      </c>
      <c r="R22" s="5" t="s">
        <v>216</v>
      </c>
      <c r="S22" s="5" t="s">
        <v>211</v>
      </c>
      <c r="T22" s="5" t="s">
        <v>210</v>
      </c>
      <c r="U22" s="5" t="s">
        <v>213</v>
      </c>
      <c r="V22" s="13" t="s">
        <v>209</v>
      </c>
      <c r="Y22" s="20" t="s">
        <v>732</v>
      </c>
      <c r="AA22" t="s">
        <v>101</v>
      </c>
    </row>
    <row r="23" spans="1:27" ht="16.5" thickBot="1" x14ac:dyDescent="0.3">
      <c r="A23" s="11">
        <v>17</v>
      </c>
      <c r="B23" s="5"/>
      <c r="C23" s="5"/>
      <c r="D23" s="6" t="s">
        <v>6</v>
      </c>
      <c r="E23" s="5"/>
      <c r="F23" s="6" t="s">
        <v>16</v>
      </c>
      <c r="G23" s="6" t="s">
        <v>61</v>
      </c>
      <c r="H23" s="6" t="s">
        <v>62</v>
      </c>
      <c r="I23" s="6" t="s">
        <v>18</v>
      </c>
      <c r="J23" s="6" t="s">
        <v>103</v>
      </c>
      <c r="K23" s="6" t="s">
        <v>105</v>
      </c>
      <c r="L23" s="6" t="s">
        <v>109</v>
      </c>
      <c r="M23" s="5"/>
      <c r="N23" s="18" t="s">
        <v>235</v>
      </c>
      <c r="O23" s="5" t="s">
        <v>207</v>
      </c>
      <c r="P23" s="5" t="s">
        <v>212</v>
      </c>
      <c r="Q23" s="5" t="s">
        <v>208</v>
      </c>
      <c r="R23" s="5" t="s">
        <v>216</v>
      </c>
      <c r="S23" s="5" t="s">
        <v>211</v>
      </c>
      <c r="T23" s="5" t="s">
        <v>210</v>
      </c>
      <c r="U23" s="5" t="s">
        <v>209</v>
      </c>
      <c r="V23" s="13" t="s">
        <v>214</v>
      </c>
      <c r="AA23" t="s">
        <v>30</v>
      </c>
    </row>
    <row r="24" spans="1:27" ht="16.5" thickBot="1" x14ac:dyDescent="0.3">
      <c r="A24" s="11">
        <v>18</v>
      </c>
      <c r="B24" s="5"/>
      <c r="C24" s="5"/>
      <c r="D24" s="6" t="s">
        <v>6</v>
      </c>
      <c r="E24" s="6" t="s">
        <v>7</v>
      </c>
      <c r="F24" s="5"/>
      <c r="G24" s="5"/>
      <c r="H24" s="6" t="s">
        <v>62</v>
      </c>
      <c r="I24" s="6" t="s">
        <v>18</v>
      </c>
      <c r="J24" s="6" t="s">
        <v>103</v>
      </c>
      <c r="K24" s="6" t="s">
        <v>105</v>
      </c>
      <c r="L24" s="6" t="s">
        <v>109</v>
      </c>
      <c r="M24" s="6" t="s">
        <v>14</v>
      </c>
      <c r="N24" s="18" t="s">
        <v>236</v>
      </c>
      <c r="O24" s="5" t="s">
        <v>211</v>
      </c>
      <c r="P24" s="5" t="s">
        <v>212</v>
      </c>
      <c r="Q24" s="5" t="s">
        <v>209</v>
      </c>
      <c r="R24" s="5" t="s">
        <v>216</v>
      </c>
      <c r="S24" s="5" t="s">
        <v>208</v>
      </c>
      <c r="T24" s="5" t="s">
        <v>215</v>
      </c>
      <c r="U24" s="5" t="s">
        <v>213</v>
      </c>
      <c r="V24" s="13" t="s">
        <v>214</v>
      </c>
      <c r="AA24" t="s">
        <v>34</v>
      </c>
    </row>
    <row r="25" spans="1:27" ht="16.5" thickBot="1" x14ac:dyDescent="0.3">
      <c r="A25" s="11">
        <v>19</v>
      </c>
      <c r="B25" s="5"/>
      <c r="C25" s="5"/>
      <c r="D25" s="6" t="s">
        <v>6</v>
      </c>
      <c r="E25" s="6" t="s">
        <v>7</v>
      </c>
      <c r="F25" s="5"/>
      <c r="G25" s="6" t="s">
        <v>61</v>
      </c>
      <c r="H25" s="5"/>
      <c r="I25" s="6" t="s">
        <v>18</v>
      </c>
      <c r="J25" s="6" t="s">
        <v>103</v>
      </c>
      <c r="K25" s="6" t="s">
        <v>105</v>
      </c>
      <c r="L25" s="6" t="s">
        <v>109</v>
      </c>
      <c r="M25" s="6" t="s">
        <v>14</v>
      </c>
      <c r="N25" s="18" t="s">
        <v>237</v>
      </c>
      <c r="O25" s="5" t="s">
        <v>216</v>
      </c>
      <c r="P25" s="5" t="s">
        <v>208</v>
      </c>
      <c r="Q25" s="5" t="s">
        <v>209</v>
      </c>
      <c r="R25" s="5" t="s">
        <v>215</v>
      </c>
      <c r="S25" s="5" t="s">
        <v>211</v>
      </c>
      <c r="T25" s="5" t="s">
        <v>210</v>
      </c>
      <c r="U25" s="5" t="s">
        <v>213</v>
      </c>
      <c r="V25" s="13" t="s">
        <v>214</v>
      </c>
      <c r="AA25" t="s">
        <v>36</v>
      </c>
    </row>
    <row r="26" spans="1:27" ht="16.5" thickBot="1" x14ac:dyDescent="0.3">
      <c r="A26" s="11">
        <v>20</v>
      </c>
      <c r="B26" s="5"/>
      <c r="C26" s="5"/>
      <c r="D26" s="6" t="s">
        <v>6</v>
      </c>
      <c r="E26" s="6" t="s">
        <v>7</v>
      </c>
      <c r="F26" s="5"/>
      <c r="G26" s="6" t="s">
        <v>61</v>
      </c>
      <c r="H26" s="6" t="s">
        <v>62</v>
      </c>
      <c r="I26" s="5"/>
      <c r="J26" s="6" t="s">
        <v>103</v>
      </c>
      <c r="K26" s="6" t="s">
        <v>105</v>
      </c>
      <c r="L26" s="6" t="s">
        <v>109</v>
      </c>
      <c r="M26" s="6" t="s">
        <v>14</v>
      </c>
      <c r="N26" s="18" t="s">
        <v>238</v>
      </c>
      <c r="O26" s="5" t="s">
        <v>216</v>
      </c>
      <c r="P26" s="5" t="s">
        <v>212</v>
      </c>
      <c r="Q26" s="5" t="s">
        <v>209</v>
      </c>
      <c r="R26" s="5" t="s">
        <v>215</v>
      </c>
      <c r="S26" s="5" t="s">
        <v>208</v>
      </c>
      <c r="T26" s="5" t="s">
        <v>210</v>
      </c>
      <c r="U26" s="5" t="s">
        <v>213</v>
      </c>
      <c r="V26" s="13" t="s">
        <v>214</v>
      </c>
      <c r="AA26" t="s">
        <v>50</v>
      </c>
    </row>
    <row r="27" spans="1:27" ht="16.5" thickBot="1" x14ac:dyDescent="0.3">
      <c r="A27" s="11">
        <v>21</v>
      </c>
      <c r="B27" s="5"/>
      <c r="C27" s="5"/>
      <c r="D27" s="6" t="s">
        <v>6</v>
      </c>
      <c r="E27" s="6" t="s">
        <v>7</v>
      </c>
      <c r="F27" s="5"/>
      <c r="G27" s="6" t="s">
        <v>61</v>
      </c>
      <c r="H27" s="6" t="s">
        <v>62</v>
      </c>
      <c r="I27" s="6" t="s">
        <v>18</v>
      </c>
      <c r="J27" s="5"/>
      <c r="K27" s="6" t="s">
        <v>105</v>
      </c>
      <c r="L27" s="6" t="s">
        <v>109</v>
      </c>
      <c r="M27" s="6" t="s">
        <v>14</v>
      </c>
      <c r="N27" s="18" t="s">
        <v>239</v>
      </c>
      <c r="O27" s="5" t="s">
        <v>216</v>
      </c>
      <c r="P27" s="5" t="s">
        <v>212</v>
      </c>
      <c r="Q27" s="5" t="s">
        <v>208</v>
      </c>
      <c r="R27" s="5" t="s">
        <v>215</v>
      </c>
      <c r="S27" s="5" t="s">
        <v>211</v>
      </c>
      <c r="T27" s="5" t="s">
        <v>210</v>
      </c>
      <c r="U27" s="5" t="s">
        <v>213</v>
      </c>
      <c r="V27" s="13" t="s">
        <v>214</v>
      </c>
      <c r="AA27" t="s">
        <v>96</v>
      </c>
    </row>
    <row r="28" spans="1:27" ht="16.5" thickBot="1" x14ac:dyDescent="0.3">
      <c r="A28" s="11">
        <v>22</v>
      </c>
      <c r="B28" s="5"/>
      <c r="C28" s="5"/>
      <c r="D28" s="6" t="s">
        <v>6</v>
      </c>
      <c r="E28" s="6" t="s">
        <v>7</v>
      </c>
      <c r="F28" s="5"/>
      <c r="G28" s="6" t="s">
        <v>61</v>
      </c>
      <c r="H28" s="6" t="s">
        <v>62</v>
      </c>
      <c r="I28" s="6" t="s">
        <v>18</v>
      </c>
      <c r="J28" s="6" t="s">
        <v>103</v>
      </c>
      <c r="K28" s="5"/>
      <c r="L28" s="6" t="s">
        <v>109</v>
      </c>
      <c r="M28" s="6" t="s">
        <v>14</v>
      </c>
      <c r="N28" s="18" t="s">
        <v>240</v>
      </c>
      <c r="O28" s="5" t="s">
        <v>216</v>
      </c>
      <c r="P28" s="5" t="s">
        <v>212</v>
      </c>
      <c r="Q28" s="5" t="s">
        <v>209</v>
      </c>
      <c r="R28" s="5" t="s">
        <v>215</v>
      </c>
      <c r="S28" s="5" t="s">
        <v>211</v>
      </c>
      <c r="T28" s="5" t="s">
        <v>210</v>
      </c>
      <c r="U28" s="5" t="s">
        <v>213</v>
      </c>
      <c r="V28" s="13" t="s">
        <v>214</v>
      </c>
      <c r="AA28" t="s">
        <v>46</v>
      </c>
    </row>
    <row r="29" spans="1:27" ht="16.5" thickBot="1" x14ac:dyDescent="0.3">
      <c r="A29" s="11">
        <v>23</v>
      </c>
      <c r="B29" s="5"/>
      <c r="C29" s="5"/>
      <c r="D29" s="6" t="s">
        <v>6</v>
      </c>
      <c r="E29" s="6" t="s">
        <v>7</v>
      </c>
      <c r="F29" s="5"/>
      <c r="G29" s="6" t="s">
        <v>61</v>
      </c>
      <c r="H29" s="6" t="s">
        <v>62</v>
      </c>
      <c r="I29" s="6" t="s">
        <v>18</v>
      </c>
      <c r="J29" s="6" t="s">
        <v>103</v>
      </c>
      <c r="K29" s="6" t="s">
        <v>105</v>
      </c>
      <c r="L29" s="5"/>
      <c r="M29" s="6" t="s">
        <v>14</v>
      </c>
      <c r="N29" s="18" t="s">
        <v>241</v>
      </c>
      <c r="O29" s="5" t="s">
        <v>216</v>
      </c>
      <c r="P29" s="5" t="s">
        <v>212</v>
      </c>
      <c r="Q29" s="5" t="s">
        <v>208</v>
      </c>
      <c r="R29" s="5" t="s">
        <v>215</v>
      </c>
      <c r="S29" s="5" t="s">
        <v>211</v>
      </c>
      <c r="T29" s="5" t="s">
        <v>210</v>
      </c>
      <c r="U29" s="5" t="s">
        <v>213</v>
      </c>
      <c r="V29" s="13" t="s">
        <v>209</v>
      </c>
      <c r="AA29" t="s">
        <v>747</v>
      </c>
    </row>
    <row r="30" spans="1:27" ht="16.5" thickBot="1" x14ac:dyDescent="0.3">
      <c r="A30" s="11">
        <v>24</v>
      </c>
      <c r="B30" s="5"/>
      <c r="C30" s="5"/>
      <c r="D30" s="6" t="s">
        <v>6</v>
      </c>
      <c r="E30" s="6" t="s">
        <v>7</v>
      </c>
      <c r="F30" s="5"/>
      <c r="G30" s="6" t="s">
        <v>61</v>
      </c>
      <c r="H30" s="6" t="s">
        <v>62</v>
      </c>
      <c r="I30" s="6" t="s">
        <v>18</v>
      </c>
      <c r="J30" s="6" t="s">
        <v>103</v>
      </c>
      <c r="K30" s="6" t="s">
        <v>105</v>
      </c>
      <c r="L30" s="6" t="s">
        <v>109</v>
      </c>
      <c r="M30" s="5"/>
      <c r="N30" s="18" t="s">
        <v>242</v>
      </c>
      <c r="O30" s="5" t="s">
        <v>216</v>
      </c>
      <c r="P30" s="5" t="s">
        <v>212</v>
      </c>
      <c r="Q30" s="5" t="s">
        <v>208</v>
      </c>
      <c r="R30" s="5" t="s">
        <v>215</v>
      </c>
      <c r="S30" s="5" t="s">
        <v>211</v>
      </c>
      <c r="T30" s="5" t="s">
        <v>210</v>
      </c>
      <c r="U30" s="5" t="s">
        <v>209</v>
      </c>
      <c r="V30" s="13" t="s">
        <v>214</v>
      </c>
      <c r="AA30" t="s">
        <v>100</v>
      </c>
    </row>
    <row r="31" spans="1:27" ht="16.5" thickBot="1" x14ac:dyDescent="0.3">
      <c r="A31" s="11">
        <v>25</v>
      </c>
      <c r="B31" s="5"/>
      <c r="C31" s="5"/>
      <c r="D31" s="6" t="s">
        <v>6</v>
      </c>
      <c r="E31" s="6" t="s">
        <v>7</v>
      </c>
      <c r="F31" s="6" t="s">
        <v>16</v>
      </c>
      <c r="G31" s="5"/>
      <c r="H31" s="5"/>
      <c r="I31" s="6" t="s">
        <v>18</v>
      </c>
      <c r="J31" s="6" t="s">
        <v>103</v>
      </c>
      <c r="K31" s="6" t="s">
        <v>105</v>
      </c>
      <c r="L31" s="6" t="s">
        <v>109</v>
      </c>
      <c r="M31" s="6" t="s">
        <v>14</v>
      </c>
      <c r="N31" s="18" t="s">
        <v>243</v>
      </c>
      <c r="O31" s="5" t="s">
        <v>207</v>
      </c>
      <c r="P31" s="5" t="s">
        <v>208</v>
      </c>
      <c r="Q31" s="5" t="s">
        <v>209</v>
      </c>
      <c r="R31" s="5" t="s">
        <v>216</v>
      </c>
      <c r="S31" s="5" t="s">
        <v>211</v>
      </c>
      <c r="T31" s="5" t="s">
        <v>215</v>
      </c>
      <c r="U31" s="5" t="s">
        <v>213</v>
      </c>
      <c r="V31" s="13" t="s">
        <v>214</v>
      </c>
      <c r="AA31" t="s">
        <v>45</v>
      </c>
    </row>
    <row r="32" spans="1:27" ht="16.5" thickBot="1" x14ac:dyDescent="0.3">
      <c r="A32" s="11">
        <v>26</v>
      </c>
      <c r="B32" s="5"/>
      <c r="C32" s="5"/>
      <c r="D32" s="6" t="s">
        <v>6</v>
      </c>
      <c r="E32" s="6" t="s">
        <v>7</v>
      </c>
      <c r="F32" s="6" t="s">
        <v>16</v>
      </c>
      <c r="G32" s="5"/>
      <c r="H32" s="6" t="s">
        <v>62</v>
      </c>
      <c r="I32" s="5"/>
      <c r="J32" s="6" t="s">
        <v>103</v>
      </c>
      <c r="K32" s="6" t="s">
        <v>105</v>
      </c>
      <c r="L32" s="6" t="s">
        <v>109</v>
      </c>
      <c r="M32" s="6" t="s">
        <v>14</v>
      </c>
      <c r="N32" s="18" t="s">
        <v>244</v>
      </c>
      <c r="O32" s="5" t="s">
        <v>207</v>
      </c>
      <c r="P32" s="5" t="s">
        <v>212</v>
      </c>
      <c r="Q32" s="5" t="s">
        <v>209</v>
      </c>
      <c r="R32" s="5" t="s">
        <v>216</v>
      </c>
      <c r="S32" s="5" t="s">
        <v>208</v>
      </c>
      <c r="T32" s="5" t="s">
        <v>215</v>
      </c>
      <c r="U32" s="5" t="s">
        <v>213</v>
      </c>
      <c r="V32" s="13" t="s">
        <v>214</v>
      </c>
      <c r="AA32" t="s">
        <v>108</v>
      </c>
    </row>
    <row r="33" spans="1:27" ht="16.5" thickBot="1" x14ac:dyDescent="0.3">
      <c r="A33" s="11">
        <v>27</v>
      </c>
      <c r="B33" s="5"/>
      <c r="C33" s="5"/>
      <c r="D33" s="6" t="s">
        <v>6</v>
      </c>
      <c r="E33" s="6" t="s">
        <v>7</v>
      </c>
      <c r="F33" s="6" t="s">
        <v>16</v>
      </c>
      <c r="G33" s="5"/>
      <c r="H33" s="6" t="s">
        <v>62</v>
      </c>
      <c r="I33" s="6" t="s">
        <v>18</v>
      </c>
      <c r="J33" s="5"/>
      <c r="K33" s="6" t="s">
        <v>105</v>
      </c>
      <c r="L33" s="6" t="s">
        <v>109</v>
      </c>
      <c r="M33" s="6" t="s">
        <v>14</v>
      </c>
      <c r="N33" s="18" t="s">
        <v>245</v>
      </c>
      <c r="O33" s="5" t="s">
        <v>207</v>
      </c>
      <c r="P33" s="5" t="s">
        <v>212</v>
      </c>
      <c r="Q33" s="5" t="s">
        <v>208</v>
      </c>
      <c r="R33" s="5" t="s">
        <v>216</v>
      </c>
      <c r="S33" s="5" t="s">
        <v>211</v>
      </c>
      <c r="T33" s="5" t="s">
        <v>215</v>
      </c>
      <c r="U33" s="5" t="s">
        <v>213</v>
      </c>
      <c r="V33" s="13" t="s">
        <v>214</v>
      </c>
      <c r="AA33" t="s">
        <v>33</v>
      </c>
    </row>
    <row r="34" spans="1:27" ht="16.5" thickBot="1" x14ac:dyDescent="0.3">
      <c r="A34" s="11">
        <v>28</v>
      </c>
      <c r="B34" s="5"/>
      <c r="C34" s="5"/>
      <c r="D34" s="6" t="s">
        <v>6</v>
      </c>
      <c r="E34" s="6" t="s">
        <v>7</v>
      </c>
      <c r="F34" s="6" t="s">
        <v>16</v>
      </c>
      <c r="G34" s="5"/>
      <c r="H34" s="6" t="s">
        <v>62</v>
      </c>
      <c r="I34" s="6" t="s">
        <v>18</v>
      </c>
      <c r="J34" s="6" t="s">
        <v>103</v>
      </c>
      <c r="K34" s="5"/>
      <c r="L34" s="6" t="s">
        <v>109</v>
      </c>
      <c r="M34" s="6" t="s">
        <v>14</v>
      </c>
      <c r="N34" s="18" t="s">
        <v>246</v>
      </c>
      <c r="O34" s="5" t="s">
        <v>207</v>
      </c>
      <c r="P34" s="5" t="s">
        <v>212</v>
      </c>
      <c r="Q34" s="5" t="s">
        <v>209</v>
      </c>
      <c r="R34" s="5" t="s">
        <v>216</v>
      </c>
      <c r="S34" s="5" t="s">
        <v>211</v>
      </c>
      <c r="T34" s="5" t="s">
        <v>215</v>
      </c>
      <c r="U34" s="5" t="s">
        <v>213</v>
      </c>
      <c r="V34" s="13" t="s">
        <v>214</v>
      </c>
      <c r="AA34" t="s">
        <v>35</v>
      </c>
    </row>
    <row r="35" spans="1:27" ht="16.5" thickBot="1" x14ac:dyDescent="0.3">
      <c r="A35" s="11">
        <v>29</v>
      </c>
      <c r="B35" s="5"/>
      <c r="C35" s="5"/>
      <c r="D35" s="6" t="s">
        <v>6</v>
      </c>
      <c r="E35" s="6" t="s">
        <v>7</v>
      </c>
      <c r="F35" s="6" t="s">
        <v>16</v>
      </c>
      <c r="G35" s="5"/>
      <c r="H35" s="6" t="s">
        <v>62</v>
      </c>
      <c r="I35" s="6" t="s">
        <v>18</v>
      </c>
      <c r="J35" s="6" t="s">
        <v>103</v>
      </c>
      <c r="K35" s="6" t="s">
        <v>105</v>
      </c>
      <c r="L35" s="5"/>
      <c r="M35" s="6" t="s">
        <v>14</v>
      </c>
      <c r="N35" s="18" t="s">
        <v>247</v>
      </c>
      <c r="O35" s="5" t="s">
        <v>207</v>
      </c>
      <c r="P35" s="5" t="s">
        <v>212</v>
      </c>
      <c r="Q35" s="5" t="s">
        <v>208</v>
      </c>
      <c r="R35" s="5" t="s">
        <v>216</v>
      </c>
      <c r="S35" s="5" t="s">
        <v>211</v>
      </c>
      <c r="T35" s="5" t="s">
        <v>215</v>
      </c>
      <c r="U35" s="5" t="s">
        <v>213</v>
      </c>
      <c r="V35" s="13" t="s">
        <v>209</v>
      </c>
      <c r="AA35" t="s">
        <v>11</v>
      </c>
    </row>
    <row r="36" spans="1:27" ht="16.5" thickBot="1" x14ac:dyDescent="0.3">
      <c r="A36" s="11">
        <v>30</v>
      </c>
      <c r="B36" s="5"/>
      <c r="C36" s="5"/>
      <c r="D36" s="6" t="s">
        <v>6</v>
      </c>
      <c r="E36" s="6" t="s">
        <v>7</v>
      </c>
      <c r="F36" s="6" t="s">
        <v>16</v>
      </c>
      <c r="G36" s="5"/>
      <c r="H36" s="6" t="s">
        <v>62</v>
      </c>
      <c r="I36" s="6" t="s">
        <v>18</v>
      </c>
      <c r="J36" s="6" t="s">
        <v>103</v>
      </c>
      <c r="K36" s="6" t="s">
        <v>105</v>
      </c>
      <c r="L36" s="6" t="s">
        <v>109</v>
      </c>
      <c r="M36" s="5"/>
      <c r="N36" s="18" t="s">
        <v>248</v>
      </c>
      <c r="O36" s="5" t="s">
        <v>207</v>
      </c>
      <c r="P36" s="5" t="s">
        <v>212</v>
      </c>
      <c r="Q36" s="5" t="s">
        <v>208</v>
      </c>
      <c r="R36" s="5" t="s">
        <v>216</v>
      </c>
      <c r="S36" s="5" t="s">
        <v>211</v>
      </c>
      <c r="T36" s="5" t="s">
        <v>215</v>
      </c>
      <c r="U36" s="5" t="s">
        <v>209</v>
      </c>
      <c r="V36" s="13" t="s">
        <v>214</v>
      </c>
      <c r="AA36" t="s">
        <v>102</v>
      </c>
    </row>
    <row r="37" spans="1:27" ht="16.5" thickBot="1" x14ac:dyDescent="0.3">
      <c r="A37" s="11">
        <v>31</v>
      </c>
      <c r="B37" s="5"/>
      <c r="C37" s="5"/>
      <c r="D37" s="6" t="s">
        <v>6</v>
      </c>
      <c r="E37" s="6" t="s">
        <v>7</v>
      </c>
      <c r="F37" s="6" t="s">
        <v>16</v>
      </c>
      <c r="G37" s="6" t="s">
        <v>61</v>
      </c>
      <c r="H37" s="5"/>
      <c r="I37" s="5"/>
      <c r="J37" s="6" t="s">
        <v>103</v>
      </c>
      <c r="K37" s="6" t="s">
        <v>105</v>
      </c>
      <c r="L37" s="6" t="s">
        <v>109</v>
      </c>
      <c r="M37" s="6" t="s">
        <v>14</v>
      </c>
      <c r="N37" s="18" t="s">
        <v>249</v>
      </c>
      <c r="O37" s="5" t="s">
        <v>216</v>
      </c>
      <c r="P37" s="5" t="s">
        <v>208</v>
      </c>
      <c r="Q37" s="5" t="s">
        <v>207</v>
      </c>
      <c r="R37" s="5" t="s">
        <v>215</v>
      </c>
      <c r="S37" s="5" t="s">
        <v>209</v>
      </c>
      <c r="T37" s="5" t="s">
        <v>210</v>
      </c>
      <c r="U37" s="5" t="s">
        <v>213</v>
      </c>
      <c r="V37" s="13" t="s">
        <v>214</v>
      </c>
      <c r="AA37" t="s">
        <v>104</v>
      </c>
    </row>
    <row r="38" spans="1:27" ht="16.5" thickBot="1" x14ac:dyDescent="0.3">
      <c r="A38" s="11">
        <v>32</v>
      </c>
      <c r="B38" s="5"/>
      <c r="C38" s="5"/>
      <c r="D38" s="6" t="s">
        <v>6</v>
      </c>
      <c r="E38" s="6" t="s">
        <v>7</v>
      </c>
      <c r="F38" s="6" t="s">
        <v>16</v>
      </c>
      <c r="G38" s="6" t="s">
        <v>61</v>
      </c>
      <c r="H38" s="5"/>
      <c r="I38" s="6" t="s">
        <v>18</v>
      </c>
      <c r="J38" s="5"/>
      <c r="K38" s="6" t="s">
        <v>105</v>
      </c>
      <c r="L38" s="6" t="s">
        <v>109</v>
      </c>
      <c r="M38" s="6" t="s">
        <v>14</v>
      </c>
      <c r="N38" s="18" t="s">
        <v>250</v>
      </c>
      <c r="O38" s="5" t="s">
        <v>216</v>
      </c>
      <c r="P38" s="5" t="s">
        <v>208</v>
      </c>
      <c r="Q38" s="5" t="s">
        <v>207</v>
      </c>
      <c r="R38" s="5" t="s">
        <v>215</v>
      </c>
      <c r="S38" s="5" t="s">
        <v>211</v>
      </c>
      <c r="T38" s="5" t="s">
        <v>210</v>
      </c>
      <c r="U38" s="5" t="s">
        <v>213</v>
      </c>
      <c r="V38" s="13" t="s">
        <v>214</v>
      </c>
      <c r="AA38" t="s">
        <v>112</v>
      </c>
    </row>
    <row r="39" spans="1:27" ht="16.5" thickBot="1" x14ac:dyDescent="0.3">
      <c r="A39" s="11">
        <v>33</v>
      </c>
      <c r="B39" s="5"/>
      <c r="C39" s="5"/>
      <c r="D39" s="6" t="s">
        <v>6</v>
      </c>
      <c r="E39" s="6" t="s">
        <v>7</v>
      </c>
      <c r="F39" s="6" t="s">
        <v>16</v>
      </c>
      <c r="G39" s="6" t="s">
        <v>61</v>
      </c>
      <c r="H39" s="5"/>
      <c r="I39" s="6" t="s">
        <v>18</v>
      </c>
      <c r="J39" s="6" t="s">
        <v>103</v>
      </c>
      <c r="K39" s="5"/>
      <c r="L39" s="6" t="s">
        <v>109</v>
      </c>
      <c r="M39" s="6" t="s">
        <v>14</v>
      </c>
      <c r="N39" s="18" t="s">
        <v>251</v>
      </c>
      <c r="O39" s="5" t="s">
        <v>216</v>
      </c>
      <c r="P39" s="5" t="s">
        <v>207</v>
      </c>
      <c r="Q39" s="5" t="s">
        <v>209</v>
      </c>
      <c r="R39" s="5" t="s">
        <v>215</v>
      </c>
      <c r="S39" s="5" t="s">
        <v>211</v>
      </c>
      <c r="T39" s="5" t="s">
        <v>210</v>
      </c>
      <c r="U39" s="5" t="s">
        <v>213</v>
      </c>
      <c r="V39" s="13" t="s">
        <v>214</v>
      </c>
      <c r="AA39" t="s">
        <v>98</v>
      </c>
    </row>
    <row r="40" spans="1:27" ht="16.5" thickBot="1" x14ac:dyDescent="0.3">
      <c r="A40" s="11">
        <v>34</v>
      </c>
      <c r="B40" s="5"/>
      <c r="C40" s="5"/>
      <c r="D40" s="6" t="s">
        <v>6</v>
      </c>
      <c r="E40" s="6" t="s">
        <v>7</v>
      </c>
      <c r="F40" s="6" t="s">
        <v>16</v>
      </c>
      <c r="G40" s="6" t="s">
        <v>61</v>
      </c>
      <c r="H40" s="5"/>
      <c r="I40" s="6" t="s">
        <v>18</v>
      </c>
      <c r="J40" s="6" t="s">
        <v>103</v>
      </c>
      <c r="K40" s="6" t="s">
        <v>105</v>
      </c>
      <c r="L40" s="5"/>
      <c r="M40" s="6" t="s">
        <v>14</v>
      </c>
      <c r="N40" s="18" t="s">
        <v>252</v>
      </c>
      <c r="O40" s="5" t="s">
        <v>216</v>
      </c>
      <c r="P40" s="5" t="s">
        <v>208</v>
      </c>
      <c r="Q40" s="5" t="s">
        <v>207</v>
      </c>
      <c r="R40" s="5" t="s">
        <v>215</v>
      </c>
      <c r="S40" s="5" t="s">
        <v>211</v>
      </c>
      <c r="T40" s="5" t="s">
        <v>210</v>
      </c>
      <c r="U40" s="5" t="s">
        <v>213</v>
      </c>
      <c r="V40" s="13" t="s">
        <v>209</v>
      </c>
      <c r="AA40" t="s">
        <v>40</v>
      </c>
    </row>
    <row r="41" spans="1:27" ht="16.5" thickBot="1" x14ac:dyDescent="0.3">
      <c r="A41" s="11">
        <v>35</v>
      </c>
      <c r="B41" s="5"/>
      <c r="C41" s="5"/>
      <c r="D41" s="6" t="s">
        <v>6</v>
      </c>
      <c r="E41" s="6" t="s">
        <v>7</v>
      </c>
      <c r="F41" s="6" t="s">
        <v>16</v>
      </c>
      <c r="G41" s="6" t="s">
        <v>61</v>
      </c>
      <c r="H41" s="5"/>
      <c r="I41" s="6" t="s">
        <v>18</v>
      </c>
      <c r="J41" s="6" t="s">
        <v>103</v>
      </c>
      <c r="K41" s="6" t="s">
        <v>105</v>
      </c>
      <c r="L41" s="6" t="s">
        <v>109</v>
      </c>
      <c r="M41" s="5"/>
      <c r="N41" s="18" t="s">
        <v>253</v>
      </c>
      <c r="O41" s="5" t="s">
        <v>216</v>
      </c>
      <c r="P41" s="5" t="s">
        <v>208</v>
      </c>
      <c r="Q41" s="5" t="s">
        <v>207</v>
      </c>
      <c r="R41" s="5" t="s">
        <v>215</v>
      </c>
      <c r="S41" s="5" t="s">
        <v>211</v>
      </c>
      <c r="T41" s="5" t="s">
        <v>210</v>
      </c>
      <c r="U41" s="5" t="s">
        <v>209</v>
      </c>
      <c r="V41" s="13" t="s">
        <v>214</v>
      </c>
      <c r="AA41" t="s">
        <v>9</v>
      </c>
    </row>
    <row r="42" spans="1:27" ht="16.5" thickBot="1" x14ac:dyDescent="0.3">
      <c r="A42" s="11">
        <v>36</v>
      </c>
      <c r="B42" s="5"/>
      <c r="C42" s="5"/>
      <c r="D42" s="6" t="s">
        <v>6</v>
      </c>
      <c r="E42" s="6" t="s">
        <v>7</v>
      </c>
      <c r="F42" s="6" t="s">
        <v>16</v>
      </c>
      <c r="G42" s="6" t="s">
        <v>61</v>
      </c>
      <c r="H42" s="6" t="s">
        <v>62</v>
      </c>
      <c r="I42" s="5"/>
      <c r="J42" s="5"/>
      <c r="K42" s="6" t="s">
        <v>105</v>
      </c>
      <c r="L42" s="6" t="s">
        <v>109</v>
      </c>
      <c r="M42" s="6" t="s">
        <v>14</v>
      </c>
      <c r="N42" s="18" t="s">
        <v>254</v>
      </c>
      <c r="O42" s="5" t="s">
        <v>216</v>
      </c>
      <c r="P42" s="5" t="s">
        <v>212</v>
      </c>
      <c r="Q42" s="5" t="s">
        <v>207</v>
      </c>
      <c r="R42" s="5" t="s">
        <v>215</v>
      </c>
      <c r="S42" s="5" t="s">
        <v>208</v>
      </c>
      <c r="T42" s="5" t="s">
        <v>210</v>
      </c>
      <c r="U42" s="5" t="s">
        <v>213</v>
      </c>
      <c r="V42" s="13" t="s">
        <v>214</v>
      </c>
      <c r="AA42" t="s">
        <v>47</v>
      </c>
    </row>
    <row r="43" spans="1:27" ht="16.5" thickBot="1" x14ac:dyDescent="0.3">
      <c r="A43" s="11">
        <v>37</v>
      </c>
      <c r="B43" s="5"/>
      <c r="C43" s="5"/>
      <c r="D43" s="6" t="s">
        <v>6</v>
      </c>
      <c r="E43" s="6" t="s">
        <v>7</v>
      </c>
      <c r="F43" s="6" t="s">
        <v>16</v>
      </c>
      <c r="G43" s="6" t="s">
        <v>61</v>
      </c>
      <c r="H43" s="6" t="s">
        <v>62</v>
      </c>
      <c r="I43" s="5"/>
      <c r="J43" s="6" t="s">
        <v>103</v>
      </c>
      <c r="K43" s="5"/>
      <c r="L43" s="6" t="s">
        <v>109</v>
      </c>
      <c r="M43" s="6" t="s">
        <v>14</v>
      </c>
      <c r="N43" s="18" t="s">
        <v>255</v>
      </c>
      <c r="O43" s="5" t="s">
        <v>216</v>
      </c>
      <c r="P43" s="5" t="s">
        <v>212</v>
      </c>
      <c r="Q43" s="5" t="s">
        <v>207</v>
      </c>
      <c r="R43" s="5" t="s">
        <v>215</v>
      </c>
      <c r="S43" s="5" t="s">
        <v>209</v>
      </c>
      <c r="T43" s="5" t="s">
        <v>210</v>
      </c>
      <c r="U43" s="5" t="s">
        <v>213</v>
      </c>
      <c r="V43" s="13" t="s">
        <v>214</v>
      </c>
      <c r="AA43" t="s">
        <v>97</v>
      </c>
    </row>
    <row r="44" spans="1:27" ht="16.5" thickBot="1" x14ac:dyDescent="0.3">
      <c r="A44" s="11">
        <v>38</v>
      </c>
      <c r="B44" s="5"/>
      <c r="C44" s="5"/>
      <c r="D44" s="6" t="s">
        <v>6</v>
      </c>
      <c r="E44" s="6" t="s">
        <v>7</v>
      </c>
      <c r="F44" s="6" t="s">
        <v>16</v>
      </c>
      <c r="G44" s="6" t="s">
        <v>61</v>
      </c>
      <c r="H44" s="6" t="s">
        <v>62</v>
      </c>
      <c r="I44" s="5"/>
      <c r="J44" s="6" t="s">
        <v>103</v>
      </c>
      <c r="K44" s="6" t="s">
        <v>105</v>
      </c>
      <c r="L44" s="5"/>
      <c r="M44" s="6" t="s">
        <v>14</v>
      </c>
      <c r="N44" s="18" t="s">
        <v>256</v>
      </c>
      <c r="O44" s="5" t="s">
        <v>216</v>
      </c>
      <c r="P44" s="5" t="s">
        <v>212</v>
      </c>
      <c r="Q44" s="5" t="s">
        <v>207</v>
      </c>
      <c r="R44" s="5" t="s">
        <v>215</v>
      </c>
      <c r="S44" s="5" t="s">
        <v>208</v>
      </c>
      <c r="T44" s="5" t="s">
        <v>210</v>
      </c>
      <c r="U44" s="5" t="s">
        <v>213</v>
      </c>
      <c r="V44" s="13" t="s">
        <v>209</v>
      </c>
      <c r="AA44" t="s">
        <v>12</v>
      </c>
    </row>
    <row r="45" spans="1:27" ht="16.5" thickBot="1" x14ac:dyDescent="0.3">
      <c r="A45" s="11">
        <v>39</v>
      </c>
      <c r="B45" s="5"/>
      <c r="C45" s="5"/>
      <c r="D45" s="6" t="s">
        <v>6</v>
      </c>
      <c r="E45" s="6" t="s">
        <v>7</v>
      </c>
      <c r="F45" s="6" t="s">
        <v>16</v>
      </c>
      <c r="G45" s="6" t="s">
        <v>61</v>
      </c>
      <c r="H45" s="6" t="s">
        <v>62</v>
      </c>
      <c r="I45" s="5"/>
      <c r="J45" s="6" t="s">
        <v>103</v>
      </c>
      <c r="K45" s="6" t="s">
        <v>105</v>
      </c>
      <c r="L45" s="6" t="s">
        <v>109</v>
      </c>
      <c r="M45" s="5"/>
      <c r="N45" s="18" t="s">
        <v>257</v>
      </c>
      <c r="O45" s="5" t="s">
        <v>216</v>
      </c>
      <c r="P45" s="5" t="s">
        <v>212</v>
      </c>
      <c r="Q45" s="5" t="s">
        <v>207</v>
      </c>
      <c r="R45" s="5" t="s">
        <v>215</v>
      </c>
      <c r="S45" s="5" t="s">
        <v>208</v>
      </c>
      <c r="T45" s="5" t="s">
        <v>210</v>
      </c>
      <c r="U45" s="5" t="s">
        <v>209</v>
      </c>
      <c r="V45" s="13" t="s">
        <v>214</v>
      </c>
      <c r="AA45" t="s">
        <v>95</v>
      </c>
    </row>
    <row r="46" spans="1:27" ht="16.5" thickBot="1" x14ac:dyDescent="0.3">
      <c r="A46" s="11">
        <v>40</v>
      </c>
      <c r="B46" s="5"/>
      <c r="C46" s="5"/>
      <c r="D46" s="6" t="s">
        <v>6</v>
      </c>
      <c r="E46" s="6" t="s">
        <v>7</v>
      </c>
      <c r="F46" s="6" t="s">
        <v>16</v>
      </c>
      <c r="G46" s="6" t="s">
        <v>61</v>
      </c>
      <c r="H46" s="6" t="s">
        <v>62</v>
      </c>
      <c r="I46" s="6" t="s">
        <v>18</v>
      </c>
      <c r="J46" s="5"/>
      <c r="K46" s="5"/>
      <c r="L46" s="6" t="s">
        <v>109</v>
      </c>
      <c r="M46" s="6" t="s">
        <v>14</v>
      </c>
      <c r="N46" s="18" t="s">
        <v>258</v>
      </c>
      <c r="O46" s="5" t="s">
        <v>216</v>
      </c>
      <c r="P46" s="5" t="s">
        <v>212</v>
      </c>
      <c r="Q46" s="5" t="s">
        <v>207</v>
      </c>
      <c r="R46" s="5" t="s">
        <v>215</v>
      </c>
      <c r="S46" s="5" t="s">
        <v>211</v>
      </c>
      <c r="T46" s="5" t="s">
        <v>210</v>
      </c>
      <c r="U46" s="5" t="s">
        <v>213</v>
      </c>
      <c r="V46" s="13" t="s">
        <v>214</v>
      </c>
      <c r="AA46" t="s">
        <v>769</v>
      </c>
    </row>
    <row r="47" spans="1:27" ht="16.5" thickBot="1" x14ac:dyDescent="0.3">
      <c r="A47" s="11">
        <v>41</v>
      </c>
      <c r="B47" s="5"/>
      <c r="C47" s="5"/>
      <c r="D47" s="6" t="s">
        <v>6</v>
      </c>
      <c r="E47" s="6" t="s">
        <v>7</v>
      </c>
      <c r="F47" s="6" t="s">
        <v>16</v>
      </c>
      <c r="G47" s="6" t="s">
        <v>61</v>
      </c>
      <c r="H47" s="6" t="s">
        <v>62</v>
      </c>
      <c r="I47" s="6" t="s">
        <v>18</v>
      </c>
      <c r="J47" s="5"/>
      <c r="K47" s="6" t="s">
        <v>105</v>
      </c>
      <c r="L47" s="5"/>
      <c r="M47" s="6" t="s">
        <v>14</v>
      </c>
      <c r="N47" s="18" t="s">
        <v>259</v>
      </c>
      <c r="O47" s="5" t="s">
        <v>216</v>
      </c>
      <c r="P47" s="5" t="s">
        <v>212</v>
      </c>
      <c r="Q47" s="5" t="s">
        <v>208</v>
      </c>
      <c r="R47" s="5" t="s">
        <v>215</v>
      </c>
      <c r="S47" s="5" t="s">
        <v>211</v>
      </c>
      <c r="T47" s="5" t="s">
        <v>210</v>
      </c>
      <c r="U47" s="5" t="s">
        <v>213</v>
      </c>
      <c r="V47" s="13" t="s">
        <v>207</v>
      </c>
      <c r="AA47" t="s">
        <v>37</v>
      </c>
    </row>
    <row r="48" spans="1:27" ht="16.5" thickBot="1" x14ac:dyDescent="0.3">
      <c r="A48" s="11">
        <v>42</v>
      </c>
      <c r="B48" s="5"/>
      <c r="C48" s="5"/>
      <c r="D48" s="6" t="s">
        <v>6</v>
      </c>
      <c r="E48" s="6" t="s">
        <v>7</v>
      </c>
      <c r="F48" s="6" t="s">
        <v>16</v>
      </c>
      <c r="G48" s="6" t="s">
        <v>61</v>
      </c>
      <c r="H48" s="6" t="s">
        <v>62</v>
      </c>
      <c r="I48" s="6" t="s">
        <v>18</v>
      </c>
      <c r="J48" s="5"/>
      <c r="K48" s="6" t="s">
        <v>105</v>
      </c>
      <c r="L48" s="6" t="s">
        <v>109</v>
      </c>
      <c r="M48" s="5"/>
      <c r="N48" s="18" t="s">
        <v>260</v>
      </c>
      <c r="O48" s="5" t="s">
        <v>216</v>
      </c>
      <c r="P48" s="5" t="s">
        <v>212</v>
      </c>
      <c r="Q48" s="5" t="s">
        <v>208</v>
      </c>
      <c r="R48" s="5" t="s">
        <v>215</v>
      </c>
      <c r="S48" s="5" t="s">
        <v>211</v>
      </c>
      <c r="T48" s="5" t="s">
        <v>210</v>
      </c>
      <c r="U48" s="5" t="s">
        <v>207</v>
      </c>
      <c r="V48" s="13" t="s">
        <v>214</v>
      </c>
      <c r="AA48" t="s">
        <v>746</v>
      </c>
    </row>
    <row r="49" spans="1:27" ht="16.5" thickBot="1" x14ac:dyDescent="0.3">
      <c r="A49" s="11">
        <v>43</v>
      </c>
      <c r="B49" s="5"/>
      <c r="C49" s="5"/>
      <c r="D49" s="6" t="s">
        <v>6</v>
      </c>
      <c r="E49" s="6" t="s">
        <v>7</v>
      </c>
      <c r="F49" s="6" t="s">
        <v>16</v>
      </c>
      <c r="G49" s="6" t="s">
        <v>61</v>
      </c>
      <c r="H49" s="6" t="s">
        <v>62</v>
      </c>
      <c r="I49" s="6" t="s">
        <v>18</v>
      </c>
      <c r="J49" s="6" t="s">
        <v>103</v>
      </c>
      <c r="K49" s="5"/>
      <c r="L49" s="5"/>
      <c r="M49" s="6" t="s">
        <v>14</v>
      </c>
      <c r="N49" s="18" t="s">
        <v>261</v>
      </c>
      <c r="O49" s="5" t="s">
        <v>216</v>
      </c>
      <c r="P49" s="5" t="s">
        <v>212</v>
      </c>
      <c r="Q49" s="5" t="s">
        <v>207</v>
      </c>
      <c r="R49" s="5" t="s">
        <v>215</v>
      </c>
      <c r="S49" s="5" t="s">
        <v>211</v>
      </c>
      <c r="T49" s="5" t="s">
        <v>210</v>
      </c>
      <c r="U49" s="5" t="s">
        <v>213</v>
      </c>
      <c r="V49" s="13" t="s">
        <v>209</v>
      </c>
      <c r="AA49" t="s">
        <v>42</v>
      </c>
    </row>
    <row r="50" spans="1:27" ht="16.5" thickBot="1" x14ac:dyDescent="0.3">
      <c r="A50" s="11">
        <v>44</v>
      </c>
      <c r="B50" s="5"/>
      <c r="C50" s="5"/>
      <c r="D50" s="6" t="s">
        <v>6</v>
      </c>
      <c r="E50" s="6" t="s">
        <v>7</v>
      </c>
      <c r="F50" s="6" t="s">
        <v>16</v>
      </c>
      <c r="G50" s="6" t="s">
        <v>61</v>
      </c>
      <c r="H50" s="6" t="s">
        <v>62</v>
      </c>
      <c r="I50" s="6" t="s">
        <v>18</v>
      </c>
      <c r="J50" s="6" t="s">
        <v>103</v>
      </c>
      <c r="K50" s="5"/>
      <c r="L50" s="6" t="s">
        <v>109</v>
      </c>
      <c r="M50" s="5"/>
      <c r="N50" s="18" t="s">
        <v>262</v>
      </c>
      <c r="O50" s="5" t="s">
        <v>216</v>
      </c>
      <c r="P50" s="5" t="s">
        <v>212</v>
      </c>
      <c r="Q50" s="5" t="s">
        <v>207</v>
      </c>
      <c r="R50" s="5" t="s">
        <v>215</v>
      </c>
      <c r="S50" s="5" t="s">
        <v>211</v>
      </c>
      <c r="T50" s="5" t="s">
        <v>210</v>
      </c>
      <c r="U50" s="5" t="s">
        <v>209</v>
      </c>
      <c r="V50" s="13" t="s">
        <v>214</v>
      </c>
      <c r="AA50" t="s">
        <v>43</v>
      </c>
    </row>
    <row r="51" spans="1:27" ht="16.5" thickBot="1" x14ac:dyDescent="0.3">
      <c r="A51" s="11">
        <v>45</v>
      </c>
      <c r="B51" s="5"/>
      <c r="C51" s="5"/>
      <c r="D51" s="6" t="s">
        <v>6</v>
      </c>
      <c r="E51" s="6" t="s">
        <v>7</v>
      </c>
      <c r="F51" s="6" t="s">
        <v>16</v>
      </c>
      <c r="G51" s="6" t="s">
        <v>61</v>
      </c>
      <c r="H51" s="6" t="s">
        <v>62</v>
      </c>
      <c r="I51" s="6" t="s">
        <v>18</v>
      </c>
      <c r="J51" s="6" t="s">
        <v>103</v>
      </c>
      <c r="K51" s="6" t="s">
        <v>105</v>
      </c>
      <c r="L51" s="5"/>
      <c r="M51" s="5"/>
      <c r="N51" s="18" t="s">
        <v>263</v>
      </c>
      <c r="O51" s="5" t="s">
        <v>216</v>
      </c>
      <c r="P51" s="5" t="s">
        <v>212</v>
      </c>
      <c r="Q51" s="5" t="s">
        <v>208</v>
      </c>
      <c r="R51" s="5" t="s">
        <v>215</v>
      </c>
      <c r="S51" s="5" t="s">
        <v>211</v>
      </c>
      <c r="T51" s="5" t="s">
        <v>210</v>
      </c>
      <c r="U51" s="5" t="s">
        <v>207</v>
      </c>
      <c r="V51" s="13" t="s">
        <v>209</v>
      </c>
      <c r="AA51" t="s">
        <v>745</v>
      </c>
    </row>
    <row r="52" spans="1:27" ht="16.5" thickBot="1" x14ac:dyDescent="0.3">
      <c r="A52" s="11">
        <v>46</v>
      </c>
      <c r="B52" s="5"/>
      <c r="C52" s="6" t="s">
        <v>5</v>
      </c>
      <c r="D52" s="5"/>
      <c r="E52" s="5"/>
      <c r="F52" s="5"/>
      <c r="G52" s="6" t="s">
        <v>61</v>
      </c>
      <c r="H52" s="6" t="s">
        <v>62</v>
      </c>
      <c r="I52" s="6" t="s">
        <v>18</v>
      </c>
      <c r="J52" s="6" t="s">
        <v>103</v>
      </c>
      <c r="K52" s="6" t="s">
        <v>105</v>
      </c>
      <c r="L52" s="6" t="s">
        <v>109</v>
      </c>
      <c r="M52" s="6" t="s">
        <v>14</v>
      </c>
      <c r="N52" s="18" t="s">
        <v>264</v>
      </c>
      <c r="O52" s="5" t="s">
        <v>211</v>
      </c>
      <c r="P52" s="5" t="s">
        <v>208</v>
      </c>
      <c r="Q52" s="5" t="s">
        <v>217</v>
      </c>
      <c r="R52" s="5" t="s">
        <v>210</v>
      </c>
      <c r="S52" s="5" t="s">
        <v>209</v>
      </c>
      <c r="T52" s="5" t="s">
        <v>212</v>
      </c>
      <c r="U52" s="5" t="s">
        <v>213</v>
      </c>
      <c r="V52" s="13" t="s">
        <v>214</v>
      </c>
      <c r="AA52" t="s">
        <v>41</v>
      </c>
    </row>
    <row r="53" spans="1:27" ht="16.5" thickBot="1" x14ac:dyDescent="0.3">
      <c r="A53" s="11">
        <v>47</v>
      </c>
      <c r="B53" s="5"/>
      <c r="C53" s="6" t="s">
        <v>5</v>
      </c>
      <c r="D53" s="5"/>
      <c r="E53" s="5"/>
      <c r="F53" s="6" t="s">
        <v>16</v>
      </c>
      <c r="G53" s="5"/>
      <c r="H53" s="6" t="s">
        <v>62</v>
      </c>
      <c r="I53" s="6" t="s">
        <v>18</v>
      </c>
      <c r="J53" s="6" t="s">
        <v>103</v>
      </c>
      <c r="K53" s="6" t="s">
        <v>105</v>
      </c>
      <c r="L53" s="6" t="s">
        <v>109</v>
      </c>
      <c r="M53" s="6" t="s">
        <v>14</v>
      </c>
      <c r="N53" s="18" t="s">
        <v>265</v>
      </c>
      <c r="O53" s="5" t="s">
        <v>207</v>
      </c>
      <c r="P53" s="5" t="s">
        <v>208</v>
      </c>
      <c r="Q53" s="5" t="s">
        <v>209</v>
      </c>
      <c r="R53" s="5" t="s">
        <v>217</v>
      </c>
      <c r="S53" s="5" t="s">
        <v>211</v>
      </c>
      <c r="T53" s="5" t="s">
        <v>212</v>
      </c>
      <c r="U53" s="5" t="s">
        <v>213</v>
      </c>
      <c r="V53" s="13" t="s">
        <v>214</v>
      </c>
      <c r="AA53" t="s">
        <v>31</v>
      </c>
    </row>
    <row r="54" spans="1:27" ht="16.5" thickBot="1" x14ac:dyDescent="0.3">
      <c r="A54" s="11">
        <v>48</v>
      </c>
      <c r="B54" s="5"/>
      <c r="C54" s="6" t="s">
        <v>5</v>
      </c>
      <c r="D54" s="5"/>
      <c r="E54" s="5"/>
      <c r="F54" s="6" t="s">
        <v>16</v>
      </c>
      <c r="G54" s="6" t="s">
        <v>61</v>
      </c>
      <c r="H54" s="5"/>
      <c r="I54" s="6" t="s">
        <v>18</v>
      </c>
      <c r="J54" s="6" t="s">
        <v>103</v>
      </c>
      <c r="K54" s="6" t="s">
        <v>105</v>
      </c>
      <c r="L54" s="6" t="s">
        <v>109</v>
      </c>
      <c r="M54" s="6" t="s">
        <v>14</v>
      </c>
      <c r="N54" s="18" t="s">
        <v>266</v>
      </c>
      <c r="O54" s="5" t="s">
        <v>207</v>
      </c>
      <c r="P54" s="5" t="s">
        <v>208</v>
      </c>
      <c r="Q54" s="5" t="s">
        <v>217</v>
      </c>
      <c r="R54" s="5" t="s">
        <v>210</v>
      </c>
      <c r="S54" s="5" t="s">
        <v>209</v>
      </c>
      <c r="T54" s="5" t="s">
        <v>211</v>
      </c>
      <c r="U54" s="5" t="s">
        <v>213</v>
      </c>
      <c r="V54" s="13" t="s">
        <v>214</v>
      </c>
      <c r="AA54" t="s">
        <v>110</v>
      </c>
    </row>
    <row r="55" spans="1:27" ht="16.5" thickBot="1" x14ac:dyDescent="0.3">
      <c r="A55" s="11">
        <v>49</v>
      </c>
      <c r="B55" s="5"/>
      <c r="C55" s="6" t="s">
        <v>5</v>
      </c>
      <c r="D55" s="5"/>
      <c r="E55" s="5"/>
      <c r="F55" s="6" t="s">
        <v>16</v>
      </c>
      <c r="G55" s="6" t="s">
        <v>61</v>
      </c>
      <c r="H55" s="6" t="s">
        <v>62</v>
      </c>
      <c r="I55" s="5"/>
      <c r="J55" s="6" t="s">
        <v>103</v>
      </c>
      <c r="K55" s="6" t="s">
        <v>105</v>
      </c>
      <c r="L55" s="6" t="s">
        <v>109</v>
      </c>
      <c r="M55" s="6" t="s">
        <v>14</v>
      </c>
      <c r="N55" s="18" t="s">
        <v>267</v>
      </c>
      <c r="O55" s="5" t="s">
        <v>207</v>
      </c>
      <c r="P55" s="5" t="s">
        <v>208</v>
      </c>
      <c r="Q55" s="5" t="s">
        <v>217</v>
      </c>
      <c r="R55" s="5" t="s">
        <v>210</v>
      </c>
      <c r="S55" s="5" t="s">
        <v>209</v>
      </c>
      <c r="T55" s="5" t="s">
        <v>212</v>
      </c>
      <c r="U55" s="5" t="s">
        <v>213</v>
      </c>
      <c r="V55" s="13" t="s">
        <v>214</v>
      </c>
    </row>
    <row r="56" spans="1:27" ht="16.5" thickBot="1" x14ac:dyDescent="0.3">
      <c r="A56" s="11">
        <v>50</v>
      </c>
      <c r="B56" s="5"/>
      <c r="C56" s="6" t="s">
        <v>5</v>
      </c>
      <c r="D56" s="5"/>
      <c r="E56" s="5"/>
      <c r="F56" s="6" t="s">
        <v>16</v>
      </c>
      <c r="G56" s="6" t="s">
        <v>61</v>
      </c>
      <c r="H56" s="6" t="s">
        <v>62</v>
      </c>
      <c r="I56" s="6" t="s">
        <v>18</v>
      </c>
      <c r="J56" s="5"/>
      <c r="K56" s="6" t="s">
        <v>105</v>
      </c>
      <c r="L56" s="6" t="s">
        <v>109</v>
      </c>
      <c r="M56" s="6" t="s">
        <v>14</v>
      </c>
      <c r="N56" s="18" t="s">
        <v>268</v>
      </c>
      <c r="O56" s="5" t="s">
        <v>207</v>
      </c>
      <c r="P56" s="5" t="s">
        <v>208</v>
      </c>
      <c r="Q56" s="5" t="s">
        <v>217</v>
      </c>
      <c r="R56" s="5" t="s">
        <v>210</v>
      </c>
      <c r="S56" s="5" t="s">
        <v>211</v>
      </c>
      <c r="T56" s="5" t="s">
        <v>212</v>
      </c>
      <c r="U56" s="5" t="s">
        <v>213</v>
      </c>
      <c r="V56" s="13" t="s">
        <v>214</v>
      </c>
    </row>
    <row r="57" spans="1:27" ht="16.5" thickBot="1" x14ac:dyDescent="0.3">
      <c r="A57" s="11">
        <v>51</v>
      </c>
      <c r="B57" s="5"/>
      <c r="C57" s="6" t="s">
        <v>5</v>
      </c>
      <c r="D57" s="5"/>
      <c r="E57" s="5"/>
      <c r="F57" s="6" t="s">
        <v>16</v>
      </c>
      <c r="G57" s="6" t="s">
        <v>61</v>
      </c>
      <c r="H57" s="6" t="s">
        <v>62</v>
      </c>
      <c r="I57" s="6" t="s">
        <v>18</v>
      </c>
      <c r="J57" s="6" t="s">
        <v>103</v>
      </c>
      <c r="K57" s="5"/>
      <c r="L57" s="6" t="s">
        <v>109</v>
      </c>
      <c r="M57" s="6" t="s">
        <v>14</v>
      </c>
      <c r="N57" s="18" t="s">
        <v>269</v>
      </c>
      <c r="O57" s="5" t="s">
        <v>207</v>
      </c>
      <c r="P57" s="5" t="s">
        <v>212</v>
      </c>
      <c r="Q57" s="5" t="s">
        <v>217</v>
      </c>
      <c r="R57" s="5" t="s">
        <v>210</v>
      </c>
      <c r="S57" s="5" t="s">
        <v>209</v>
      </c>
      <c r="T57" s="5" t="s">
        <v>211</v>
      </c>
      <c r="U57" s="5" t="s">
        <v>213</v>
      </c>
      <c r="V57" s="13" t="s">
        <v>214</v>
      </c>
    </row>
    <row r="58" spans="1:27" ht="16.5" thickBot="1" x14ac:dyDescent="0.3">
      <c r="A58" s="11">
        <v>52</v>
      </c>
      <c r="B58" s="5"/>
      <c r="C58" s="6" t="s">
        <v>5</v>
      </c>
      <c r="D58" s="5"/>
      <c r="E58" s="5"/>
      <c r="F58" s="6" t="s">
        <v>16</v>
      </c>
      <c r="G58" s="6" t="s">
        <v>61</v>
      </c>
      <c r="H58" s="6" t="s">
        <v>62</v>
      </c>
      <c r="I58" s="6" t="s">
        <v>18</v>
      </c>
      <c r="J58" s="6" t="s">
        <v>103</v>
      </c>
      <c r="K58" s="6" t="s">
        <v>105</v>
      </c>
      <c r="L58" s="5"/>
      <c r="M58" s="6" t="s">
        <v>14</v>
      </c>
      <c r="N58" s="18" t="s">
        <v>270</v>
      </c>
      <c r="O58" s="5" t="s">
        <v>207</v>
      </c>
      <c r="P58" s="5" t="s">
        <v>208</v>
      </c>
      <c r="Q58" s="5" t="s">
        <v>217</v>
      </c>
      <c r="R58" s="5" t="s">
        <v>210</v>
      </c>
      <c r="S58" s="5" t="s">
        <v>211</v>
      </c>
      <c r="T58" s="5" t="s">
        <v>212</v>
      </c>
      <c r="U58" s="5" t="s">
        <v>213</v>
      </c>
      <c r="V58" s="13" t="s">
        <v>209</v>
      </c>
    </row>
    <row r="59" spans="1:27" ht="16.5" thickBot="1" x14ac:dyDescent="0.3">
      <c r="A59" s="11">
        <v>53</v>
      </c>
      <c r="B59" s="5"/>
      <c r="C59" s="6" t="s">
        <v>5</v>
      </c>
      <c r="D59" s="5"/>
      <c r="E59" s="5"/>
      <c r="F59" s="6" t="s">
        <v>16</v>
      </c>
      <c r="G59" s="6" t="s">
        <v>61</v>
      </c>
      <c r="H59" s="6" t="s">
        <v>62</v>
      </c>
      <c r="I59" s="6" t="s">
        <v>18</v>
      </c>
      <c r="J59" s="6" t="s">
        <v>103</v>
      </c>
      <c r="K59" s="6" t="s">
        <v>105</v>
      </c>
      <c r="L59" s="6" t="s">
        <v>109</v>
      </c>
      <c r="M59" s="5"/>
      <c r="N59" s="18" t="s">
        <v>271</v>
      </c>
      <c r="O59" s="5" t="s">
        <v>207</v>
      </c>
      <c r="P59" s="5" t="s">
        <v>208</v>
      </c>
      <c r="Q59" s="5" t="s">
        <v>217</v>
      </c>
      <c r="R59" s="5" t="s">
        <v>210</v>
      </c>
      <c r="S59" s="5" t="s">
        <v>211</v>
      </c>
      <c r="T59" s="5" t="s">
        <v>212</v>
      </c>
      <c r="U59" s="5" t="s">
        <v>209</v>
      </c>
      <c r="V59" s="13" t="s">
        <v>214</v>
      </c>
    </row>
    <row r="60" spans="1:27" ht="16.5" thickBot="1" x14ac:dyDescent="0.3">
      <c r="A60" s="11">
        <v>54</v>
      </c>
      <c r="B60" s="5"/>
      <c r="C60" s="6" t="s">
        <v>5</v>
      </c>
      <c r="D60" s="5"/>
      <c r="E60" s="6" t="s">
        <v>7</v>
      </c>
      <c r="F60" s="5"/>
      <c r="G60" s="5"/>
      <c r="H60" s="6" t="s">
        <v>62</v>
      </c>
      <c r="I60" s="6" t="s">
        <v>18</v>
      </c>
      <c r="J60" s="6" t="s">
        <v>103</v>
      </c>
      <c r="K60" s="6" t="s">
        <v>105</v>
      </c>
      <c r="L60" s="6" t="s">
        <v>109</v>
      </c>
      <c r="M60" s="6" t="s">
        <v>14</v>
      </c>
      <c r="N60" s="18" t="s">
        <v>272</v>
      </c>
      <c r="O60" s="5" t="s">
        <v>211</v>
      </c>
      <c r="P60" s="5" t="s">
        <v>208</v>
      </c>
      <c r="Q60" s="5" t="s">
        <v>217</v>
      </c>
      <c r="R60" s="5" t="s">
        <v>215</v>
      </c>
      <c r="S60" s="5" t="s">
        <v>209</v>
      </c>
      <c r="T60" s="5" t="s">
        <v>212</v>
      </c>
      <c r="U60" s="5" t="s">
        <v>213</v>
      </c>
      <c r="V60" s="13" t="s">
        <v>214</v>
      </c>
    </row>
    <row r="61" spans="1:27" ht="16.5" thickBot="1" x14ac:dyDescent="0.3">
      <c r="A61" s="11">
        <v>55</v>
      </c>
      <c r="B61" s="5"/>
      <c r="C61" s="6" t="s">
        <v>5</v>
      </c>
      <c r="D61" s="5"/>
      <c r="E61" s="6" t="s">
        <v>7</v>
      </c>
      <c r="F61" s="5"/>
      <c r="G61" s="6" t="s">
        <v>61</v>
      </c>
      <c r="H61" s="5"/>
      <c r="I61" s="6" t="s">
        <v>18</v>
      </c>
      <c r="J61" s="6" t="s">
        <v>103</v>
      </c>
      <c r="K61" s="6" t="s">
        <v>105</v>
      </c>
      <c r="L61" s="6" t="s">
        <v>109</v>
      </c>
      <c r="M61" s="6" t="s">
        <v>14</v>
      </c>
      <c r="N61" s="18" t="s">
        <v>273</v>
      </c>
      <c r="O61" s="5" t="s">
        <v>211</v>
      </c>
      <c r="P61" s="5" t="s">
        <v>208</v>
      </c>
      <c r="Q61" s="5" t="s">
        <v>217</v>
      </c>
      <c r="R61" s="5" t="s">
        <v>215</v>
      </c>
      <c r="S61" s="5" t="s">
        <v>209</v>
      </c>
      <c r="T61" s="5" t="s">
        <v>210</v>
      </c>
      <c r="U61" s="5" t="s">
        <v>213</v>
      </c>
      <c r="V61" s="13" t="s">
        <v>214</v>
      </c>
    </row>
    <row r="62" spans="1:27" ht="16.5" thickBot="1" x14ac:dyDescent="0.3">
      <c r="A62" s="11">
        <v>56</v>
      </c>
      <c r="B62" s="5"/>
      <c r="C62" s="6" t="s">
        <v>5</v>
      </c>
      <c r="D62" s="5"/>
      <c r="E62" s="6" t="s">
        <v>7</v>
      </c>
      <c r="F62" s="5"/>
      <c r="G62" s="6" t="s">
        <v>61</v>
      </c>
      <c r="H62" s="6" t="s">
        <v>62</v>
      </c>
      <c r="I62" s="5"/>
      <c r="J62" s="6" t="s">
        <v>103</v>
      </c>
      <c r="K62" s="6" t="s">
        <v>105</v>
      </c>
      <c r="L62" s="6" t="s">
        <v>109</v>
      </c>
      <c r="M62" s="6" t="s">
        <v>14</v>
      </c>
      <c r="N62" s="18" t="s">
        <v>274</v>
      </c>
      <c r="O62" s="5" t="s">
        <v>209</v>
      </c>
      <c r="P62" s="5" t="s">
        <v>212</v>
      </c>
      <c r="Q62" s="5" t="s">
        <v>217</v>
      </c>
      <c r="R62" s="5" t="s">
        <v>215</v>
      </c>
      <c r="S62" s="5" t="s">
        <v>208</v>
      </c>
      <c r="T62" s="5" t="s">
        <v>210</v>
      </c>
      <c r="U62" s="5" t="s">
        <v>213</v>
      </c>
      <c r="V62" s="13" t="s">
        <v>214</v>
      </c>
    </row>
    <row r="63" spans="1:27" ht="16.5" thickBot="1" x14ac:dyDescent="0.3">
      <c r="A63" s="11">
        <v>57</v>
      </c>
      <c r="B63" s="5"/>
      <c r="C63" s="6" t="s">
        <v>5</v>
      </c>
      <c r="D63" s="5"/>
      <c r="E63" s="6" t="s">
        <v>7</v>
      </c>
      <c r="F63" s="5"/>
      <c r="G63" s="6" t="s">
        <v>61</v>
      </c>
      <c r="H63" s="6" t="s">
        <v>62</v>
      </c>
      <c r="I63" s="6" t="s">
        <v>18</v>
      </c>
      <c r="J63" s="5"/>
      <c r="K63" s="6" t="s">
        <v>105</v>
      </c>
      <c r="L63" s="6" t="s">
        <v>109</v>
      </c>
      <c r="M63" s="6" t="s">
        <v>14</v>
      </c>
      <c r="N63" s="18" t="s">
        <v>275</v>
      </c>
      <c r="O63" s="5" t="s">
        <v>211</v>
      </c>
      <c r="P63" s="5" t="s">
        <v>212</v>
      </c>
      <c r="Q63" s="5" t="s">
        <v>217</v>
      </c>
      <c r="R63" s="5" t="s">
        <v>215</v>
      </c>
      <c r="S63" s="5" t="s">
        <v>208</v>
      </c>
      <c r="T63" s="5" t="s">
        <v>210</v>
      </c>
      <c r="U63" s="5" t="s">
        <v>213</v>
      </c>
      <c r="V63" s="13" t="s">
        <v>214</v>
      </c>
    </row>
    <row r="64" spans="1:27" ht="16.5" thickBot="1" x14ac:dyDescent="0.3">
      <c r="A64" s="11">
        <v>58</v>
      </c>
      <c r="B64" s="5"/>
      <c r="C64" s="6" t="s">
        <v>5</v>
      </c>
      <c r="D64" s="5"/>
      <c r="E64" s="6" t="s">
        <v>7</v>
      </c>
      <c r="F64" s="5"/>
      <c r="G64" s="6" t="s">
        <v>61</v>
      </c>
      <c r="H64" s="6" t="s">
        <v>62</v>
      </c>
      <c r="I64" s="6" t="s">
        <v>18</v>
      </c>
      <c r="J64" s="6" t="s">
        <v>103</v>
      </c>
      <c r="K64" s="5"/>
      <c r="L64" s="6" t="s">
        <v>109</v>
      </c>
      <c r="M64" s="6" t="s">
        <v>14</v>
      </c>
      <c r="N64" s="18" t="s">
        <v>276</v>
      </c>
      <c r="O64" s="5" t="s">
        <v>211</v>
      </c>
      <c r="P64" s="5" t="s">
        <v>212</v>
      </c>
      <c r="Q64" s="5" t="s">
        <v>217</v>
      </c>
      <c r="R64" s="5" t="s">
        <v>215</v>
      </c>
      <c r="S64" s="5" t="s">
        <v>209</v>
      </c>
      <c r="T64" s="5" t="s">
        <v>210</v>
      </c>
      <c r="U64" s="5" t="s">
        <v>213</v>
      </c>
      <c r="V64" s="13" t="s">
        <v>214</v>
      </c>
    </row>
    <row r="65" spans="1:22" ht="16.5" thickBot="1" x14ac:dyDescent="0.3">
      <c r="A65" s="11">
        <v>59</v>
      </c>
      <c r="B65" s="5"/>
      <c r="C65" s="6" t="s">
        <v>5</v>
      </c>
      <c r="D65" s="5"/>
      <c r="E65" s="6" t="s">
        <v>7</v>
      </c>
      <c r="F65" s="5"/>
      <c r="G65" s="6" t="s">
        <v>61</v>
      </c>
      <c r="H65" s="6" t="s">
        <v>62</v>
      </c>
      <c r="I65" s="6" t="s">
        <v>18</v>
      </c>
      <c r="J65" s="6" t="s">
        <v>103</v>
      </c>
      <c r="K65" s="6" t="s">
        <v>105</v>
      </c>
      <c r="L65" s="5"/>
      <c r="M65" s="6" t="s">
        <v>14</v>
      </c>
      <c r="N65" s="18" t="s">
        <v>277</v>
      </c>
      <c r="O65" s="5" t="s">
        <v>211</v>
      </c>
      <c r="P65" s="5" t="s">
        <v>212</v>
      </c>
      <c r="Q65" s="5" t="s">
        <v>217</v>
      </c>
      <c r="R65" s="5" t="s">
        <v>215</v>
      </c>
      <c r="S65" s="5" t="s">
        <v>208</v>
      </c>
      <c r="T65" s="5" t="s">
        <v>210</v>
      </c>
      <c r="U65" s="5" t="s">
        <v>213</v>
      </c>
      <c r="V65" s="13" t="s">
        <v>209</v>
      </c>
    </row>
    <row r="66" spans="1:22" ht="16.5" thickBot="1" x14ac:dyDescent="0.3">
      <c r="A66" s="11">
        <v>60</v>
      </c>
      <c r="B66" s="5"/>
      <c r="C66" s="6" t="s">
        <v>5</v>
      </c>
      <c r="D66" s="5"/>
      <c r="E66" s="6" t="s">
        <v>7</v>
      </c>
      <c r="F66" s="5"/>
      <c r="G66" s="6" t="s">
        <v>61</v>
      </c>
      <c r="H66" s="6" t="s">
        <v>62</v>
      </c>
      <c r="I66" s="6" t="s">
        <v>18</v>
      </c>
      <c r="J66" s="6" t="s">
        <v>103</v>
      </c>
      <c r="K66" s="6" t="s">
        <v>105</v>
      </c>
      <c r="L66" s="6" t="s">
        <v>109</v>
      </c>
      <c r="M66" s="5"/>
      <c r="N66" s="18" t="s">
        <v>278</v>
      </c>
      <c r="O66" s="5" t="s">
        <v>211</v>
      </c>
      <c r="P66" s="5" t="s">
        <v>212</v>
      </c>
      <c r="Q66" s="5" t="s">
        <v>217</v>
      </c>
      <c r="R66" s="5" t="s">
        <v>215</v>
      </c>
      <c r="S66" s="5" t="s">
        <v>208</v>
      </c>
      <c r="T66" s="5" t="s">
        <v>210</v>
      </c>
      <c r="U66" s="5" t="s">
        <v>209</v>
      </c>
      <c r="V66" s="13" t="s">
        <v>214</v>
      </c>
    </row>
    <row r="67" spans="1:22" ht="16.5" thickBot="1" x14ac:dyDescent="0.3">
      <c r="A67" s="11">
        <v>61</v>
      </c>
      <c r="B67" s="5"/>
      <c r="C67" s="6" t="s">
        <v>5</v>
      </c>
      <c r="D67" s="5"/>
      <c r="E67" s="6" t="s">
        <v>7</v>
      </c>
      <c r="F67" s="6" t="s">
        <v>16</v>
      </c>
      <c r="G67" s="5"/>
      <c r="H67" s="5"/>
      <c r="I67" s="6" t="s">
        <v>18</v>
      </c>
      <c r="J67" s="6" t="s">
        <v>103</v>
      </c>
      <c r="K67" s="6" t="s">
        <v>105</v>
      </c>
      <c r="L67" s="6" t="s">
        <v>109</v>
      </c>
      <c r="M67" s="6" t="s">
        <v>14</v>
      </c>
      <c r="N67" s="18" t="s">
        <v>279</v>
      </c>
      <c r="O67" s="5" t="s">
        <v>207</v>
      </c>
      <c r="P67" s="5" t="s">
        <v>208</v>
      </c>
      <c r="Q67" s="5" t="s">
        <v>217</v>
      </c>
      <c r="R67" s="5" t="s">
        <v>215</v>
      </c>
      <c r="S67" s="5" t="s">
        <v>209</v>
      </c>
      <c r="T67" s="5" t="s">
        <v>211</v>
      </c>
      <c r="U67" s="5" t="s">
        <v>213</v>
      </c>
      <c r="V67" s="13" t="s">
        <v>214</v>
      </c>
    </row>
    <row r="68" spans="1:22" ht="16.5" thickBot="1" x14ac:dyDescent="0.3">
      <c r="A68" s="11">
        <v>62</v>
      </c>
      <c r="B68" s="5"/>
      <c r="C68" s="6" t="s">
        <v>5</v>
      </c>
      <c r="D68" s="5"/>
      <c r="E68" s="6" t="s">
        <v>7</v>
      </c>
      <c r="F68" s="6" t="s">
        <v>16</v>
      </c>
      <c r="G68" s="5"/>
      <c r="H68" s="6" t="s">
        <v>62</v>
      </c>
      <c r="I68" s="5"/>
      <c r="J68" s="6" t="s">
        <v>103</v>
      </c>
      <c r="K68" s="6" t="s">
        <v>105</v>
      </c>
      <c r="L68" s="6" t="s">
        <v>109</v>
      </c>
      <c r="M68" s="6" t="s">
        <v>14</v>
      </c>
      <c r="N68" s="18" t="s">
        <v>280</v>
      </c>
      <c r="O68" s="5" t="s">
        <v>207</v>
      </c>
      <c r="P68" s="5" t="s">
        <v>208</v>
      </c>
      <c r="Q68" s="5" t="s">
        <v>217</v>
      </c>
      <c r="R68" s="5" t="s">
        <v>215</v>
      </c>
      <c r="S68" s="5" t="s">
        <v>209</v>
      </c>
      <c r="T68" s="5" t="s">
        <v>212</v>
      </c>
      <c r="U68" s="5" t="s">
        <v>213</v>
      </c>
      <c r="V68" s="13" t="s">
        <v>214</v>
      </c>
    </row>
    <row r="69" spans="1:22" ht="16.5" thickBot="1" x14ac:dyDescent="0.3">
      <c r="A69" s="11">
        <v>63</v>
      </c>
      <c r="B69" s="5"/>
      <c r="C69" s="6" t="s">
        <v>5</v>
      </c>
      <c r="D69" s="5"/>
      <c r="E69" s="6" t="s">
        <v>7</v>
      </c>
      <c r="F69" s="6" t="s">
        <v>16</v>
      </c>
      <c r="G69" s="5"/>
      <c r="H69" s="6" t="s">
        <v>62</v>
      </c>
      <c r="I69" s="6" t="s">
        <v>18</v>
      </c>
      <c r="J69" s="5"/>
      <c r="K69" s="6" t="s">
        <v>105</v>
      </c>
      <c r="L69" s="6" t="s">
        <v>109</v>
      </c>
      <c r="M69" s="6" t="s">
        <v>14</v>
      </c>
      <c r="N69" s="18" t="s">
        <v>281</v>
      </c>
      <c r="O69" s="5" t="s">
        <v>207</v>
      </c>
      <c r="P69" s="5" t="s">
        <v>208</v>
      </c>
      <c r="Q69" s="5" t="s">
        <v>217</v>
      </c>
      <c r="R69" s="5" t="s">
        <v>215</v>
      </c>
      <c r="S69" s="5" t="s">
        <v>211</v>
      </c>
      <c r="T69" s="5" t="s">
        <v>212</v>
      </c>
      <c r="U69" s="5" t="s">
        <v>213</v>
      </c>
      <c r="V69" s="13" t="s">
        <v>214</v>
      </c>
    </row>
    <row r="70" spans="1:22" ht="16.5" thickBot="1" x14ac:dyDescent="0.3">
      <c r="A70" s="11">
        <v>64</v>
      </c>
      <c r="B70" s="5"/>
      <c r="C70" s="6" t="s">
        <v>5</v>
      </c>
      <c r="D70" s="5"/>
      <c r="E70" s="6" t="s">
        <v>7</v>
      </c>
      <c r="F70" s="6" t="s">
        <v>16</v>
      </c>
      <c r="G70" s="5"/>
      <c r="H70" s="6" t="s">
        <v>62</v>
      </c>
      <c r="I70" s="6" t="s">
        <v>18</v>
      </c>
      <c r="J70" s="6" t="s">
        <v>103</v>
      </c>
      <c r="K70" s="5"/>
      <c r="L70" s="6" t="s">
        <v>109</v>
      </c>
      <c r="M70" s="6" t="s">
        <v>14</v>
      </c>
      <c r="N70" s="18" t="s">
        <v>282</v>
      </c>
      <c r="O70" s="5" t="s">
        <v>207</v>
      </c>
      <c r="P70" s="5" t="s">
        <v>212</v>
      </c>
      <c r="Q70" s="5" t="s">
        <v>217</v>
      </c>
      <c r="R70" s="5" t="s">
        <v>215</v>
      </c>
      <c r="S70" s="5" t="s">
        <v>209</v>
      </c>
      <c r="T70" s="5" t="s">
        <v>211</v>
      </c>
      <c r="U70" s="5" t="s">
        <v>213</v>
      </c>
      <c r="V70" s="13" t="s">
        <v>214</v>
      </c>
    </row>
    <row r="71" spans="1:22" ht="16.5" thickBot="1" x14ac:dyDescent="0.3">
      <c r="A71" s="11">
        <v>65</v>
      </c>
      <c r="B71" s="5"/>
      <c r="C71" s="6" t="s">
        <v>5</v>
      </c>
      <c r="D71" s="5"/>
      <c r="E71" s="6" t="s">
        <v>7</v>
      </c>
      <c r="F71" s="6" t="s">
        <v>16</v>
      </c>
      <c r="G71" s="5"/>
      <c r="H71" s="6" t="s">
        <v>62</v>
      </c>
      <c r="I71" s="6" t="s">
        <v>18</v>
      </c>
      <c r="J71" s="6" t="s">
        <v>103</v>
      </c>
      <c r="K71" s="6" t="s">
        <v>105</v>
      </c>
      <c r="L71" s="5"/>
      <c r="M71" s="6" t="s">
        <v>14</v>
      </c>
      <c r="N71" s="18" t="s">
        <v>283</v>
      </c>
      <c r="O71" s="5" t="s">
        <v>207</v>
      </c>
      <c r="P71" s="5" t="s">
        <v>208</v>
      </c>
      <c r="Q71" s="5" t="s">
        <v>217</v>
      </c>
      <c r="R71" s="5" t="s">
        <v>215</v>
      </c>
      <c r="S71" s="5" t="s">
        <v>211</v>
      </c>
      <c r="T71" s="5" t="s">
        <v>212</v>
      </c>
      <c r="U71" s="5" t="s">
        <v>213</v>
      </c>
      <c r="V71" s="13" t="s">
        <v>209</v>
      </c>
    </row>
    <row r="72" spans="1:22" ht="16.5" thickBot="1" x14ac:dyDescent="0.3">
      <c r="A72" s="11">
        <v>66</v>
      </c>
      <c r="B72" s="5"/>
      <c r="C72" s="6" t="s">
        <v>5</v>
      </c>
      <c r="D72" s="5"/>
      <c r="E72" s="6" t="s">
        <v>7</v>
      </c>
      <c r="F72" s="6" t="s">
        <v>16</v>
      </c>
      <c r="G72" s="5"/>
      <c r="H72" s="6" t="s">
        <v>62</v>
      </c>
      <c r="I72" s="6" t="s">
        <v>18</v>
      </c>
      <c r="J72" s="6" t="s">
        <v>103</v>
      </c>
      <c r="K72" s="6" t="s">
        <v>105</v>
      </c>
      <c r="L72" s="6" t="s">
        <v>109</v>
      </c>
      <c r="M72" s="5"/>
      <c r="N72" s="18" t="s">
        <v>284</v>
      </c>
      <c r="O72" s="5" t="s">
        <v>207</v>
      </c>
      <c r="P72" s="5" t="s">
        <v>208</v>
      </c>
      <c r="Q72" s="5" t="s">
        <v>217</v>
      </c>
      <c r="R72" s="5" t="s">
        <v>215</v>
      </c>
      <c r="S72" s="5" t="s">
        <v>211</v>
      </c>
      <c r="T72" s="5" t="s">
        <v>212</v>
      </c>
      <c r="U72" s="5" t="s">
        <v>209</v>
      </c>
      <c r="V72" s="13" t="s">
        <v>214</v>
      </c>
    </row>
    <row r="73" spans="1:22" ht="16.5" thickBot="1" x14ac:dyDescent="0.3">
      <c r="A73" s="11">
        <v>67</v>
      </c>
      <c r="B73" s="5"/>
      <c r="C73" s="6" t="s">
        <v>5</v>
      </c>
      <c r="D73" s="5"/>
      <c r="E73" s="6" t="s">
        <v>7</v>
      </c>
      <c r="F73" s="6" t="s">
        <v>16</v>
      </c>
      <c r="G73" s="6" t="s">
        <v>61</v>
      </c>
      <c r="H73" s="5"/>
      <c r="I73" s="5"/>
      <c r="J73" s="6" t="s">
        <v>103</v>
      </c>
      <c r="K73" s="6" t="s">
        <v>105</v>
      </c>
      <c r="L73" s="6" t="s">
        <v>109</v>
      </c>
      <c r="M73" s="6" t="s">
        <v>14</v>
      </c>
      <c r="N73" s="18" t="s">
        <v>285</v>
      </c>
      <c r="O73" s="5" t="s">
        <v>207</v>
      </c>
      <c r="P73" s="5" t="s">
        <v>208</v>
      </c>
      <c r="Q73" s="5" t="s">
        <v>217</v>
      </c>
      <c r="R73" s="5" t="s">
        <v>215</v>
      </c>
      <c r="S73" s="5" t="s">
        <v>209</v>
      </c>
      <c r="T73" s="5" t="s">
        <v>210</v>
      </c>
      <c r="U73" s="5" t="s">
        <v>213</v>
      </c>
      <c r="V73" s="13" t="s">
        <v>214</v>
      </c>
    </row>
    <row r="74" spans="1:22" ht="16.5" thickBot="1" x14ac:dyDescent="0.3">
      <c r="A74" s="11">
        <v>68</v>
      </c>
      <c r="B74" s="5"/>
      <c r="C74" s="6" t="s">
        <v>5</v>
      </c>
      <c r="D74" s="5"/>
      <c r="E74" s="6" t="s">
        <v>7</v>
      </c>
      <c r="F74" s="6" t="s">
        <v>16</v>
      </c>
      <c r="G74" s="6" t="s">
        <v>61</v>
      </c>
      <c r="H74" s="5"/>
      <c r="I74" s="6" t="s">
        <v>18</v>
      </c>
      <c r="J74" s="5"/>
      <c r="K74" s="6" t="s">
        <v>105</v>
      </c>
      <c r="L74" s="6" t="s">
        <v>109</v>
      </c>
      <c r="M74" s="6" t="s">
        <v>14</v>
      </c>
      <c r="N74" s="18" t="s">
        <v>286</v>
      </c>
      <c r="O74" s="5" t="s">
        <v>207</v>
      </c>
      <c r="P74" s="5" t="s">
        <v>208</v>
      </c>
      <c r="Q74" s="5" t="s">
        <v>217</v>
      </c>
      <c r="R74" s="5" t="s">
        <v>215</v>
      </c>
      <c r="S74" s="5" t="s">
        <v>211</v>
      </c>
      <c r="T74" s="5" t="s">
        <v>210</v>
      </c>
      <c r="U74" s="5" t="s">
        <v>213</v>
      </c>
      <c r="V74" s="13" t="s">
        <v>214</v>
      </c>
    </row>
    <row r="75" spans="1:22" ht="16.5" thickBot="1" x14ac:dyDescent="0.3">
      <c r="A75" s="11">
        <v>69</v>
      </c>
      <c r="B75" s="5"/>
      <c r="C75" s="6" t="s">
        <v>5</v>
      </c>
      <c r="D75" s="5"/>
      <c r="E75" s="6" t="s">
        <v>7</v>
      </c>
      <c r="F75" s="6" t="s">
        <v>16</v>
      </c>
      <c r="G75" s="6" t="s">
        <v>61</v>
      </c>
      <c r="H75" s="5"/>
      <c r="I75" s="6" t="s">
        <v>18</v>
      </c>
      <c r="J75" s="6" t="s">
        <v>103</v>
      </c>
      <c r="K75" s="5"/>
      <c r="L75" s="6" t="s">
        <v>109</v>
      </c>
      <c r="M75" s="6" t="s">
        <v>14</v>
      </c>
      <c r="N75" s="18" t="s">
        <v>287</v>
      </c>
      <c r="O75" s="5" t="s">
        <v>207</v>
      </c>
      <c r="P75" s="5" t="s">
        <v>209</v>
      </c>
      <c r="Q75" s="5" t="s">
        <v>217</v>
      </c>
      <c r="R75" s="5" t="s">
        <v>215</v>
      </c>
      <c r="S75" s="5" t="s">
        <v>211</v>
      </c>
      <c r="T75" s="5" t="s">
        <v>210</v>
      </c>
      <c r="U75" s="5" t="s">
        <v>213</v>
      </c>
      <c r="V75" s="13" t="s">
        <v>214</v>
      </c>
    </row>
    <row r="76" spans="1:22" ht="16.5" thickBot="1" x14ac:dyDescent="0.3">
      <c r="A76" s="11">
        <v>70</v>
      </c>
      <c r="B76" s="5"/>
      <c r="C76" s="6" t="s">
        <v>5</v>
      </c>
      <c r="D76" s="5"/>
      <c r="E76" s="6" t="s">
        <v>7</v>
      </c>
      <c r="F76" s="6" t="s">
        <v>16</v>
      </c>
      <c r="G76" s="6" t="s">
        <v>61</v>
      </c>
      <c r="H76" s="5"/>
      <c r="I76" s="6" t="s">
        <v>18</v>
      </c>
      <c r="J76" s="6" t="s">
        <v>103</v>
      </c>
      <c r="K76" s="6" t="s">
        <v>105</v>
      </c>
      <c r="L76" s="5"/>
      <c r="M76" s="6" t="s">
        <v>14</v>
      </c>
      <c r="N76" s="18" t="s">
        <v>288</v>
      </c>
      <c r="O76" s="5" t="s">
        <v>207</v>
      </c>
      <c r="P76" s="5" t="s">
        <v>208</v>
      </c>
      <c r="Q76" s="5" t="s">
        <v>217</v>
      </c>
      <c r="R76" s="5" t="s">
        <v>215</v>
      </c>
      <c r="S76" s="5" t="s">
        <v>211</v>
      </c>
      <c r="T76" s="5" t="s">
        <v>210</v>
      </c>
      <c r="U76" s="5" t="s">
        <v>213</v>
      </c>
      <c r="V76" s="13" t="s">
        <v>209</v>
      </c>
    </row>
    <row r="77" spans="1:22" ht="16.5" thickBot="1" x14ac:dyDescent="0.3">
      <c r="A77" s="11">
        <v>71</v>
      </c>
      <c r="B77" s="5"/>
      <c r="C77" s="6" t="s">
        <v>5</v>
      </c>
      <c r="D77" s="5"/>
      <c r="E77" s="6" t="s">
        <v>7</v>
      </c>
      <c r="F77" s="6" t="s">
        <v>16</v>
      </c>
      <c r="G77" s="6" t="s">
        <v>61</v>
      </c>
      <c r="H77" s="5"/>
      <c r="I77" s="6" t="s">
        <v>18</v>
      </c>
      <c r="J77" s="6" t="s">
        <v>103</v>
      </c>
      <c r="K77" s="6" t="s">
        <v>105</v>
      </c>
      <c r="L77" s="6" t="s">
        <v>109</v>
      </c>
      <c r="M77" s="5"/>
      <c r="N77" s="18" t="s">
        <v>289</v>
      </c>
      <c r="O77" s="5" t="s">
        <v>207</v>
      </c>
      <c r="P77" s="5" t="s">
        <v>208</v>
      </c>
      <c r="Q77" s="5" t="s">
        <v>217</v>
      </c>
      <c r="R77" s="5" t="s">
        <v>215</v>
      </c>
      <c r="S77" s="5" t="s">
        <v>211</v>
      </c>
      <c r="T77" s="5" t="s">
        <v>210</v>
      </c>
      <c r="U77" s="5" t="s">
        <v>209</v>
      </c>
      <c r="V77" s="13" t="s">
        <v>214</v>
      </c>
    </row>
    <row r="78" spans="1:22" ht="16.5" thickBot="1" x14ac:dyDescent="0.3">
      <c r="A78" s="11">
        <v>72</v>
      </c>
      <c r="B78" s="5"/>
      <c r="C78" s="6" t="s">
        <v>5</v>
      </c>
      <c r="D78" s="5"/>
      <c r="E78" s="6" t="s">
        <v>7</v>
      </c>
      <c r="F78" s="6" t="s">
        <v>16</v>
      </c>
      <c r="G78" s="6" t="s">
        <v>61</v>
      </c>
      <c r="H78" s="6" t="s">
        <v>62</v>
      </c>
      <c r="I78" s="5"/>
      <c r="J78" s="5"/>
      <c r="K78" s="6" t="s">
        <v>105</v>
      </c>
      <c r="L78" s="6" t="s">
        <v>109</v>
      </c>
      <c r="M78" s="6" t="s">
        <v>14</v>
      </c>
      <c r="N78" s="18" t="s">
        <v>290</v>
      </c>
      <c r="O78" s="5" t="s">
        <v>207</v>
      </c>
      <c r="P78" s="5" t="s">
        <v>212</v>
      </c>
      <c r="Q78" s="5" t="s">
        <v>217</v>
      </c>
      <c r="R78" s="5" t="s">
        <v>215</v>
      </c>
      <c r="S78" s="5" t="s">
        <v>208</v>
      </c>
      <c r="T78" s="5" t="s">
        <v>210</v>
      </c>
      <c r="U78" s="5" t="s">
        <v>213</v>
      </c>
      <c r="V78" s="13" t="s">
        <v>214</v>
      </c>
    </row>
    <row r="79" spans="1:22" ht="16.5" thickBot="1" x14ac:dyDescent="0.3">
      <c r="A79" s="11">
        <v>73</v>
      </c>
      <c r="B79" s="5"/>
      <c r="C79" s="6" t="s">
        <v>5</v>
      </c>
      <c r="D79" s="5"/>
      <c r="E79" s="6" t="s">
        <v>7</v>
      </c>
      <c r="F79" s="6" t="s">
        <v>16</v>
      </c>
      <c r="G79" s="6" t="s">
        <v>61</v>
      </c>
      <c r="H79" s="6" t="s">
        <v>62</v>
      </c>
      <c r="I79" s="5"/>
      <c r="J79" s="6" t="s">
        <v>103</v>
      </c>
      <c r="K79" s="5"/>
      <c r="L79" s="6" t="s">
        <v>109</v>
      </c>
      <c r="M79" s="6" t="s">
        <v>14</v>
      </c>
      <c r="N79" s="18" t="s">
        <v>291</v>
      </c>
      <c r="O79" s="5" t="s">
        <v>207</v>
      </c>
      <c r="P79" s="5" t="s">
        <v>212</v>
      </c>
      <c r="Q79" s="5" t="s">
        <v>217</v>
      </c>
      <c r="R79" s="5" t="s">
        <v>215</v>
      </c>
      <c r="S79" s="5" t="s">
        <v>209</v>
      </c>
      <c r="T79" s="5" t="s">
        <v>210</v>
      </c>
      <c r="U79" s="5" t="s">
        <v>213</v>
      </c>
      <c r="V79" s="13" t="s">
        <v>214</v>
      </c>
    </row>
    <row r="80" spans="1:22" ht="16.5" thickBot="1" x14ac:dyDescent="0.3">
      <c r="A80" s="11">
        <v>74</v>
      </c>
      <c r="B80" s="5"/>
      <c r="C80" s="6" t="s">
        <v>5</v>
      </c>
      <c r="D80" s="5"/>
      <c r="E80" s="6" t="s">
        <v>7</v>
      </c>
      <c r="F80" s="6" t="s">
        <v>16</v>
      </c>
      <c r="G80" s="6" t="s">
        <v>61</v>
      </c>
      <c r="H80" s="6" t="s">
        <v>62</v>
      </c>
      <c r="I80" s="5"/>
      <c r="J80" s="6" t="s">
        <v>103</v>
      </c>
      <c r="K80" s="6" t="s">
        <v>105</v>
      </c>
      <c r="L80" s="5"/>
      <c r="M80" s="6" t="s">
        <v>14</v>
      </c>
      <c r="N80" s="18" t="s">
        <v>292</v>
      </c>
      <c r="O80" s="5" t="s">
        <v>207</v>
      </c>
      <c r="P80" s="5" t="s">
        <v>212</v>
      </c>
      <c r="Q80" s="5" t="s">
        <v>217</v>
      </c>
      <c r="R80" s="5" t="s">
        <v>215</v>
      </c>
      <c r="S80" s="5" t="s">
        <v>208</v>
      </c>
      <c r="T80" s="5" t="s">
        <v>210</v>
      </c>
      <c r="U80" s="5" t="s">
        <v>213</v>
      </c>
      <c r="V80" s="13" t="s">
        <v>209</v>
      </c>
    </row>
    <row r="81" spans="1:22" ht="16.5" thickBot="1" x14ac:dyDescent="0.3">
      <c r="A81" s="11">
        <v>75</v>
      </c>
      <c r="B81" s="5"/>
      <c r="C81" s="6" t="s">
        <v>5</v>
      </c>
      <c r="D81" s="5"/>
      <c r="E81" s="6" t="s">
        <v>7</v>
      </c>
      <c r="F81" s="6" t="s">
        <v>16</v>
      </c>
      <c r="G81" s="6" t="s">
        <v>61</v>
      </c>
      <c r="H81" s="6" t="s">
        <v>62</v>
      </c>
      <c r="I81" s="5"/>
      <c r="J81" s="6" t="s">
        <v>103</v>
      </c>
      <c r="K81" s="6" t="s">
        <v>105</v>
      </c>
      <c r="L81" s="6" t="s">
        <v>109</v>
      </c>
      <c r="M81" s="5"/>
      <c r="N81" s="18" t="s">
        <v>293</v>
      </c>
      <c r="O81" s="5" t="s">
        <v>207</v>
      </c>
      <c r="P81" s="5" t="s">
        <v>212</v>
      </c>
      <c r="Q81" s="5" t="s">
        <v>217</v>
      </c>
      <c r="R81" s="5" t="s">
        <v>215</v>
      </c>
      <c r="S81" s="5" t="s">
        <v>208</v>
      </c>
      <c r="T81" s="5" t="s">
        <v>210</v>
      </c>
      <c r="U81" s="5" t="s">
        <v>209</v>
      </c>
      <c r="V81" s="13" t="s">
        <v>214</v>
      </c>
    </row>
    <row r="82" spans="1:22" ht="16.5" thickBot="1" x14ac:dyDescent="0.3">
      <c r="A82" s="11">
        <v>76</v>
      </c>
      <c r="B82" s="5"/>
      <c r="C82" s="6" t="s">
        <v>5</v>
      </c>
      <c r="D82" s="5"/>
      <c r="E82" s="6" t="s">
        <v>7</v>
      </c>
      <c r="F82" s="6" t="s">
        <v>16</v>
      </c>
      <c r="G82" s="6" t="s">
        <v>61</v>
      </c>
      <c r="H82" s="6" t="s">
        <v>62</v>
      </c>
      <c r="I82" s="6" t="s">
        <v>18</v>
      </c>
      <c r="J82" s="5"/>
      <c r="K82" s="5"/>
      <c r="L82" s="6" t="s">
        <v>109</v>
      </c>
      <c r="M82" s="6" t="s">
        <v>14</v>
      </c>
      <c r="N82" s="18" t="s">
        <v>294</v>
      </c>
      <c r="O82" s="5" t="s">
        <v>207</v>
      </c>
      <c r="P82" s="5" t="s">
        <v>212</v>
      </c>
      <c r="Q82" s="5" t="s">
        <v>217</v>
      </c>
      <c r="R82" s="5" t="s">
        <v>215</v>
      </c>
      <c r="S82" s="5" t="s">
        <v>211</v>
      </c>
      <c r="T82" s="5" t="s">
        <v>210</v>
      </c>
      <c r="U82" s="5" t="s">
        <v>213</v>
      </c>
      <c r="V82" s="13" t="s">
        <v>214</v>
      </c>
    </row>
    <row r="83" spans="1:22" ht="16.5" thickBot="1" x14ac:dyDescent="0.3">
      <c r="A83" s="11">
        <v>77</v>
      </c>
      <c r="B83" s="5"/>
      <c r="C83" s="6" t="s">
        <v>5</v>
      </c>
      <c r="D83" s="5"/>
      <c r="E83" s="6" t="s">
        <v>7</v>
      </c>
      <c r="F83" s="6" t="s">
        <v>16</v>
      </c>
      <c r="G83" s="6" t="s">
        <v>61</v>
      </c>
      <c r="H83" s="6" t="s">
        <v>62</v>
      </c>
      <c r="I83" s="6" t="s">
        <v>18</v>
      </c>
      <c r="J83" s="5"/>
      <c r="K83" s="6" t="s">
        <v>105</v>
      </c>
      <c r="L83" s="5"/>
      <c r="M83" s="6" t="s">
        <v>14</v>
      </c>
      <c r="N83" s="18" t="s">
        <v>295</v>
      </c>
      <c r="O83" s="5" t="s">
        <v>211</v>
      </c>
      <c r="P83" s="5" t="s">
        <v>212</v>
      </c>
      <c r="Q83" s="5" t="s">
        <v>217</v>
      </c>
      <c r="R83" s="5" t="s">
        <v>215</v>
      </c>
      <c r="S83" s="5" t="s">
        <v>208</v>
      </c>
      <c r="T83" s="5" t="s">
        <v>210</v>
      </c>
      <c r="U83" s="5" t="s">
        <v>213</v>
      </c>
      <c r="V83" s="13" t="s">
        <v>207</v>
      </c>
    </row>
    <row r="84" spans="1:22" ht="16.5" thickBot="1" x14ac:dyDescent="0.3">
      <c r="A84" s="11">
        <v>78</v>
      </c>
      <c r="B84" s="5"/>
      <c r="C84" s="6" t="s">
        <v>5</v>
      </c>
      <c r="D84" s="5"/>
      <c r="E84" s="6" t="s">
        <v>7</v>
      </c>
      <c r="F84" s="6" t="s">
        <v>16</v>
      </c>
      <c r="G84" s="6" t="s">
        <v>61</v>
      </c>
      <c r="H84" s="6" t="s">
        <v>62</v>
      </c>
      <c r="I84" s="6" t="s">
        <v>18</v>
      </c>
      <c r="J84" s="5"/>
      <c r="K84" s="6" t="s">
        <v>105</v>
      </c>
      <c r="L84" s="6" t="s">
        <v>109</v>
      </c>
      <c r="M84" s="5"/>
      <c r="N84" s="18" t="s">
        <v>296</v>
      </c>
      <c r="O84" s="5" t="s">
        <v>211</v>
      </c>
      <c r="P84" s="5" t="s">
        <v>212</v>
      </c>
      <c r="Q84" s="5" t="s">
        <v>217</v>
      </c>
      <c r="R84" s="5" t="s">
        <v>215</v>
      </c>
      <c r="S84" s="5" t="s">
        <v>208</v>
      </c>
      <c r="T84" s="5" t="s">
        <v>210</v>
      </c>
      <c r="U84" s="5" t="s">
        <v>207</v>
      </c>
      <c r="V84" s="13" t="s">
        <v>214</v>
      </c>
    </row>
    <row r="85" spans="1:22" ht="16.5" thickBot="1" x14ac:dyDescent="0.3">
      <c r="A85" s="11">
        <v>79</v>
      </c>
      <c r="B85" s="5"/>
      <c r="C85" s="6" t="s">
        <v>5</v>
      </c>
      <c r="D85" s="5"/>
      <c r="E85" s="6" t="s">
        <v>7</v>
      </c>
      <c r="F85" s="6" t="s">
        <v>16</v>
      </c>
      <c r="G85" s="6" t="s">
        <v>61</v>
      </c>
      <c r="H85" s="6" t="s">
        <v>62</v>
      </c>
      <c r="I85" s="6" t="s">
        <v>18</v>
      </c>
      <c r="J85" s="6" t="s">
        <v>103</v>
      </c>
      <c r="K85" s="5"/>
      <c r="L85" s="5"/>
      <c r="M85" s="6" t="s">
        <v>14</v>
      </c>
      <c r="N85" s="18" t="s">
        <v>297</v>
      </c>
      <c r="O85" s="5" t="s">
        <v>207</v>
      </c>
      <c r="P85" s="5" t="s">
        <v>212</v>
      </c>
      <c r="Q85" s="5" t="s">
        <v>217</v>
      </c>
      <c r="R85" s="5" t="s">
        <v>215</v>
      </c>
      <c r="S85" s="5" t="s">
        <v>211</v>
      </c>
      <c r="T85" s="5" t="s">
        <v>210</v>
      </c>
      <c r="U85" s="5" t="s">
        <v>213</v>
      </c>
      <c r="V85" s="13" t="s">
        <v>209</v>
      </c>
    </row>
    <row r="86" spans="1:22" ht="16.5" thickBot="1" x14ac:dyDescent="0.3">
      <c r="A86" s="11">
        <v>80</v>
      </c>
      <c r="B86" s="5"/>
      <c r="C86" s="6" t="s">
        <v>5</v>
      </c>
      <c r="D86" s="5"/>
      <c r="E86" s="6" t="s">
        <v>7</v>
      </c>
      <c r="F86" s="6" t="s">
        <v>16</v>
      </c>
      <c r="G86" s="6" t="s">
        <v>61</v>
      </c>
      <c r="H86" s="6" t="s">
        <v>62</v>
      </c>
      <c r="I86" s="6" t="s">
        <v>18</v>
      </c>
      <c r="J86" s="6" t="s">
        <v>103</v>
      </c>
      <c r="K86" s="5"/>
      <c r="L86" s="6" t="s">
        <v>109</v>
      </c>
      <c r="M86" s="5"/>
      <c r="N86" s="18" t="s">
        <v>298</v>
      </c>
      <c r="O86" s="5" t="s">
        <v>207</v>
      </c>
      <c r="P86" s="5" t="s">
        <v>212</v>
      </c>
      <c r="Q86" s="5" t="s">
        <v>217</v>
      </c>
      <c r="R86" s="5" t="s">
        <v>215</v>
      </c>
      <c r="S86" s="5" t="s">
        <v>211</v>
      </c>
      <c r="T86" s="5" t="s">
        <v>210</v>
      </c>
      <c r="U86" s="5" t="s">
        <v>209</v>
      </c>
      <c r="V86" s="13" t="s">
        <v>214</v>
      </c>
    </row>
    <row r="87" spans="1:22" ht="16.5" thickBot="1" x14ac:dyDescent="0.3">
      <c r="A87" s="11">
        <v>81</v>
      </c>
      <c r="B87" s="5"/>
      <c r="C87" s="6" t="s">
        <v>5</v>
      </c>
      <c r="D87" s="5"/>
      <c r="E87" s="6" t="s">
        <v>7</v>
      </c>
      <c r="F87" s="6" t="s">
        <v>16</v>
      </c>
      <c r="G87" s="6" t="s">
        <v>61</v>
      </c>
      <c r="H87" s="6" t="s">
        <v>62</v>
      </c>
      <c r="I87" s="6" t="s">
        <v>18</v>
      </c>
      <c r="J87" s="6" t="s">
        <v>103</v>
      </c>
      <c r="K87" s="6" t="s">
        <v>105</v>
      </c>
      <c r="L87" s="5"/>
      <c r="M87" s="5"/>
      <c r="N87" s="18" t="s">
        <v>299</v>
      </c>
      <c r="O87" s="5" t="s">
        <v>211</v>
      </c>
      <c r="P87" s="5" t="s">
        <v>212</v>
      </c>
      <c r="Q87" s="5" t="s">
        <v>217</v>
      </c>
      <c r="R87" s="5" t="s">
        <v>215</v>
      </c>
      <c r="S87" s="5" t="s">
        <v>208</v>
      </c>
      <c r="T87" s="5" t="s">
        <v>210</v>
      </c>
      <c r="U87" s="5" t="s">
        <v>207</v>
      </c>
      <c r="V87" s="13" t="s">
        <v>209</v>
      </c>
    </row>
    <row r="88" spans="1:22" ht="16.5" thickBot="1" x14ac:dyDescent="0.3">
      <c r="A88" s="11">
        <v>82</v>
      </c>
      <c r="B88" s="5"/>
      <c r="C88" s="6" t="s">
        <v>5</v>
      </c>
      <c r="D88" s="6" t="s">
        <v>6</v>
      </c>
      <c r="E88" s="5"/>
      <c r="F88" s="5"/>
      <c r="G88" s="5"/>
      <c r="H88" s="6" t="s">
        <v>62</v>
      </c>
      <c r="I88" s="6" t="s">
        <v>18</v>
      </c>
      <c r="J88" s="6" t="s">
        <v>103</v>
      </c>
      <c r="K88" s="6" t="s">
        <v>105</v>
      </c>
      <c r="L88" s="6" t="s">
        <v>109</v>
      </c>
      <c r="M88" s="6" t="s">
        <v>14</v>
      </c>
      <c r="N88" s="18" t="s">
        <v>300</v>
      </c>
      <c r="O88" s="5" t="s">
        <v>211</v>
      </c>
      <c r="P88" s="5" t="s">
        <v>208</v>
      </c>
      <c r="Q88" s="5" t="s">
        <v>217</v>
      </c>
      <c r="R88" s="5" t="s">
        <v>216</v>
      </c>
      <c r="S88" s="5" t="s">
        <v>209</v>
      </c>
      <c r="T88" s="5" t="s">
        <v>212</v>
      </c>
      <c r="U88" s="5" t="s">
        <v>213</v>
      </c>
      <c r="V88" s="13" t="s">
        <v>214</v>
      </c>
    </row>
    <row r="89" spans="1:22" ht="16.5" thickBot="1" x14ac:dyDescent="0.3">
      <c r="A89" s="11">
        <v>83</v>
      </c>
      <c r="B89" s="5"/>
      <c r="C89" s="6" t="s">
        <v>5</v>
      </c>
      <c r="D89" s="6" t="s">
        <v>6</v>
      </c>
      <c r="E89" s="5"/>
      <c r="F89" s="5"/>
      <c r="G89" s="6" t="s">
        <v>61</v>
      </c>
      <c r="H89" s="5"/>
      <c r="I89" s="6" t="s">
        <v>18</v>
      </c>
      <c r="J89" s="6" t="s">
        <v>103</v>
      </c>
      <c r="K89" s="6" t="s">
        <v>105</v>
      </c>
      <c r="L89" s="6" t="s">
        <v>109</v>
      </c>
      <c r="M89" s="6" t="s">
        <v>14</v>
      </c>
      <c r="N89" s="18" t="s">
        <v>301</v>
      </c>
      <c r="O89" s="5" t="s">
        <v>211</v>
      </c>
      <c r="P89" s="5" t="s">
        <v>208</v>
      </c>
      <c r="Q89" s="5" t="s">
        <v>217</v>
      </c>
      <c r="R89" s="5" t="s">
        <v>216</v>
      </c>
      <c r="S89" s="5" t="s">
        <v>209</v>
      </c>
      <c r="T89" s="5" t="s">
        <v>210</v>
      </c>
      <c r="U89" s="5" t="s">
        <v>213</v>
      </c>
      <c r="V89" s="13" t="s">
        <v>214</v>
      </c>
    </row>
    <row r="90" spans="1:22" ht="16.5" thickBot="1" x14ac:dyDescent="0.3">
      <c r="A90" s="11">
        <v>84</v>
      </c>
      <c r="B90" s="5"/>
      <c r="C90" s="6" t="s">
        <v>5</v>
      </c>
      <c r="D90" s="6" t="s">
        <v>6</v>
      </c>
      <c r="E90" s="5"/>
      <c r="F90" s="5"/>
      <c r="G90" s="6" t="s">
        <v>61</v>
      </c>
      <c r="H90" s="6" t="s">
        <v>62</v>
      </c>
      <c r="I90" s="5"/>
      <c r="J90" s="6" t="s">
        <v>103</v>
      </c>
      <c r="K90" s="6" t="s">
        <v>105</v>
      </c>
      <c r="L90" s="6" t="s">
        <v>109</v>
      </c>
      <c r="M90" s="6" t="s">
        <v>14</v>
      </c>
      <c r="N90" s="18" t="s">
        <v>302</v>
      </c>
      <c r="O90" s="5" t="s">
        <v>209</v>
      </c>
      <c r="P90" s="5" t="s">
        <v>212</v>
      </c>
      <c r="Q90" s="5" t="s">
        <v>217</v>
      </c>
      <c r="R90" s="5" t="s">
        <v>216</v>
      </c>
      <c r="S90" s="5" t="s">
        <v>208</v>
      </c>
      <c r="T90" s="5" t="s">
        <v>210</v>
      </c>
      <c r="U90" s="5" t="s">
        <v>213</v>
      </c>
      <c r="V90" s="13" t="s">
        <v>214</v>
      </c>
    </row>
    <row r="91" spans="1:22" ht="16.5" thickBot="1" x14ac:dyDescent="0.3">
      <c r="A91" s="11">
        <v>85</v>
      </c>
      <c r="B91" s="5"/>
      <c r="C91" s="6" t="s">
        <v>5</v>
      </c>
      <c r="D91" s="6" t="s">
        <v>6</v>
      </c>
      <c r="E91" s="5"/>
      <c r="F91" s="5"/>
      <c r="G91" s="6" t="s">
        <v>61</v>
      </c>
      <c r="H91" s="6" t="s">
        <v>62</v>
      </c>
      <c r="I91" s="6" t="s">
        <v>18</v>
      </c>
      <c r="J91" s="5"/>
      <c r="K91" s="6" t="s">
        <v>105</v>
      </c>
      <c r="L91" s="6" t="s">
        <v>109</v>
      </c>
      <c r="M91" s="6" t="s">
        <v>14</v>
      </c>
      <c r="N91" s="18" t="s">
        <v>303</v>
      </c>
      <c r="O91" s="5" t="s">
        <v>211</v>
      </c>
      <c r="P91" s="5" t="s">
        <v>212</v>
      </c>
      <c r="Q91" s="5" t="s">
        <v>217</v>
      </c>
      <c r="R91" s="5" t="s">
        <v>216</v>
      </c>
      <c r="S91" s="5" t="s">
        <v>208</v>
      </c>
      <c r="T91" s="5" t="s">
        <v>210</v>
      </c>
      <c r="U91" s="5" t="s">
        <v>213</v>
      </c>
      <c r="V91" s="13" t="s">
        <v>214</v>
      </c>
    </row>
    <row r="92" spans="1:22" ht="16.5" thickBot="1" x14ac:dyDescent="0.3">
      <c r="A92" s="11">
        <v>86</v>
      </c>
      <c r="B92" s="5"/>
      <c r="C92" s="6" t="s">
        <v>5</v>
      </c>
      <c r="D92" s="6" t="s">
        <v>6</v>
      </c>
      <c r="E92" s="5"/>
      <c r="F92" s="5"/>
      <c r="G92" s="6" t="s">
        <v>61</v>
      </c>
      <c r="H92" s="6" t="s">
        <v>62</v>
      </c>
      <c r="I92" s="6" t="s">
        <v>18</v>
      </c>
      <c r="J92" s="6" t="s">
        <v>103</v>
      </c>
      <c r="K92" s="5"/>
      <c r="L92" s="6" t="s">
        <v>109</v>
      </c>
      <c r="M92" s="6" t="s">
        <v>14</v>
      </c>
      <c r="N92" s="18" t="s">
        <v>304</v>
      </c>
      <c r="O92" s="5" t="s">
        <v>211</v>
      </c>
      <c r="P92" s="5" t="s">
        <v>212</v>
      </c>
      <c r="Q92" s="5" t="s">
        <v>217</v>
      </c>
      <c r="R92" s="5" t="s">
        <v>216</v>
      </c>
      <c r="S92" s="5" t="s">
        <v>209</v>
      </c>
      <c r="T92" s="5" t="s">
        <v>210</v>
      </c>
      <c r="U92" s="5" t="s">
        <v>213</v>
      </c>
      <c r="V92" s="13" t="s">
        <v>214</v>
      </c>
    </row>
    <row r="93" spans="1:22" ht="16.5" thickBot="1" x14ac:dyDescent="0.3">
      <c r="A93" s="11">
        <v>87</v>
      </c>
      <c r="B93" s="5"/>
      <c r="C93" s="6" t="s">
        <v>5</v>
      </c>
      <c r="D93" s="6" t="s">
        <v>6</v>
      </c>
      <c r="E93" s="5"/>
      <c r="F93" s="5"/>
      <c r="G93" s="6" t="s">
        <v>61</v>
      </c>
      <c r="H93" s="6" t="s">
        <v>62</v>
      </c>
      <c r="I93" s="6" t="s">
        <v>18</v>
      </c>
      <c r="J93" s="6" t="s">
        <v>103</v>
      </c>
      <c r="K93" s="6" t="s">
        <v>105</v>
      </c>
      <c r="L93" s="5"/>
      <c r="M93" s="6" t="s">
        <v>14</v>
      </c>
      <c r="N93" s="18" t="s">
        <v>305</v>
      </c>
      <c r="O93" s="5" t="s">
        <v>211</v>
      </c>
      <c r="P93" s="5" t="s">
        <v>212</v>
      </c>
      <c r="Q93" s="5" t="s">
        <v>217</v>
      </c>
      <c r="R93" s="5" t="s">
        <v>216</v>
      </c>
      <c r="S93" s="5" t="s">
        <v>208</v>
      </c>
      <c r="T93" s="5" t="s">
        <v>210</v>
      </c>
      <c r="U93" s="5" t="s">
        <v>213</v>
      </c>
      <c r="V93" s="13" t="s">
        <v>209</v>
      </c>
    </row>
    <row r="94" spans="1:22" ht="16.5" thickBot="1" x14ac:dyDescent="0.3">
      <c r="A94" s="11">
        <v>88</v>
      </c>
      <c r="B94" s="5"/>
      <c r="C94" s="6" t="s">
        <v>5</v>
      </c>
      <c r="D94" s="6" t="s">
        <v>6</v>
      </c>
      <c r="E94" s="5"/>
      <c r="F94" s="5"/>
      <c r="G94" s="6" t="s">
        <v>61</v>
      </c>
      <c r="H94" s="6" t="s">
        <v>62</v>
      </c>
      <c r="I94" s="6" t="s">
        <v>18</v>
      </c>
      <c r="J94" s="6" t="s">
        <v>103</v>
      </c>
      <c r="K94" s="6" t="s">
        <v>105</v>
      </c>
      <c r="L94" s="6" t="s">
        <v>109</v>
      </c>
      <c r="M94" s="5"/>
      <c r="N94" s="18" t="s">
        <v>306</v>
      </c>
      <c r="O94" s="5" t="s">
        <v>211</v>
      </c>
      <c r="P94" s="5" t="s">
        <v>212</v>
      </c>
      <c r="Q94" s="5" t="s">
        <v>217</v>
      </c>
      <c r="R94" s="5" t="s">
        <v>216</v>
      </c>
      <c r="S94" s="5" t="s">
        <v>208</v>
      </c>
      <c r="T94" s="5" t="s">
        <v>210</v>
      </c>
      <c r="U94" s="5" t="s">
        <v>209</v>
      </c>
      <c r="V94" s="13" t="s">
        <v>214</v>
      </c>
    </row>
    <row r="95" spans="1:22" ht="16.5" thickBot="1" x14ac:dyDescent="0.3">
      <c r="A95" s="11">
        <v>89</v>
      </c>
      <c r="B95" s="5"/>
      <c r="C95" s="6" t="s">
        <v>5</v>
      </c>
      <c r="D95" s="6" t="s">
        <v>6</v>
      </c>
      <c r="E95" s="5"/>
      <c r="F95" s="6" t="s">
        <v>16</v>
      </c>
      <c r="G95" s="5"/>
      <c r="H95" s="5"/>
      <c r="I95" s="6" t="s">
        <v>18</v>
      </c>
      <c r="J95" s="6" t="s">
        <v>103</v>
      </c>
      <c r="K95" s="6" t="s">
        <v>105</v>
      </c>
      <c r="L95" s="6" t="s">
        <v>109</v>
      </c>
      <c r="M95" s="6" t="s">
        <v>14</v>
      </c>
      <c r="N95" s="18" t="s">
        <v>307</v>
      </c>
      <c r="O95" s="5" t="s">
        <v>207</v>
      </c>
      <c r="P95" s="5" t="s">
        <v>208</v>
      </c>
      <c r="Q95" s="5" t="s">
        <v>217</v>
      </c>
      <c r="R95" s="5" t="s">
        <v>216</v>
      </c>
      <c r="S95" s="5" t="s">
        <v>209</v>
      </c>
      <c r="T95" s="5" t="s">
        <v>211</v>
      </c>
      <c r="U95" s="5" t="s">
        <v>213</v>
      </c>
      <c r="V95" s="13" t="s">
        <v>214</v>
      </c>
    </row>
    <row r="96" spans="1:22" ht="16.5" thickBot="1" x14ac:dyDescent="0.3">
      <c r="A96" s="11">
        <v>90</v>
      </c>
      <c r="B96" s="5"/>
      <c r="C96" s="6" t="s">
        <v>5</v>
      </c>
      <c r="D96" s="6" t="s">
        <v>6</v>
      </c>
      <c r="E96" s="5"/>
      <c r="F96" s="6" t="s">
        <v>16</v>
      </c>
      <c r="G96" s="5"/>
      <c r="H96" s="6" t="s">
        <v>62</v>
      </c>
      <c r="I96" s="5"/>
      <c r="J96" s="6" t="s">
        <v>103</v>
      </c>
      <c r="K96" s="6" t="s">
        <v>105</v>
      </c>
      <c r="L96" s="6" t="s">
        <v>109</v>
      </c>
      <c r="M96" s="6" t="s">
        <v>14</v>
      </c>
      <c r="N96" s="18" t="s">
        <v>308</v>
      </c>
      <c r="O96" s="5" t="s">
        <v>207</v>
      </c>
      <c r="P96" s="5" t="s">
        <v>208</v>
      </c>
      <c r="Q96" s="5" t="s">
        <v>217</v>
      </c>
      <c r="R96" s="5" t="s">
        <v>216</v>
      </c>
      <c r="S96" s="5" t="s">
        <v>209</v>
      </c>
      <c r="T96" s="5" t="s">
        <v>212</v>
      </c>
      <c r="U96" s="5" t="s">
        <v>213</v>
      </c>
      <c r="V96" s="13" t="s">
        <v>214</v>
      </c>
    </row>
    <row r="97" spans="1:22" ht="16.5" thickBot="1" x14ac:dyDescent="0.3">
      <c r="A97" s="11">
        <v>91</v>
      </c>
      <c r="B97" s="5"/>
      <c r="C97" s="6" t="s">
        <v>5</v>
      </c>
      <c r="D97" s="6" t="s">
        <v>6</v>
      </c>
      <c r="E97" s="5"/>
      <c r="F97" s="6" t="s">
        <v>16</v>
      </c>
      <c r="G97" s="5"/>
      <c r="H97" s="6" t="s">
        <v>62</v>
      </c>
      <c r="I97" s="6" t="s">
        <v>18</v>
      </c>
      <c r="J97" s="5"/>
      <c r="K97" s="6" t="s">
        <v>105</v>
      </c>
      <c r="L97" s="6" t="s">
        <v>109</v>
      </c>
      <c r="M97" s="6" t="s">
        <v>14</v>
      </c>
      <c r="N97" s="18" t="s">
        <v>309</v>
      </c>
      <c r="O97" s="5" t="s">
        <v>207</v>
      </c>
      <c r="P97" s="5" t="s">
        <v>208</v>
      </c>
      <c r="Q97" s="5" t="s">
        <v>217</v>
      </c>
      <c r="R97" s="5" t="s">
        <v>216</v>
      </c>
      <c r="S97" s="5" t="s">
        <v>211</v>
      </c>
      <c r="T97" s="5" t="s">
        <v>212</v>
      </c>
      <c r="U97" s="5" t="s">
        <v>213</v>
      </c>
      <c r="V97" s="13" t="s">
        <v>214</v>
      </c>
    </row>
    <row r="98" spans="1:22" ht="16.5" thickBot="1" x14ac:dyDescent="0.3">
      <c r="A98" s="11">
        <v>92</v>
      </c>
      <c r="B98" s="5"/>
      <c r="C98" s="6" t="s">
        <v>5</v>
      </c>
      <c r="D98" s="6" t="s">
        <v>6</v>
      </c>
      <c r="E98" s="5"/>
      <c r="F98" s="6" t="s">
        <v>16</v>
      </c>
      <c r="G98" s="5"/>
      <c r="H98" s="6" t="s">
        <v>62</v>
      </c>
      <c r="I98" s="6" t="s">
        <v>18</v>
      </c>
      <c r="J98" s="6" t="s">
        <v>103</v>
      </c>
      <c r="K98" s="5"/>
      <c r="L98" s="6" t="s">
        <v>109</v>
      </c>
      <c r="M98" s="6" t="s">
        <v>14</v>
      </c>
      <c r="N98" s="18" t="s">
        <v>310</v>
      </c>
      <c r="O98" s="5" t="s">
        <v>207</v>
      </c>
      <c r="P98" s="5" t="s">
        <v>212</v>
      </c>
      <c r="Q98" s="5" t="s">
        <v>217</v>
      </c>
      <c r="R98" s="5" t="s">
        <v>216</v>
      </c>
      <c r="S98" s="5" t="s">
        <v>209</v>
      </c>
      <c r="T98" s="5" t="s">
        <v>211</v>
      </c>
      <c r="U98" s="5" t="s">
        <v>213</v>
      </c>
      <c r="V98" s="13" t="s">
        <v>214</v>
      </c>
    </row>
    <row r="99" spans="1:22" ht="16.5" thickBot="1" x14ac:dyDescent="0.3">
      <c r="A99" s="11">
        <v>93</v>
      </c>
      <c r="B99" s="5"/>
      <c r="C99" s="6" t="s">
        <v>5</v>
      </c>
      <c r="D99" s="6" t="s">
        <v>6</v>
      </c>
      <c r="E99" s="5"/>
      <c r="F99" s="6" t="s">
        <v>16</v>
      </c>
      <c r="G99" s="5"/>
      <c r="H99" s="6" t="s">
        <v>62</v>
      </c>
      <c r="I99" s="6" t="s">
        <v>18</v>
      </c>
      <c r="J99" s="6" t="s">
        <v>103</v>
      </c>
      <c r="K99" s="6" t="s">
        <v>105</v>
      </c>
      <c r="L99" s="5"/>
      <c r="M99" s="6" t="s">
        <v>14</v>
      </c>
      <c r="N99" s="18" t="s">
        <v>311</v>
      </c>
      <c r="O99" s="5" t="s">
        <v>207</v>
      </c>
      <c r="P99" s="5" t="s">
        <v>208</v>
      </c>
      <c r="Q99" s="5" t="s">
        <v>217</v>
      </c>
      <c r="R99" s="5" t="s">
        <v>216</v>
      </c>
      <c r="S99" s="5" t="s">
        <v>211</v>
      </c>
      <c r="T99" s="5" t="s">
        <v>212</v>
      </c>
      <c r="U99" s="5" t="s">
        <v>213</v>
      </c>
      <c r="V99" s="13" t="s">
        <v>209</v>
      </c>
    </row>
    <row r="100" spans="1:22" ht="16.5" thickBot="1" x14ac:dyDescent="0.3">
      <c r="A100" s="11">
        <v>94</v>
      </c>
      <c r="B100" s="5"/>
      <c r="C100" s="6" t="s">
        <v>5</v>
      </c>
      <c r="D100" s="6" t="s">
        <v>6</v>
      </c>
      <c r="E100" s="5"/>
      <c r="F100" s="6" t="s">
        <v>16</v>
      </c>
      <c r="G100" s="5"/>
      <c r="H100" s="6" t="s">
        <v>62</v>
      </c>
      <c r="I100" s="6" t="s">
        <v>18</v>
      </c>
      <c r="J100" s="6" t="s">
        <v>103</v>
      </c>
      <c r="K100" s="6" t="s">
        <v>105</v>
      </c>
      <c r="L100" s="6" t="s">
        <v>109</v>
      </c>
      <c r="M100" s="5"/>
      <c r="N100" s="18" t="s">
        <v>312</v>
      </c>
      <c r="O100" s="5" t="s">
        <v>207</v>
      </c>
      <c r="P100" s="5" t="s">
        <v>208</v>
      </c>
      <c r="Q100" s="5" t="s">
        <v>217</v>
      </c>
      <c r="R100" s="5" t="s">
        <v>216</v>
      </c>
      <c r="S100" s="5" t="s">
        <v>211</v>
      </c>
      <c r="T100" s="5" t="s">
        <v>212</v>
      </c>
      <c r="U100" s="5" t="s">
        <v>209</v>
      </c>
      <c r="V100" s="13" t="s">
        <v>214</v>
      </c>
    </row>
    <row r="101" spans="1:22" ht="16.5" thickBot="1" x14ac:dyDescent="0.3">
      <c r="A101" s="11">
        <v>95</v>
      </c>
      <c r="B101" s="5"/>
      <c r="C101" s="6" t="s">
        <v>5</v>
      </c>
      <c r="D101" s="6" t="s">
        <v>6</v>
      </c>
      <c r="E101" s="5"/>
      <c r="F101" s="6" t="s">
        <v>16</v>
      </c>
      <c r="G101" s="6" t="s">
        <v>61</v>
      </c>
      <c r="H101" s="5"/>
      <c r="I101" s="5"/>
      <c r="J101" s="6" t="s">
        <v>103</v>
      </c>
      <c r="K101" s="6" t="s">
        <v>105</v>
      </c>
      <c r="L101" s="6" t="s">
        <v>109</v>
      </c>
      <c r="M101" s="6" t="s">
        <v>14</v>
      </c>
      <c r="N101" s="18" t="s">
        <v>313</v>
      </c>
      <c r="O101" s="5" t="s">
        <v>207</v>
      </c>
      <c r="P101" s="5" t="s">
        <v>208</v>
      </c>
      <c r="Q101" s="5" t="s">
        <v>217</v>
      </c>
      <c r="R101" s="5" t="s">
        <v>216</v>
      </c>
      <c r="S101" s="5" t="s">
        <v>209</v>
      </c>
      <c r="T101" s="5" t="s">
        <v>210</v>
      </c>
      <c r="U101" s="5" t="s">
        <v>213</v>
      </c>
      <c r="V101" s="13" t="s">
        <v>214</v>
      </c>
    </row>
    <row r="102" spans="1:22" ht="16.5" thickBot="1" x14ac:dyDescent="0.3">
      <c r="A102" s="11">
        <v>96</v>
      </c>
      <c r="B102" s="5"/>
      <c r="C102" s="6" t="s">
        <v>5</v>
      </c>
      <c r="D102" s="6" t="s">
        <v>6</v>
      </c>
      <c r="E102" s="5"/>
      <c r="F102" s="6" t="s">
        <v>16</v>
      </c>
      <c r="G102" s="6" t="s">
        <v>61</v>
      </c>
      <c r="H102" s="5"/>
      <c r="I102" s="6" t="s">
        <v>18</v>
      </c>
      <c r="J102" s="5"/>
      <c r="K102" s="6" t="s">
        <v>105</v>
      </c>
      <c r="L102" s="6" t="s">
        <v>109</v>
      </c>
      <c r="M102" s="6" t="s">
        <v>14</v>
      </c>
      <c r="N102" s="18" t="s">
        <v>314</v>
      </c>
      <c r="O102" s="5" t="s">
        <v>207</v>
      </c>
      <c r="P102" s="5" t="s">
        <v>208</v>
      </c>
      <c r="Q102" s="5" t="s">
        <v>217</v>
      </c>
      <c r="R102" s="5" t="s">
        <v>216</v>
      </c>
      <c r="S102" s="5" t="s">
        <v>211</v>
      </c>
      <c r="T102" s="5" t="s">
        <v>210</v>
      </c>
      <c r="U102" s="5" t="s">
        <v>213</v>
      </c>
      <c r="V102" s="13" t="s">
        <v>214</v>
      </c>
    </row>
    <row r="103" spans="1:22" ht="16.5" thickBot="1" x14ac:dyDescent="0.3">
      <c r="A103" s="11">
        <v>97</v>
      </c>
      <c r="B103" s="5"/>
      <c r="C103" s="6" t="s">
        <v>5</v>
      </c>
      <c r="D103" s="6" t="s">
        <v>6</v>
      </c>
      <c r="E103" s="5"/>
      <c r="F103" s="6" t="s">
        <v>16</v>
      </c>
      <c r="G103" s="6" t="s">
        <v>61</v>
      </c>
      <c r="H103" s="5"/>
      <c r="I103" s="6" t="s">
        <v>18</v>
      </c>
      <c r="J103" s="6" t="s">
        <v>103</v>
      </c>
      <c r="K103" s="5"/>
      <c r="L103" s="6" t="s">
        <v>109</v>
      </c>
      <c r="M103" s="6" t="s">
        <v>14</v>
      </c>
      <c r="N103" s="18" t="s">
        <v>315</v>
      </c>
      <c r="O103" s="5" t="s">
        <v>207</v>
      </c>
      <c r="P103" s="5" t="s">
        <v>209</v>
      </c>
      <c r="Q103" s="5" t="s">
        <v>217</v>
      </c>
      <c r="R103" s="5" t="s">
        <v>216</v>
      </c>
      <c r="S103" s="5" t="s">
        <v>211</v>
      </c>
      <c r="T103" s="5" t="s">
        <v>210</v>
      </c>
      <c r="U103" s="5" t="s">
        <v>213</v>
      </c>
      <c r="V103" s="13" t="s">
        <v>214</v>
      </c>
    </row>
    <row r="104" spans="1:22" ht="16.5" thickBot="1" x14ac:dyDescent="0.3">
      <c r="A104" s="11">
        <v>98</v>
      </c>
      <c r="B104" s="5"/>
      <c r="C104" s="6" t="s">
        <v>5</v>
      </c>
      <c r="D104" s="6" t="s">
        <v>6</v>
      </c>
      <c r="E104" s="5"/>
      <c r="F104" s="6" t="s">
        <v>16</v>
      </c>
      <c r="G104" s="6" t="s">
        <v>61</v>
      </c>
      <c r="H104" s="5"/>
      <c r="I104" s="6" t="s">
        <v>18</v>
      </c>
      <c r="J104" s="6" t="s">
        <v>103</v>
      </c>
      <c r="K104" s="6" t="s">
        <v>105</v>
      </c>
      <c r="L104" s="5"/>
      <c r="M104" s="6" t="s">
        <v>14</v>
      </c>
      <c r="N104" s="18" t="s">
        <v>316</v>
      </c>
      <c r="O104" s="5" t="s">
        <v>207</v>
      </c>
      <c r="P104" s="5" t="s">
        <v>208</v>
      </c>
      <c r="Q104" s="5" t="s">
        <v>217</v>
      </c>
      <c r="R104" s="5" t="s">
        <v>216</v>
      </c>
      <c r="S104" s="5" t="s">
        <v>211</v>
      </c>
      <c r="T104" s="5" t="s">
        <v>210</v>
      </c>
      <c r="U104" s="5" t="s">
        <v>213</v>
      </c>
      <c r="V104" s="13" t="s">
        <v>209</v>
      </c>
    </row>
    <row r="105" spans="1:22" ht="16.5" thickBot="1" x14ac:dyDescent="0.3">
      <c r="A105" s="11">
        <v>99</v>
      </c>
      <c r="B105" s="5"/>
      <c r="C105" s="6" t="s">
        <v>5</v>
      </c>
      <c r="D105" s="6" t="s">
        <v>6</v>
      </c>
      <c r="E105" s="5"/>
      <c r="F105" s="6" t="s">
        <v>16</v>
      </c>
      <c r="G105" s="6" t="s">
        <v>61</v>
      </c>
      <c r="H105" s="5"/>
      <c r="I105" s="6" t="s">
        <v>18</v>
      </c>
      <c r="J105" s="6" t="s">
        <v>103</v>
      </c>
      <c r="K105" s="6" t="s">
        <v>105</v>
      </c>
      <c r="L105" s="6" t="s">
        <v>109</v>
      </c>
      <c r="M105" s="5"/>
      <c r="N105" s="18" t="s">
        <v>317</v>
      </c>
      <c r="O105" s="5" t="s">
        <v>207</v>
      </c>
      <c r="P105" s="5" t="s">
        <v>208</v>
      </c>
      <c r="Q105" s="5" t="s">
        <v>217</v>
      </c>
      <c r="R105" s="5" t="s">
        <v>216</v>
      </c>
      <c r="S105" s="5" t="s">
        <v>211</v>
      </c>
      <c r="T105" s="5" t="s">
        <v>210</v>
      </c>
      <c r="U105" s="5" t="s">
        <v>209</v>
      </c>
      <c r="V105" s="13" t="s">
        <v>214</v>
      </c>
    </row>
    <row r="106" spans="1:22" ht="16.5" thickBot="1" x14ac:dyDescent="0.3">
      <c r="A106" s="11">
        <v>100</v>
      </c>
      <c r="B106" s="5"/>
      <c r="C106" s="6" t="s">
        <v>5</v>
      </c>
      <c r="D106" s="6" t="s">
        <v>6</v>
      </c>
      <c r="E106" s="5"/>
      <c r="F106" s="6" t="s">
        <v>16</v>
      </c>
      <c r="G106" s="6" t="s">
        <v>61</v>
      </c>
      <c r="H106" s="6" t="s">
        <v>62</v>
      </c>
      <c r="I106" s="5"/>
      <c r="J106" s="5"/>
      <c r="K106" s="6" t="s">
        <v>105</v>
      </c>
      <c r="L106" s="6" t="s">
        <v>109</v>
      </c>
      <c r="M106" s="6" t="s">
        <v>14</v>
      </c>
      <c r="N106" s="18" t="s">
        <v>318</v>
      </c>
      <c r="O106" s="5" t="s">
        <v>207</v>
      </c>
      <c r="P106" s="5" t="s">
        <v>212</v>
      </c>
      <c r="Q106" s="5" t="s">
        <v>217</v>
      </c>
      <c r="R106" s="5" t="s">
        <v>216</v>
      </c>
      <c r="S106" s="5" t="s">
        <v>208</v>
      </c>
      <c r="T106" s="5" t="s">
        <v>210</v>
      </c>
      <c r="U106" s="5" t="s">
        <v>213</v>
      </c>
      <c r="V106" s="13" t="s">
        <v>214</v>
      </c>
    </row>
    <row r="107" spans="1:22" ht="16.5" thickBot="1" x14ac:dyDescent="0.3">
      <c r="A107" s="11">
        <v>101</v>
      </c>
      <c r="B107" s="5"/>
      <c r="C107" s="6" t="s">
        <v>5</v>
      </c>
      <c r="D107" s="6" t="s">
        <v>6</v>
      </c>
      <c r="E107" s="5"/>
      <c r="F107" s="6" t="s">
        <v>16</v>
      </c>
      <c r="G107" s="6" t="s">
        <v>61</v>
      </c>
      <c r="H107" s="6" t="s">
        <v>62</v>
      </c>
      <c r="I107" s="5"/>
      <c r="J107" s="6" t="s">
        <v>103</v>
      </c>
      <c r="K107" s="5"/>
      <c r="L107" s="6" t="s">
        <v>109</v>
      </c>
      <c r="M107" s="6" t="s">
        <v>14</v>
      </c>
      <c r="N107" s="18" t="s">
        <v>319</v>
      </c>
      <c r="O107" s="5" t="s">
        <v>207</v>
      </c>
      <c r="P107" s="5" t="s">
        <v>212</v>
      </c>
      <c r="Q107" s="5" t="s">
        <v>217</v>
      </c>
      <c r="R107" s="5" t="s">
        <v>216</v>
      </c>
      <c r="S107" s="5" t="s">
        <v>209</v>
      </c>
      <c r="T107" s="5" t="s">
        <v>210</v>
      </c>
      <c r="U107" s="5" t="s">
        <v>213</v>
      </c>
      <c r="V107" s="13" t="s">
        <v>214</v>
      </c>
    </row>
    <row r="108" spans="1:22" ht="16.5" thickBot="1" x14ac:dyDescent="0.3">
      <c r="A108" s="11">
        <v>102</v>
      </c>
      <c r="B108" s="5"/>
      <c r="C108" s="6" t="s">
        <v>5</v>
      </c>
      <c r="D108" s="6" t="s">
        <v>6</v>
      </c>
      <c r="E108" s="5"/>
      <c r="F108" s="6" t="s">
        <v>16</v>
      </c>
      <c r="G108" s="6" t="s">
        <v>61</v>
      </c>
      <c r="H108" s="6" t="s">
        <v>62</v>
      </c>
      <c r="I108" s="5"/>
      <c r="J108" s="6" t="s">
        <v>103</v>
      </c>
      <c r="K108" s="6" t="s">
        <v>105</v>
      </c>
      <c r="L108" s="5"/>
      <c r="M108" s="6" t="s">
        <v>14</v>
      </c>
      <c r="N108" s="18" t="s">
        <v>320</v>
      </c>
      <c r="O108" s="5" t="s">
        <v>207</v>
      </c>
      <c r="P108" s="5" t="s">
        <v>212</v>
      </c>
      <c r="Q108" s="5" t="s">
        <v>217</v>
      </c>
      <c r="R108" s="5" t="s">
        <v>216</v>
      </c>
      <c r="S108" s="5" t="s">
        <v>208</v>
      </c>
      <c r="T108" s="5" t="s">
        <v>210</v>
      </c>
      <c r="U108" s="5" t="s">
        <v>213</v>
      </c>
      <c r="V108" s="13" t="s">
        <v>209</v>
      </c>
    </row>
    <row r="109" spans="1:22" ht="16.5" thickBot="1" x14ac:dyDescent="0.3">
      <c r="A109" s="11">
        <v>103</v>
      </c>
      <c r="B109" s="5"/>
      <c r="C109" s="6" t="s">
        <v>5</v>
      </c>
      <c r="D109" s="6" t="s">
        <v>6</v>
      </c>
      <c r="E109" s="5"/>
      <c r="F109" s="6" t="s">
        <v>16</v>
      </c>
      <c r="G109" s="6" t="s">
        <v>61</v>
      </c>
      <c r="H109" s="6" t="s">
        <v>62</v>
      </c>
      <c r="I109" s="5"/>
      <c r="J109" s="6" t="s">
        <v>103</v>
      </c>
      <c r="K109" s="6" t="s">
        <v>105</v>
      </c>
      <c r="L109" s="6" t="s">
        <v>109</v>
      </c>
      <c r="M109" s="5"/>
      <c r="N109" s="18" t="s">
        <v>321</v>
      </c>
      <c r="O109" s="5" t="s">
        <v>207</v>
      </c>
      <c r="P109" s="5" t="s">
        <v>212</v>
      </c>
      <c r="Q109" s="5" t="s">
        <v>217</v>
      </c>
      <c r="R109" s="5" t="s">
        <v>216</v>
      </c>
      <c r="S109" s="5" t="s">
        <v>208</v>
      </c>
      <c r="T109" s="5" t="s">
        <v>210</v>
      </c>
      <c r="U109" s="5" t="s">
        <v>209</v>
      </c>
      <c r="V109" s="13" t="s">
        <v>214</v>
      </c>
    </row>
    <row r="110" spans="1:22" ht="16.5" thickBot="1" x14ac:dyDescent="0.3">
      <c r="A110" s="11">
        <v>104</v>
      </c>
      <c r="B110" s="5"/>
      <c r="C110" s="6" t="s">
        <v>5</v>
      </c>
      <c r="D110" s="6" t="s">
        <v>6</v>
      </c>
      <c r="E110" s="5"/>
      <c r="F110" s="6" t="s">
        <v>16</v>
      </c>
      <c r="G110" s="6" t="s">
        <v>61</v>
      </c>
      <c r="H110" s="6" t="s">
        <v>62</v>
      </c>
      <c r="I110" s="6" t="s">
        <v>18</v>
      </c>
      <c r="J110" s="5"/>
      <c r="K110" s="5"/>
      <c r="L110" s="6" t="s">
        <v>109</v>
      </c>
      <c r="M110" s="6" t="s">
        <v>14</v>
      </c>
      <c r="N110" s="18" t="s">
        <v>322</v>
      </c>
      <c r="O110" s="5" t="s">
        <v>207</v>
      </c>
      <c r="P110" s="5" t="s">
        <v>212</v>
      </c>
      <c r="Q110" s="5" t="s">
        <v>217</v>
      </c>
      <c r="R110" s="5" t="s">
        <v>216</v>
      </c>
      <c r="S110" s="5" t="s">
        <v>211</v>
      </c>
      <c r="T110" s="5" t="s">
        <v>210</v>
      </c>
      <c r="U110" s="5" t="s">
        <v>213</v>
      </c>
      <c r="V110" s="13" t="s">
        <v>214</v>
      </c>
    </row>
    <row r="111" spans="1:22" ht="16.5" thickBot="1" x14ac:dyDescent="0.3">
      <c r="A111" s="11">
        <v>105</v>
      </c>
      <c r="B111" s="5"/>
      <c r="C111" s="6" t="s">
        <v>5</v>
      </c>
      <c r="D111" s="6" t="s">
        <v>6</v>
      </c>
      <c r="E111" s="5"/>
      <c r="F111" s="6" t="s">
        <v>16</v>
      </c>
      <c r="G111" s="6" t="s">
        <v>61</v>
      </c>
      <c r="H111" s="6" t="s">
        <v>62</v>
      </c>
      <c r="I111" s="6" t="s">
        <v>18</v>
      </c>
      <c r="J111" s="5"/>
      <c r="K111" s="6" t="s">
        <v>105</v>
      </c>
      <c r="L111" s="5"/>
      <c r="M111" s="6" t="s">
        <v>14</v>
      </c>
      <c r="N111" s="18" t="s">
        <v>323</v>
      </c>
      <c r="O111" s="5" t="s">
        <v>211</v>
      </c>
      <c r="P111" s="5" t="s">
        <v>212</v>
      </c>
      <c r="Q111" s="5" t="s">
        <v>217</v>
      </c>
      <c r="R111" s="5" t="s">
        <v>216</v>
      </c>
      <c r="S111" s="5" t="s">
        <v>208</v>
      </c>
      <c r="T111" s="5" t="s">
        <v>210</v>
      </c>
      <c r="U111" s="5" t="s">
        <v>213</v>
      </c>
      <c r="V111" s="13" t="s">
        <v>207</v>
      </c>
    </row>
    <row r="112" spans="1:22" ht="16.5" thickBot="1" x14ac:dyDescent="0.3">
      <c r="A112" s="11">
        <v>106</v>
      </c>
      <c r="B112" s="5"/>
      <c r="C112" s="6" t="s">
        <v>5</v>
      </c>
      <c r="D112" s="6" t="s">
        <v>6</v>
      </c>
      <c r="E112" s="5"/>
      <c r="F112" s="6" t="s">
        <v>16</v>
      </c>
      <c r="G112" s="6" t="s">
        <v>61</v>
      </c>
      <c r="H112" s="6" t="s">
        <v>62</v>
      </c>
      <c r="I112" s="6" t="s">
        <v>18</v>
      </c>
      <c r="J112" s="5"/>
      <c r="K112" s="6" t="s">
        <v>105</v>
      </c>
      <c r="L112" s="6" t="s">
        <v>109</v>
      </c>
      <c r="M112" s="5"/>
      <c r="N112" s="18" t="s">
        <v>324</v>
      </c>
      <c r="O112" s="5" t="s">
        <v>211</v>
      </c>
      <c r="P112" s="5" t="s">
        <v>212</v>
      </c>
      <c r="Q112" s="5" t="s">
        <v>217</v>
      </c>
      <c r="R112" s="5" t="s">
        <v>216</v>
      </c>
      <c r="S112" s="5" t="s">
        <v>208</v>
      </c>
      <c r="T112" s="5" t="s">
        <v>210</v>
      </c>
      <c r="U112" s="5" t="s">
        <v>207</v>
      </c>
      <c r="V112" s="13" t="s">
        <v>214</v>
      </c>
    </row>
    <row r="113" spans="1:22" ht="16.5" thickBot="1" x14ac:dyDescent="0.3">
      <c r="A113" s="11">
        <v>107</v>
      </c>
      <c r="B113" s="5"/>
      <c r="C113" s="6" t="s">
        <v>5</v>
      </c>
      <c r="D113" s="6" t="s">
        <v>6</v>
      </c>
      <c r="E113" s="5"/>
      <c r="F113" s="6" t="s">
        <v>16</v>
      </c>
      <c r="G113" s="6" t="s">
        <v>61</v>
      </c>
      <c r="H113" s="6" t="s">
        <v>62</v>
      </c>
      <c r="I113" s="6" t="s">
        <v>18</v>
      </c>
      <c r="J113" s="6" t="s">
        <v>103</v>
      </c>
      <c r="K113" s="5"/>
      <c r="L113" s="5"/>
      <c r="M113" s="6" t="s">
        <v>14</v>
      </c>
      <c r="N113" s="18" t="s">
        <v>325</v>
      </c>
      <c r="O113" s="5" t="s">
        <v>207</v>
      </c>
      <c r="P113" s="5" t="s">
        <v>212</v>
      </c>
      <c r="Q113" s="5" t="s">
        <v>217</v>
      </c>
      <c r="R113" s="5" t="s">
        <v>216</v>
      </c>
      <c r="S113" s="5" t="s">
        <v>211</v>
      </c>
      <c r="T113" s="5" t="s">
        <v>210</v>
      </c>
      <c r="U113" s="5" t="s">
        <v>213</v>
      </c>
      <c r="V113" s="13" t="s">
        <v>209</v>
      </c>
    </row>
    <row r="114" spans="1:22" ht="16.5" thickBot="1" x14ac:dyDescent="0.3">
      <c r="A114" s="11">
        <v>108</v>
      </c>
      <c r="B114" s="5"/>
      <c r="C114" s="6" t="s">
        <v>5</v>
      </c>
      <c r="D114" s="6" t="s">
        <v>6</v>
      </c>
      <c r="E114" s="5"/>
      <c r="F114" s="6" t="s">
        <v>16</v>
      </c>
      <c r="G114" s="6" t="s">
        <v>61</v>
      </c>
      <c r="H114" s="6" t="s">
        <v>62</v>
      </c>
      <c r="I114" s="6" t="s">
        <v>18</v>
      </c>
      <c r="J114" s="6" t="s">
        <v>103</v>
      </c>
      <c r="K114" s="5"/>
      <c r="L114" s="6" t="s">
        <v>109</v>
      </c>
      <c r="M114" s="5"/>
      <c r="N114" s="18" t="s">
        <v>326</v>
      </c>
      <c r="O114" s="5" t="s">
        <v>207</v>
      </c>
      <c r="P114" s="5" t="s">
        <v>212</v>
      </c>
      <c r="Q114" s="5" t="s">
        <v>217</v>
      </c>
      <c r="R114" s="5" t="s">
        <v>216</v>
      </c>
      <c r="S114" s="5" t="s">
        <v>211</v>
      </c>
      <c r="T114" s="5" t="s">
        <v>210</v>
      </c>
      <c r="U114" s="5" t="s">
        <v>209</v>
      </c>
      <c r="V114" s="13" t="s">
        <v>214</v>
      </c>
    </row>
    <row r="115" spans="1:22" ht="16.5" thickBot="1" x14ac:dyDescent="0.3">
      <c r="A115" s="11">
        <v>109</v>
      </c>
      <c r="B115" s="5"/>
      <c r="C115" s="6" t="s">
        <v>5</v>
      </c>
      <c r="D115" s="6" t="s">
        <v>6</v>
      </c>
      <c r="E115" s="5"/>
      <c r="F115" s="6" t="s">
        <v>16</v>
      </c>
      <c r="G115" s="6" t="s">
        <v>61</v>
      </c>
      <c r="H115" s="6" t="s">
        <v>62</v>
      </c>
      <c r="I115" s="6" t="s">
        <v>18</v>
      </c>
      <c r="J115" s="6" t="s">
        <v>103</v>
      </c>
      <c r="K115" s="6" t="s">
        <v>105</v>
      </c>
      <c r="L115" s="5"/>
      <c r="M115" s="5"/>
      <c r="N115" s="18" t="s">
        <v>327</v>
      </c>
      <c r="O115" s="5" t="s">
        <v>211</v>
      </c>
      <c r="P115" s="5" t="s">
        <v>212</v>
      </c>
      <c r="Q115" s="5" t="s">
        <v>217</v>
      </c>
      <c r="R115" s="5" t="s">
        <v>216</v>
      </c>
      <c r="S115" s="5" t="s">
        <v>208</v>
      </c>
      <c r="T115" s="5" t="s">
        <v>210</v>
      </c>
      <c r="U115" s="5" t="s">
        <v>207</v>
      </c>
      <c r="V115" s="13" t="s">
        <v>209</v>
      </c>
    </row>
    <row r="116" spans="1:22" ht="16.5" thickBot="1" x14ac:dyDescent="0.3">
      <c r="A116" s="11">
        <v>110</v>
      </c>
      <c r="B116" s="5"/>
      <c r="C116" s="6" t="s">
        <v>5</v>
      </c>
      <c r="D116" s="6" t="s">
        <v>6</v>
      </c>
      <c r="E116" s="6" t="s">
        <v>7</v>
      </c>
      <c r="F116" s="5"/>
      <c r="G116" s="5"/>
      <c r="H116" s="5"/>
      <c r="I116" s="6" t="s">
        <v>18</v>
      </c>
      <c r="J116" s="6" t="s">
        <v>103</v>
      </c>
      <c r="K116" s="6" t="s">
        <v>105</v>
      </c>
      <c r="L116" s="6" t="s">
        <v>109</v>
      </c>
      <c r="M116" s="6" t="s">
        <v>14</v>
      </c>
      <c r="N116" s="18" t="s">
        <v>328</v>
      </c>
      <c r="O116" s="5" t="s">
        <v>211</v>
      </c>
      <c r="P116" s="5" t="s">
        <v>208</v>
      </c>
      <c r="Q116" s="5" t="s">
        <v>217</v>
      </c>
      <c r="R116" s="5" t="s">
        <v>216</v>
      </c>
      <c r="S116" s="5" t="s">
        <v>209</v>
      </c>
      <c r="T116" s="5" t="s">
        <v>215</v>
      </c>
      <c r="U116" s="5" t="s">
        <v>213</v>
      </c>
      <c r="V116" s="13" t="s">
        <v>214</v>
      </c>
    </row>
    <row r="117" spans="1:22" ht="16.5" thickBot="1" x14ac:dyDescent="0.3">
      <c r="A117" s="11">
        <v>111</v>
      </c>
      <c r="B117" s="5"/>
      <c r="C117" s="6" t="s">
        <v>5</v>
      </c>
      <c r="D117" s="6" t="s">
        <v>6</v>
      </c>
      <c r="E117" s="6" t="s">
        <v>7</v>
      </c>
      <c r="F117" s="5"/>
      <c r="G117" s="5"/>
      <c r="H117" s="6" t="s">
        <v>62</v>
      </c>
      <c r="I117" s="5"/>
      <c r="J117" s="6" t="s">
        <v>103</v>
      </c>
      <c r="K117" s="6" t="s">
        <v>105</v>
      </c>
      <c r="L117" s="6" t="s">
        <v>109</v>
      </c>
      <c r="M117" s="6" t="s">
        <v>14</v>
      </c>
      <c r="N117" s="18" t="s">
        <v>329</v>
      </c>
      <c r="O117" s="5" t="s">
        <v>209</v>
      </c>
      <c r="P117" s="5" t="s">
        <v>212</v>
      </c>
      <c r="Q117" s="5" t="s">
        <v>217</v>
      </c>
      <c r="R117" s="5" t="s">
        <v>216</v>
      </c>
      <c r="S117" s="5" t="s">
        <v>208</v>
      </c>
      <c r="T117" s="5" t="s">
        <v>215</v>
      </c>
      <c r="U117" s="5" t="s">
        <v>213</v>
      </c>
      <c r="V117" s="13" t="s">
        <v>214</v>
      </c>
    </row>
    <row r="118" spans="1:22" ht="16.5" thickBot="1" x14ac:dyDescent="0.3">
      <c r="A118" s="11">
        <v>112</v>
      </c>
      <c r="B118" s="5"/>
      <c r="C118" s="6" t="s">
        <v>5</v>
      </c>
      <c r="D118" s="6" t="s">
        <v>6</v>
      </c>
      <c r="E118" s="6" t="s">
        <v>7</v>
      </c>
      <c r="F118" s="5"/>
      <c r="G118" s="5"/>
      <c r="H118" s="6" t="s">
        <v>62</v>
      </c>
      <c r="I118" s="6" t="s">
        <v>18</v>
      </c>
      <c r="J118" s="5"/>
      <c r="K118" s="6" t="s">
        <v>105</v>
      </c>
      <c r="L118" s="6" t="s">
        <v>109</v>
      </c>
      <c r="M118" s="6" t="s">
        <v>14</v>
      </c>
      <c r="N118" s="18" t="s">
        <v>330</v>
      </c>
      <c r="O118" s="5" t="s">
        <v>211</v>
      </c>
      <c r="P118" s="5" t="s">
        <v>212</v>
      </c>
      <c r="Q118" s="5" t="s">
        <v>217</v>
      </c>
      <c r="R118" s="5" t="s">
        <v>216</v>
      </c>
      <c r="S118" s="5" t="s">
        <v>208</v>
      </c>
      <c r="T118" s="5" t="s">
        <v>215</v>
      </c>
      <c r="U118" s="5" t="s">
        <v>213</v>
      </c>
      <c r="V118" s="13" t="s">
        <v>214</v>
      </c>
    </row>
    <row r="119" spans="1:22" ht="16.5" thickBot="1" x14ac:dyDescent="0.3">
      <c r="A119" s="11">
        <v>113</v>
      </c>
      <c r="B119" s="5"/>
      <c r="C119" s="6" t="s">
        <v>5</v>
      </c>
      <c r="D119" s="6" t="s">
        <v>6</v>
      </c>
      <c r="E119" s="6" t="s">
        <v>7</v>
      </c>
      <c r="F119" s="5"/>
      <c r="G119" s="5"/>
      <c r="H119" s="6" t="s">
        <v>62</v>
      </c>
      <c r="I119" s="6" t="s">
        <v>18</v>
      </c>
      <c r="J119" s="6" t="s">
        <v>103</v>
      </c>
      <c r="K119" s="5"/>
      <c r="L119" s="6" t="s">
        <v>109</v>
      </c>
      <c r="M119" s="6" t="s">
        <v>14</v>
      </c>
      <c r="N119" s="18" t="s">
        <v>331</v>
      </c>
      <c r="O119" s="5" t="s">
        <v>211</v>
      </c>
      <c r="P119" s="5" t="s">
        <v>212</v>
      </c>
      <c r="Q119" s="5" t="s">
        <v>217</v>
      </c>
      <c r="R119" s="5" t="s">
        <v>216</v>
      </c>
      <c r="S119" s="5" t="s">
        <v>209</v>
      </c>
      <c r="T119" s="5" t="s">
        <v>215</v>
      </c>
      <c r="U119" s="5" t="s">
        <v>213</v>
      </c>
      <c r="V119" s="13" t="s">
        <v>214</v>
      </c>
    </row>
    <row r="120" spans="1:22" ht="16.5" thickBot="1" x14ac:dyDescent="0.3">
      <c r="A120" s="11">
        <v>114</v>
      </c>
      <c r="B120" s="5"/>
      <c r="C120" s="6" t="s">
        <v>5</v>
      </c>
      <c r="D120" s="6" t="s">
        <v>6</v>
      </c>
      <c r="E120" s="6" t="s">
        <v>7</v>
      </c>
      <c r="F120" s="5"/>
      <c r="G120" s="5"/>
      <c r="H120" s="6" t="s">
        <v>62</v>
      </c>
      <c r="I120" s="6" t="s">
        <v>18</v>
      </c>
      <c r="J120" s="6" t="s">
        <v>103</v>
      </c>
      <c r="K120" s="6" t="s">
        <v>105</v>
      </c>
      <c r="L120" s="5"/>
      <c r="M120" s="6" t="s">
        <v>14</v>
      </c>
      <c r="N120" s="18" t="s">
        <v>332</v>
      </c>
      <c r="O120" s="5" t="s">
        <v>211</v>
      </c>
      <c r="P120" s="5" t="s">
        <v>212</v>
      </c>
      <c r="Q120" s="5" t="s">
        <v>217</v>
      </c>
      <c r="R120" s="5" t="s">
        <v>216</v>
      </c>
      <c r="S120" s="5" t="s">
        <v>208</v>
      </c>
      <c r="T120" s="5" t="s">
        <v>215</v>
      </c>
      <c r="U120" s="5" t="s">
        <v>213</v>
      </c>
      <c r="V120" s="13" t="s">
        <v>209</v>
      </c>
    </row>
    <row r="121" spans="1:22" ht="16.5" thickBot="1" x14ac:dyDescent="0.3">
      <c r="A121" s="11">
        <v>115</v>
      </c>
      <c r="B121" s="5"/>
      <c r="C121" s="6" t="s">
        <v>5</v>
      </c>
      <c r="D121" s="6" t="s">
        <v>6</v>
      </c>
      <c r="E121" s="6" t="s">
        <v>7</v>
      </c>
      <c r="F121" s="5"/>
      <c r="G121" s="5"/>
      <c r="H121" s="6" t="s">
        <v>62</v>
      </c>
      <c r="I121" s="6" t="s">
        <v>18</v>
      </c>
      <c r="J121" s="6" t="s">
        <v>103</v>
      </c>
      <c r="K121" s="6" t="s">
        <v>105</v>
      </c>
      <c r="L121" s="6" t="s">
        <v>109</v>
      </c>
      <c r="M121" s="5"/>
      <c r="N121" s="18" t="s">
        <v>333</v>
      </c>
      <c r="O121" s="5" t="s">
        <v>211</v>
      </c>
      <c r="P121" s="5" t="s">
        <v>212</v>
      </c>
      <c r="Q121" s="5" t="s">
        <v>217</v>
      </c>
      <c r="R121" s="5" t="s">
        <v>216</v>
      </c>
      <c r="S121" s="5" t="s">
        <v>208</v>
      </c>
      <c r="T121" s="5" t="s">
        <v>215</v>
      </c>
      <c r="U121" s="5" t="s">
        <v>209</v>
      </c>
      <c r="V121" s="13" t="s">
        <v>214</v>
      </c>
    </row>
    <row r="122" spans="1:22" ht="16.5" thickBot="1" x14ac:dyDescent="0.3">
      <c r="A122" s="11">
        <v>116</v>
      </c>
      <c r="B122" s="5"/>
      <c r="C122" s="6" t="s">
        <v>5</v>
      </c>
      <c r="D122" s="6" t="s">
        <v>6</v>
      </c>
      <c r="E122" s="6" t="s">
        <v>7</v>
      </c>
      <c r="F122" s="5"/>
      <c r="G122" s="6" t="s">
        <v>61</v>
      </c>
      <c r="H122" s="5"/>
      <c r="I122" s="5"/>
      <c r="J122" s="6" t="s">
        <v>103</v>
      </c>
      <c r="K122" s="6" t="s">
        <v>105</v>
      </c>
      <c r="L122" s="6" t="s">
        <v>109</v>
      </c>
      <c r="M122" s="6" t="s">
        <v>14</v>
      </c>
      <c r="N122" s="18" t="s">
        <v>334</v>
      </c>
      <c r="O122" s="5" t="s">
        <v>216</v>
      </c>
      <c r="P122" s="5" t="s">
        <v>208</v>
      </c>
      <c r="Q122" s="5" t="s">
        <v>217</v>
      </c>
      <c r="R122" s="5" t="s">
        <v>215</v>
      </c>
      <c r="S122" s="5" t="s">
        <v>209</v>
      </c>
      <c r="T122" s="5" t="s">
        <v>210</v>
      </c>
      <c r="U122" s="5" t="s">
        <v>213</v>
      </c>
      <c r="V122" s="13" t="s">
        <v>214</v>
      </c>
    </row>
    <row r="123" spans="1:22" ht="16.5" thickBot="1" x14ac:dyDescent="0.3">
      <c r="A123" s="11">
        <v>117</v>
      </c>
      <c r="B123" s="5"/>
      <c r="C123" s="6" t="s">
        <v>5</v>
      </c>
      <c r="D123" s="6" t="s">
        <v>6</v>
      </c>
      <c r="E123" s="6" t="s">
        <v>7</v>
      </c>
      <c r="F123" s="5"/>
      <c r="G123" s="6" t="s">
        <v>61</v>
      </c>
      <c r="H123" s="5"/>
      <c r="I123" s="6" t="s">
        <v>18</v>
      </c>
      <c r="J123" s="5"/>
      <c r="K123" s="6" t="s">
        <v>105</v>
      </c>
      <c r="L123" s="6" t="s">
        <v>109</v>
      </c>
      <c r="M123" s="6" t="s">
        <v>14</v>
      </c>
      <c r="N123" s="18" t="s">
        <v>335</v>
      </c>
      <c r="O123" s="5" t="s">
        <v>216</v>
      </c>
      <c r="P123" s="5" t="s">
        <v>208</v>
      </c>
      <c r="Q123" s="5" t="s">
        <v>217</v>
      </c>
      <c r="R123" s="5" t="s">
        <v>215</v>
      </c>
      <c r="S123" s="5" t="s">
        <v>211</v>
      </c>
      <c r="T123" s="5" t="s">
        <v>210</v>
      </c>
      <c r="U123" s="5" t="s">
        <v>213</v>
      </c>
      <c r="V123" s="13" t="s">
        <v>214</v>
      </c>
    </row>
    <row r="124" spans="1:22" ht="16.5" thickBot="1" x14ac:dyDescent="0.3">
      <c r="A124" s="11">
        <v>118</v>
      </c>
      <c r="B124" s="5"/>
      <c r="C124" s="6" t="s">
        <v>5</v>
      </c>
      <c r="D124" s="6" t="s">
        <v>6</v>
      </c>
      <c r="E124" s="6" t="s">
        <v>7</v>
      </c>
      <c r="F124" s="5"/>
      <c r="G124" s="6" t="s">
        <v>61</v>
      </c>
      <c r="H124" s="5"/>
      <c r="I124" s="6" t="s">
        <v>18</v>
      </c>
      <c r="J124" s="6" t="s">
        <v>103</v>
      </c>
      <c r="K124" s="5"/>
      <c r="L124" s="6" t="s">
        <v>109</v>
      </c>
      <c r="M124" s="6" t="s">
        <v>14</v>
      </c>
      <c r="N124" s="18" t="s">
        <v>336</v>
      </c>
      <c r="O124" s="5" t="s">
        <v>216</v>
      </c>
      <c r="P124" s="5" t="s">
        <v>209</v>
      </c>
      <c r="Q124" s="5" t="s">
        <v>217</v>
      </c>
      <c r="R124" s="5" t="s">
        <v>215</v>
      </c>
      <c r="S124" s="5" t="s">
        <v>211</v>
      </c>
      <c r="T124" s="5" t="s">
        <v>210</v>
      </c>
      <c r="U124" s="5" t="s">
        <v>213</v>
      </c>
      <c r="V124" s="13" t="s">
        <v>214</v>
      </c>
    </row>
    <row r="125" spans="1:22" ht="16.5" thickBot="1" x14ac:dyDescent="0.3">
      <c r="A125" s="11">
        <v>119</v>
      </c>
      <c r="B125" s="5"/>
      <c r="C125" s="6" t="s">
        <v>5</v>
      </c>
      <c r="D125" s="6" t="s">
        <v>6</v>
      </c>
      <c r="E125" s="6" t="s">
        <v>7</v>
      </c>
      <c r="F125" s="5"/>
      <c r="G125" s="6" t="s">
        <v>61</v>
      </c>
      <c r="H125" s="5"/>
      <c r="I125" s="6" t="s">
        <v>18</v>
      </c>
      <c r="J125" s="6" t="s">
        <v>103</v>
      </c>
      <c r="K125" s="6" t="s">
        <v>105</v>
      </c>
      <c r="L125" s="5"/>
      <c r="M125" s="6" t="s">
        <v>14</v>
      </c>
      <c r="N125" s="18" t="s">
        <v>337</v>
      </c>
      <c r="O125" s="5" t="s">
        <v>216</v>
      </c>
      <c r="P125" s="5" t="s">
        <v>208</v>
      </c>
      <c r="Q125" s="5" t="s">
        <v>217</v>
      </c>
      <c r="R125" s="5" t="s">
        <v>215</v>
      </c>
      <c r="S125" s="5" t="s">
        <v>211</v>
      </c>
      <c r="T125" s="5" t="s">
        <v>210</v>
      </c>
      <c r="U125" s="5" t="s">
        <v>213</v>
      </c>
      <c r="V125" s="13" t="s">
        <v>209</v>
      </c>
    </row>
    <row r="126" spans="1:22" ht="16.5" thickBot="1" x14ac:dyDescent="0.3">
      <c r="A126" s="11">
        <v>120</v>
      </c>
      <c r="B126" s="5"/>
      <c r="C126" s="6" t="s">
        <v>5</v>
      </c>
      <c r="D126" s="6" t="s">
        <v>6</v>
      </c>
      <c r="E126" s="6" t="s">
        <v>7</v>
      </c>
      <c r="F126" s="5"/>
      <c r="G126" s="6" t="s">
        <v>61</v>
      </c>
      <c r="H126" s="5"/>
      <c r="I126" s="6" t="s">
        <v>18</v>
      </c>
      <c r="J126" s="6" t="s">
        <v>103</v>
      </c>
      <c r="K126" s="6" t="s">
        <v>105</v>
      </c>
      <c r="L126" s="6" t="s">
        <v>109</v>
      </c>
      <c r="M126" s="5"/>
      <c r="N126" s="18" t="s">
        <v>338</v>
      </c>
      <c r="O126" s="5" t="s">
        <v>216</v>
      </c>
      <c r="P126" s="5" t="s">
        <v>208</v>
      </c>
      <c r="Q126" s="5" t="s">
        <v>217</v>
      </c>
      <c r="R126" s="5" t="s">
        <v>215</v>
      </c>
      <c r="S126" s="5" t="s">
        <v>211</v>
      </c>
      <c r="T126" s="5" t="s">
        <v>210</v>
      </c>
      <c r="U126" s="5" t="s">
        <v>209</v>
      </c>
      <c r="V126" s="13" t="s">
        <v>214</v>
      </c>
    </row>
    <row r="127" spans="1:22" ht="16.5" thickBot="1" x14ac:dyDescent="0.3">
      <c r="A127" s="11">
        <v>121</v>
      </c>
      <c r="B127" s="5"/>
      <c r="C127" s="6" t="s">
        <v>5</v>
      </c>
      <c r="D127" s="6" t="s">
        <v>6</v>
      </c>
      <c r="E127" s="6" t="s">
        <v>7</v>
      </c>
      <c r="F127" s="5"/>
      <c r="G127" s="6" t="s">
        <v>61</v>
      </c>
      <c r="H127" s="6" t="s">
        <v>62</v>
      </c>
      <c r="I127" s="5"/>
      <c r="J127" s="5"/>
      <c r="K127" s="6" t="s">
        <v>105</v>
      </c>
      <c r="L127" s="6" t="s">
        <v>109</v>
      </c>
      <c r="M127" s="6" t="s">
        <v>14</v>
      </c>
      <c r="N127" s="18" t="s">
        <v>339</v>
      </c>
      <c r="O127" s="5" t="s">
        <v>216</v>
      </c>
      <c r="P127" s="5" t="s">
        <v>212</v>
      </c>
      <c r="Q127" s="5" t="s">
        <v>217</v>
      </c>
      <c r="R127" s="5" t="s">
        <v>215</v>
      </c>
      <c r="S127" s="5" t="s">
        <v>208</v>
      </c>
      <c r="T127" s="5" t="s">
        <v>210</v>
      </c>
      <c r="U127" s="5" t="s">
        <v>213</v>
      </c>
      <c r="V127" s="13" t="s">
        <v>214</v>
      </c>
    </row>
    <row r="128" spans="1:22" ht="16.5" thickBot="1" x14ac:dyDescent="0.3">
      <c r="A128" s="11">
        <v>122</v>
      </c>
      <c r="B128" s="5"/>
      <c r="C128" s="6" t="s">
        <v>5</v>
      </c>
      <c r="D128" s="6" t="s">
        <v>6</v>
      </c>
      <c r="E128" s="6" t="s">
        <v>7</v>
      </c>
      <c r="F128" s="5"/>
      <c r="G128" s="6" t="s">
        <v>61</v>
      </c>
      <c r="H128" s="6" t="s">
        <v>62</v>
      </c>
      <c r="I128" s="5"/>
      <c r="J128" s="6" t="s">
        <v>103</v>
      </c>
      <c r="K128" s="5"/>
      <c r="L128" s="6" t="s">
        <v>109</v>
      </c>
      <c r="M128" s="6" t="s">
        <v>14</v>
      </c>
      <c r="N128" s="18" t="s">
        <v>340</v>
      </c>
      <c r="O128" s="5" t="s">
        <v>216</v>
      </c>
      <c r="P128" s="5" t="s">
        <v>212</v>
      </c>
      <c r="Q128" s="5" t="s">
        <v>217</v>
      </c>
      <c r="R128" s="5" t="s">
        <v>215</v>
      </c>
      <c r="S128" s="5" t="s">
        <v>209</v>
      </c>
      <c r="T128" s="5" t="s">
        <v>210</v>
      </c>
      <c r="U128" s="5" t="s">
        <v>213</v>
      </c>
      <c r="V128" s="13" t="s">
        <v>214</v>
      </c>
    </row>
    <row r="129" spans="1:22" ht="16.5" thickBot="1" x14ac:dyDescent="0.3">
      <c r="A129" s="11">
        <v>123</v>
      </c>
      <c r="B129" s="5"/>
      <c r="C129" s="6" t="s">
        <v>5</v>
      </c>
      <c r="D129" s="6" t="s">
        <v>6</v>
      </c>
      <c r="E129" s="6" t="s">
        <v>7</v>
      </c>
      <c r="F129" s="5"/>
      <c r="G129" s="6" t="s">
        <v>61</v>
      </c>
      <c r="H129" s="6" t="s">
        <v>62</v>
      </c>
      <c r="I129" s="5"/>
      <c r="J129" s="6" t="s">
        <v>103</v>
      </c>
      <c r="K129" s="6" t="s">
        <v>105</v>
      </c>
      <c r="L129" s="5"/>
      <c r="M129" s="6" t="s">
        <v>14</v>
      </c>
      <c r="N129" s="18" t="s">
        <v>341</v>
      </c>
      <c r="O129" s="5" t="s">
        <v>216</v>
      </c>
      <c r="P129" s="5" t="s">
        <v>212</v>
      </c>
      <c r="Q129" s="5" t="s">
        <v>217</v>
      </c>
      <c r="R129" s="5" t="s">
        <v>215</v>
      </c>
      <c r="S129" s="5" t="s">
        <v>208</v>
      </c>
      <c r="T129" s="5" t="s">
        <v>210</v>
      </c>
      <c r="U129" s="5" t="s">
        <v>213</v>
      </c>
      <c r="V129" s="13" t="s">
        <v>209</v>
      </c>
    </row>
    <row r="130" spans="1:22" ht="16.5" thickBot="1" x14ac:dyDescent="0.3">
      <c r="A130" s="11">
        <v>124</v>
      </c>
      <c r="B130" s="5"/>
      <c r="C130" s="6" t="s">
        <v>5</v>
      </c>
      <c r="D130" s="6" t="s">
        <v>6</v>
      </c>
      <c r="E130" s="6" t="s">
        <v>7</v>
      </c>
      <c r="F130" s="5"/>
      <c r="G130" s="6" t="s">
        <v>61</v>
      </c>
      <c r="H130" s="6" t="s">
        <v>62</v>
      </c>
      <c r="I130" s="5"/>
      <c r="J130" s="6" t="s">
        <v>103</v>
      </c>
      <c r="K130" s="6" t="s">
        <v>105</v>
      </c>
      <c r="L130" s="6" t="s">
        <v>109</v>
      </c>
      <c r="M130" s="5"/>
      <c r="N130" s="18" t="s">
        <v>342</v>
      </c>
      <c r="O130" s="5" t="s">
        <v>216</v>
      </c>
      <c r="P130" s="5" t="s">
        <v>212</v>
      </c>
      <c r="Q130" s="5" t="s">
        <v>217</v>
      </c>
      <c r="R130" s="5" t="s">
        <v>215</v>
      </c>
      <c r="S130" s="5" t="s">
        <v>208</v>
      </c>
      <c r="T130" s="5" t="s">
        <v>210</v>
      </c>
      <c r="U130" s="5" t="s">
        <v>209</v>
      </c>
      <c r="V130" s="13" t="s">
        <v>214</v>
      </c>
    </row>
    <row r="131" spans="1:22" ht="16.5" thickBot="1" x14ac:dyDescent="0.3">
      <c r="A131" s="11">
        <v>125</v>
      </c>
      <c r="B131" s="5"/>
      <c r="C131" s="6" t="s">
        <v>5</v>
      </c>
      <c r="D131" s="6" t="s">
        <v>6</v>
      </c>
      <c r="E131" s="6" t="s">
        <v>7</v>
      </c>
      <c r="F131" s="5"/>
      <c r="G131" s="6" t="s">
        <v>61</v>
      </c>
      <c r="H131" s="6" t="s">
        <v>62</v>
      </c>
      <c r="I131" s="6" t="s">
        <v>18</v>
      </c>
      <c r="J131" s="5"/>
      <c r="K131" s="5"/>
      <c r="L131" s="6" t="s">
        <v>109</v>
      </c>
      <c r="M131" s="6" t="s">
        <v>14</v>
      </c>
      <c r="N131" s="18" t="s">
        <v>343</v>
      </c>
      <c r="O131" s="5" t="s">
        <v>216</v>
      </c>
      <c r="P131" s="5" t="s">
        <v>212</v>
      </c>
      <c r="Q131" s="5" t="s">
        <v>217</v>
      </c>
      <c r="R131" s="5" t="s">
        <v>215</v>
      </c>
      <c r="S131" s="5" t="s">
        <v>211</v>
      </c>
      <c r="T131" s="5" t="s">
        <v>210</v>
      </c>
      <c r="U131" s="5" t="s">
        <v>213</v>
      </c>
      <c r="V131" s="13" t="s">
        <v>214</v>
      </c>
    </row>
    <row r="132" spans="1:22" ht="16.5" thickBot="1" x14ac:dyDescent="0.3">
      <c r="A132" s="11">
        <v>126</v>
      </c>
      <c r="B132" s="5"/>
      <c r="C132" s="6" t="s">
        <v>5</v>
      </c>
      <c r="D132" s="6" t="s">
        <v>6</v>
      </c>
      <c r="E132" s="6" t="s">
        <v>7</v>
      </c>
      <c r="F132" s="5"/>
      <c r="G132" s="6" t="s">
        <v>61</v>
      </c>
      <c r="H132" s="6" t="s">
        <v>62</v>
      </c>
      <c r="I132" s="6" t="s">
        <v>18</v>
      </c>
      <c r="J132" s="5"/>
      <c r="K132" s="6" t="s">
        <v>105</v>
      </c>
      <c r="L132" s="5"/>
      <c r="M132" s="6" t="s">
        <v>14</v>
      </c>
      <c r="N132" s="18" t="s">
        <v>344</v>
      </c>
      <c r="O132" s="5" t="s">
        <v>216</v>
      </c>
      <c r="P132" s="5" t="s">
        <v>212</v>
      </c>
      <c r="Q132" s="5" t="s">
        <v>217</v>
      </c>
      <c r="R132" s="5" t="s">
        <v>215</v>
      </c>
      <c r="S132" s="5" t="s">
        <v>211</v>
      </c>
      <c r="T132" s="5" t="s">
        <v>210</v>
      </c>
      <c r="U132" s="5" t="s">
        <v>213</v>
      </c>
      <c r="V132" s="13" t="s">
        <v>208</v>
      </c>
    </row>
    <row r="133" spans="1:22" ht="16.5" thickBot="1" x14ac:dyDescent="0.3">
      <c r="A133" s="11">
        <v>127</v>
      </c>
      <c r="B133" s="5"/>
      <c r="C133" s="6" t="s">
        <v>5</v>
      </c>
      <c r="D133" s="6" t="s">
        <v>6</v>
      </c>
      <c r="E133" s="6" t="s">
        <v>7</v>
      </c>
      <c r="F133" s="5"/>
      <c r="G133" s="6" t="s">
        <v>61</v>
      </c>
      <c r="H133" s="6" t="s">
        <v>62</v>
      </c>
      <c r="I133" s="6" t="s">
        <v>18</v>
      </c>
      <c r="J133" s="5"/>
      <c r="K133" s="6" t="s">
        <v>105</v>
      </c>
      <c r="L133" s="6" t="s">
        <v>109</v>
      </c>
      <c r="M133" s="5"/>
      <c r="N133" s="18" t="s">
        <v>345</v>
      </c>
      <c r="O133" s="5" t="s">
        <v>211</v>
      </c>
      <c r="P133" s="5" t="s">
        <v>212</v>
      </c>
      <c r="Q133" s="5" t="s">
        <v>217</v>
      </c>
      <c r="R133" s="5" t="s">
        <v>216</v>
      </c>
      <c r="S133" s="5" t="s">
        <v>208</v>
      </c>
      <c r="T133" s="5" t="s">
        <v>210</v>
      </c>
      <c r="U133" s="5" t="s">
        <v>215</v>
      </c>
      <c r="V133" s="13" t="s">
        <v>214</v>
      </c>
    </row>
    <row r="134" spans="1:22" ht="16.5" thickBot="1" x14ac:dyDescent="0.3">
      <c r="A134" s="11">
        <v>128</v>
      </c>
      <c r="B134" s="5"/>
      <c r="C134" s="6" t="s">
        <v>5</v>
      </c>
      <c r="D134" s="6" t="s">
        <v>6</v>
      </c>
      <c r="E134" s="6" t="s">
        <v>7</v>
      </c>
      <c r="F134" s="5"/>
      <c r="G134" s="6" t="s">
        <v>61</v>
      </c>
      <c r="H134" s="6" t="s">
        <v>62</v>
      </c>
      <c r="I134" s="6" t="s">
        <v>18</v>
      </c>
      <c r="J134" s="6" t="s">
        <v>103</v>
      </c>
      <c r="K134" s="5"/>
      <c r="L134" s="5"/>
      <c r="M134" s="6" t="s">
        <v>14</v>
      </c>
      <c r="N134" s="18" t="s">
        <v>346</v>
      </c>
      <c r="O134" s="5" t="s">
        <v>216</v>
      </c>
      <c r="P134" s="5" t="s">
        <v>212</v>
      </c>
      <c r="Q134" s="5" t="s">
        <v>217</v>
      </c>
      <c r="R134" s="5" t="s">
        <v>215</v>
      </c>
      <c r="S134" s="5" t="s">
        <v>211</v>
      </c>
      <c r="T134" s="5" t="s">
        <v>210</v>
      </c>
      <c r="U134" s="5" t="s">
        <v>213</v>
      </c>
      <c r="V134" s="13" t="s">
        <v>209</v>
      </c>
    </row>
    <row r="135" spans="1:22" ht="16.5" thickBot="1" x14ac:dyDescent="0.3">
      <c r="A135" s="11">
        <v>129</v>
      </c>
      <c r="B135" s="5"/>
      <c r="C135" s="6" t="s">
        <v>5</v>
      </c>
      <c r="D135" s="6" t="s">
        <v>6</v>
      </c>
      <c r="E135" s="6" t="s">
        <v>7</v>
      </c>
      <c r="F135" s="5"/>
      <c r="G135" s="6" t="s">
        <v>61</v>
      </c>
      <c r="H135" s="6" t="s">
        <v>62</v>
      </c>
      <c r="I135" s="6" t="s">
        <v>18</v>
      </c>
      <c r="J135" s="6" t="s">
        <v>103</v>
      </c>
      <c r="K135" s="5"/>
      <c r="L135" s="6" t="s">
        <v>109</v>
      </c>
      <c r="M135" s="5"/>
      <c r="N135" s="18" t="s">
        <v>347</v>
      </c>
      <c r="O135" s="5" t="s">
        <v>216</v>
      </c>
      <c r="P135" s="5" t="s">
        <v>212</v>
      </c>
      <c r="Q135" s="5" t="s">
        <v>217</v>
      </c>
      <c r="R135" s="5" t="s">
        <v>215</v>
      </c>
      <c r="S135" s="5" t="s">
        <v>211</v>
      </c>
      <c r="T135" s="5" t="s">
        <v>210</v>
      </c>
      <c r="U135" s="5" t="s">
        <v>209</v>
      </c>
      <c r="V135" s="13" t="s">
        <v>214</v>
      </c>
    </row>
    <row r="136" spans="1:22" ht="16.5" thickBot="1" x14ac:dyDescent="0.3">
      <c r="A136" s="11">
        <v>130</v>
      </c>
      <c r="B136" s="5"/>
      <c r="C136" s="6" t="s">
        <v>5</v>
      </c>
      <c r="D136" s="6" t="s">
        <v>6</v>
      </c>
      <c r="E136" s="6" t="s">
        <v>7</v>
      </c>
      <c r="F136" s="5"/>
      <c r="G136" s="6" t="s">
        <v>61</v>
      </c>
      <c r="H136" s="6" t="s">
        <v>62</v>
      </c>
      <c r="I136" s="6" t="s">
        <v>18</v>
      </c>
      <c r="J136" s="6" t="s">
        <v>103</v>
      </c>
      <c r="K136" s="6" t="s">
        <v>105</v>
      </c>
      <c r="L136" s="5"/>
      <c r="M136" s="5"/>
      <c r="N136" s="18" t="s">
        <v>348</v>
      </c>
      <c r="O136" s="5" t="s">
        <v>211</v>
      </c>
      <c r="P136" s="5" t="s">
        <v>212</v>
      </c>
      <c r="Q136" s="5" t="s">
        <v>217</v>
      </c>
      <c r="R136" s="5" t="s">
        <v>216</v>
      </c>
      <c r="S136" s="5" t="s">
        <v>208</v>
      </c>
      <c r="T136" s="5" t="s">
        <v>210</v>
      </c>
      <c r="U136" s="5" t="s">
        <v>215</v>
      </c>
      <c r="V136" s="13" t="s">
        <v>209</v>
      </c>
    </row>
    <row r="137" spans="1:22" ht="16.5" thickBot="1" x14ac:dyDescent="0.3">
      <c r="A137" s="11">
        <v>131</v>
      </c>
      <c r="B137" s="5"/>
      <c r="C137" s="6" t="s">
        <v>5</v>
      </c>
      <c r="D137" s="6" t="s">
        <v>6</v>
      </c>
      <c r="E137" s="6" t="s">
        <v>7</v>
      </c>
      <c r="F137" s="6" t="s">
        <v>16</v>
      </c>
      <c r="G137" s="5"/>
      <c r="H137" s="5"/>
      <c r="I137" s="5"/>
      <c r="J137" s="6" t="s">
        <v>103</v>
      </c>
      <c r="K137" s="6" t="s">
        <v>105</v>
      </c>
      <c r="L137" s="6" t="s">
        <v>109</v>
      </c>
      <c r="M137" s="6" t="s">
        <v>14</v>
      </c>
      <c r="N137" s="18" t="s">
        <v>349</v>
      </c>
      <c r="O137" s="5" t="s">
        <v>207</v>
      </c>
      <c r="P137" s="5" t="s">
        <v>208</v>
      </c>
      <c r="Q137" s="5" t="s">
        <v>217</v>
      </c>
      <c r="R137" s="5" t="s">
        <v>216</v>
      </c>
      <c r="S137" s="5" t="s">
        <v>209</v>
      </c>
      <c r="T137" s="5" t="s">
        <v>215</v>
      </c>
      <c r="U137" s="5" t="s">
        <v>213</v>
      </c>
      <c r="V137" s="13" t="s">
        <v>214</v>
      </c>
    </row>
    <row r="138" spans="1:22" ht="16.5" thickBot="1" x14ac:dyDescent="0.3">
      <c r="A138" s="11">
        <v>132</v>
      </c>
      <c r="B138" s="5"/>
      <c r="C138" s="6" t="s">
        <v>5</v>
      </c>
      <c r="D138" s="6" t="s">
        <v>6</v>
      </c>
      <c r="E138" s="6" t="s">
        <v>7</v>
      </c>
      <c r="F138" s="6" t="s">
        <v>16</v>
      </c>
      <c r="G138" s="5"/>
      <c r="H138" s="5"/>
      <c r="I138" s="6" t="s">
        <v>18</v>
      </c>
      <c r="J138" s="5"/>
      <c r="K138" s="6" t="s">
        <v>105</v>
      </c>
      <c r="L138" s="6" t="s">
        <v>109</v>
      </c>
      <c r="M138" s="6" t="s">
        <v>14</v>
      </c>
      <c r="N138" s="18" t="s">
        <v>350</v>
      </c>
      <c r="O138" s="5" t="s">
        <v>207</v>
      </c>
      <c r="P138" s="5" t="s">
        <v>208</v>
      </c>
      <c r="Q138" s="5" t="s">
        <v>217</v>
      </c>
      <c r="R138" s="5" t="s">
        <v>216</v>
      </c>
      <c r="S138" s="5" t="s">
        <v>211</v>
      </c>
      <c r="T138" s="5" t="s">
        <v>215</v>
      </c>
      <c r="U138" s="5" t="s">
        <v>213</v>
      </c>
      <c r="V138" s="13" t="s">
        <v>214</v>
      </c>
    </row>
    <row r="139" spans="1:22" ht="16.5" thickBot="1" x14ac:dyDescent="0.3">
      <c r="A139" s="11">
        <v>133</v>
      </c>
      <c r="B139" s="5"/>
      <c r="C139" s="6" t="s">
        <v>5</v>
      </c>
      <c r="D139" s="6" t="s">
        <v>6</v>
      </c>
      <c r="E139" s="6" t="s">
        <v>7</v>
      </c>
      <c r="F139" s="6" t="s">
        <v>16</v>
      </c>
      <c r="G139" s="5"/>
      <c r="H139" s="5"/>
      <c r="I139" s="6" t="s">
        <v>18</v>
      </c>
      <c r="J139" s="6" t="s">
        <v>103</v>
      </c>
      <c r="K139" s="5"/>
      <c r="L139" s="6" t="s">
        <v>109</v>
      </c>
      <c r="M139" s="6" t="s">
        <v>14</v>
      </c>
      <c r="N139" s="18" t="s">
        <v>351</v>
      </c>
      <c r="O139" s="5" t="s">
        <v>207</v>
      </c>
      <c r="P139" s="5" t="s">
        <v>209</v>
      </c>
      <c r="Q139" s="5" t="s">
        <v>217</v>
      </c>
      <c r="R139" s="5" t="s">
        <v>216</v>
      </c>
      <c r="S139" s="5" t="s">
        <v>211</v>
      </c>
      <c r="T139" s="5" t="s">
        <v>215</v>
      </c>
      <c r="U139" s="5" t="s">
        <v>213</v>
      </c>
      <c r="V139" s="13" t="s">
        <v>214</v>
      </c>
    </row>
    <row r="140" spans="1:22" ht="16.5" thickBot="1" x14ac:dyDescent="0.3">
      <c r="A140" s="11">
        <v>134</v>
      </c>
      <c r="B140" s="5"/>
      <c r="C140" s="6" t="s">
        <v>5</v>
      </c>
      <c r="D140" s="6" t="s">
        <v>6</v>
      </c>
      <c r="E140" s="6" t="s">
        <v>7</v>
      </c>
      <c r="F140" s="6" t="s">
        <v>16</v>
      </c>
      <c r="G140" s="5"/>
      <c r="H140" s="5"/>
      <c r="I140" s="6" t="s">
        <v>18</v>
      </c>
      <c r="J140" s="6" t="s">
        <v>103</v>
      </c>
      <c r="K140" s="6" t="s">
        <v>105</v>
      </c>
      <c r="L140" s="5"/>
      <c r="M140" s="6" t="s">
        <v>14</v>
      </c>
      <c r="N140" s="18" t="s">
        <v>352</v>
      </c>
      <c r="O140" s="5" t="s">
        <v>207</v>
      </c>
      <c r="P140" s="5" t="s">
        <v>208</v>
      </c>
      <c r="Q140" s="5" t="s">
        <v>217</v>
      </c>
      <c r="R140" s="5" t="s">
        <v>216</v>
      </c>
      <c r="S140" s="5" t="s">
        <v>211</v>
      </c>
      <c r="T140" s="5" t="s">
        <v>215</v>
      </c>
      <c r="U140" s="5" t="s">
        <v>213</v>
      </c>
      <c r="V140" s="13" t="s">
        <v>209</v>
      </c>
    </row>
    <row r="141" spans="1:22" ht="16.5" thickBot="1" x14ac:dyDescent="0.3">
      <c r="A141" s="11">
        <v>135</v>
      </c>
      <c r="B141" s="5"/>
      <c r="C141" s="6" t="s">
        <v>5</v>
      </c>
      <c r="D141" s="6" t="s">
        <v>6</v>
      </c>
      <c r="E141" s="6" t="s">
        <v>7</v>
      </c>
      <c r="F141" s="6" t="s">
        <v>16</v>
      </c>
      <c r="G141" s="5"/>
      <c r="H141" s="5"/>
      <c r="I141" s="6" t="s">
        <v>18</v>
      </c>
      <c r="J141" s="6" t="s">
        <v>103</v>
      </c>
      <c r="K141" s="6" t="s">
        <v>105</v>
      </c>
      <c r="L141" s="6" t="s">
        <v>109</v>
      </c>
      <c r="M141" s="5"/>
      <c r="N141" s="18" t="s">
        <v>353</v>
      </c>
      <c r="O141" s="5" t="s">
        <v>207</v>
      </c>
      <c r="P141" s="5" t="s">
        <v>208</v>
      </c>
      <c r="Q141" s="5" t="s">
        <v>217</v>
      </c>
      <c r="R141" s="5" t="s">
        <v>216</v>
      </c>
      <c r="S141" s="5" t="s">
        <v>211</v>
      </c>
      <c r="T141" s="5" t="s">
        <v>215</v>
      </c>
      <c r="U141" s="5" t="s">
        <v>209</v>
      </c>
      <c r="V141" s="13" t="s">
        <v>214</v>
      </c>
    </row>
    <row r="142" spans="1:22" ht="16.5" thickBot="1" x14ac:dyDescent="0.3">
      <c r="A142" s="11">
        <v>136</v>
      </c>
      <c r="B142" s="5"/>
      <c r="C142" s="6" t="s">
        <v>5</v>
      </c>
      <c r="D142" s="6" t="s">
        <v>6</v>
      </c>
      <c r="E142" s="6" t="s">
        <v>7</v>
      </c>
      <c r="F142" s="6" t="s">
        <v>16</v>
      </c>
      <c r="G142" s="5"/>
      <c r="H142" s="6" t="s">
        <v>62</v>
      </c>
      <c r="I142" s="5"/>
      <c r="J142" s="5"/>
      <c r="K142" s="6" t="s">
        <v>105</v>
      </c>
      <c r="L142" s="6" t="s">
        <v>109</v>
      </c>
      <c r="M142" s="6" t="s">
        <v>14</v>
      </c>
      <c r="N142" s="18" t="s">
        <v>354</v>
      </c>
      <c r="O142" s="5" t="s">
        <v>207</v>
      </c>
      <c r="P142" s="5" t="s">
        <v>212</v>
      </c>
      <c r="Q142" s="5" t="s">
        <v>217</v>
      </c>
      <c r="R142" s="5" t="s">
        <v>216</v>
      </c>
      <c r="S142" s="5" t="s">
        <v>208</v>
      </c>
      <c r="T142" s="5" t="s">
        <v>215</v>
      </c>
      <c r="U142" s="5" t="s">
        <v>213</v>
      </c>
      <c r="V142" s="13" t="s">
        <v>214</v>
      </c>
    </row>
    <row r="143" spans="1:22" ht="16.5" thickBot="1" x14ac:dyDescent="0.3">
      <c r="A143" s="11">
        <v>137</v>
      </c>
      <c r="B143" s="5"/>
      <c r="C143" s="6" t="s">
        <v>5</v>
      </c>
      <c r="D143" s="6" t="s">
        <v>6</v>
      </c>
      <c r="E143" s="6" t="s">
        <v>7</v>
      </c>
      <c r="F143" s="6" t="s">
        <v>16</v>
      </c>
      <c r="G143" s="5"/>
      <c r="H143" s="6" t="s">
        <v>62</v>
      </c>
      <c r="I143" s="5"/>
      <c r="J143" s="6" t="s">
        <v>103</v>
      </c>
      <c r="K143" s="5"/>
      <c r="L143" s="6" t="s">
        <v>109</v>
      </c>
      <c r="M143" s="6" t="s">
        <v>14</v>
      </c>
      <c r="N143" s="18" t="s">
        <v>355</v>
      </c>
      <c r="O143" s="5" t="s">
        <v>207</v>
      </c>
      <c r="P143" s="5" t="s">
        <v>212</v>
      </c>
      <c r="Q143" s="5" t="s">
        <v>217</v>
      </c>
      <c r="R143" s="5" t="s">
        <v>216</v>
      </c>
      <c r="S143" s="5" t="s">
        <v>209</v>
      </c>
      <c r="T143" s="5" t="s">
        <v>215</v>
      </c>
      <c r="U143" s="5" t="s">
        <v>213</v>
      </c>
      <c r="V143" s="13" t="s">
        <v>214</v>
      </c>
    </row>
    <row r="144" spans="1:22" ht="16.5" thickBot="1" x14ac:dyDescent="0.3">
      <c r="A144" s="11">
        <v>138</v>
      </c>
      <c r="B144" s="5"/>
      <c r="C144" s="6" t="s">
        <v>5</v>
      </c>
      <c r="D144" s="6" t="s">
        <v>6</v>
      </c>
      <c r="E144" s="6" t="s">
        <v>7</v>
      </c>
      <c r="F144" s="6" t="s">
        <v>16</v>
      </c>
      <c r="G144" s="5"/>
      <c r="H144" s="6" t="s">
        <v>62</v>
      </c>
      <c r="I144" s="5"/>
      <c r="J144" s="6" t="s">
        <v>103</v>
      </c>
      <c r="K144" s="6" t="s">
        <v>105</v>
      </c>
      <c r="L144" s="5"/>
      <c r="M144" s="6" t="s">
        <v>14</v>
      </c>
      <c r="N144" s="18" t="s">
        <v>356</v>
      </c>
      <c r="O144" s="5" t="s">
        <v>207</v>
      </c>
      <c r="P144" s="5" t="s">
        <v>212</v>
      </c>
      <c r="Q144" s="5" t="s">
        <v>217</v>
      </c>
      <c r="R144" s="5" t="s">
        <v>216</v>
      </c>
      <c r="S144" s="5" t="s">
        <v>208</v>
      </c>
      <c r="T144" s="5" t="s">
        <v>215</v>
      </c>
      <c r="U144" s="5" t="s">
        <v>213</v>
      </c>
      <c r="V144" s="13" t="s">
        <v>209</v>
      </c>
    </row>
    <row r="145" spans="1:22" ht="16.5" thickBot="1" x14ac:dyDescent="0.3">
      <c r="A145" s="11">
        <v>139</v>
      </c>
      <c r="B145" s="5"/>
      <c r="C145" s="6" t="s">
        <v>5</v>
      </c>
      <c r="D145" s="6" t="s">
        <v>6</v>
      </c>
      <c r="E145" s="6" t="s">
        <v>7</v>
      </c>
      <c r="F145" s="6" t="s">
        <v>16</v>
      </c>
      <c r="G145" s="5"/>
      <c r="H145" s="6" t="s">
        <v>62</v>
      </c>
      <c r="I145" s="5"/>
      <c r="J145" s="6" t="s">
        <v>103</v>
      </c>
      <c r="K145" s="6" t="s">
        <v>105</v>
      </c>
      <c r="L145" s="6" t="s">
        <v>109</v>
      </c>
      <c r="M145" s="5"/>
      <c r="N145" s="18" t="s">
        <v>357</v>
      </c>
      <c r="O145" s="5" t="s">
        <v>207</v>
      </c>
      <c r="P145" s="5" t="s">
        <v>212</v>
      </c>
      <c r="Q145" s="5" t="s">
        <v>217</v>
      </c>
      <c r="R145" s="5" t="s">
        <v>216</v>
      </c>
      <c r="S145" s="5" t="s">
        <v>208</v>
      </c>
      <c r="T145" s="5" t="s">
        <v>215</v>
      </c>
      <c r="U145" s="5" t="s">
        <v>209</v>
      </c>
      <c r="V145" s="13" t="s">
        <v>214</v>
      </c>
    </row>
    <row r="146" spans="1:22" ht="16.5" thickBot="1" x14ac:dyDescent="0.3">
      <c r="A146" s="11">
        <v>140</v>
      </c>
      <c r="B146" s="5"/>
      <c r="C146" s="6" t="s">
        <v>5</v>
      </c>
      <c r="D146" s="6" t="s">
        <v>6</v>
      </c>
      <c r="E146" s="6" t="s">
        <v>7</v>
      </c>
      <c r="F146" s="6" t="s">
        <v>16</v>
      </c>
      <c r="G146" s="5"/>
      <c r="H146" s="6" t="s">
        <v>62</v>
      </c>
      <c r="I146" s="6" t="s">
        <v>18</v>
      </c>
      <c r="J146" s="5"/>
      <c r="K146" s="5"/>
      <c r="L146" s="6" t="s">
        <v>109</v>
      </c>
      <c r="M146" s="6" t="s">
        <v>14</v>
      </c>
      <c r="N146" s="18" t="s">
        <v>358</v>
      </c>
      <c r="O146" s="5" t="s">
        <v>207</v>
      </c>
      <c r="P146" s="5" t="s">
        <v>212</v>
      </c>
      <c r="Q146" s="5" t="s">
        <v>217</v>
      </c>
      <c r="R146" s="5" t="s">
        <v>216</v>
      </c>
      <c r="S146" s="5" t="s">
        <v>211</v>
      </c>
      <c r="T146" s="5" t="s">
        <v>215</v>
      </c>
      <c r="U146" s="5" t="s">
        <v>213</v>
      </c>
      <c r="V146" s="13" t="s">
        <v>214</v>
      </c>
    </row>
    <row r="147" spans="1:22" ht="16.5" thickBot="1" x14ac:dyDescent="0.3">
      <c r="A147" s="11">
        <v>141</v>
      </c>
      <c r="B147" s="5"/>
      <c r="C147" s="6" t="s">
        <v>5</v>
      </c>
      <c r="D147" s="6" t="s">
        <v>6</v>
      </c>
      <c r="E147" s="6" t="s">
        <v>7</v>
      </c>
      <c r="F147" s="6" t="s">
        <v>16</v>
      </c>
      <c r="G147" s="5"/>
      <c r="H147" s="6" t="s">
        <v>62</v>
      </c>
      <c r="I147" s="6" t="s">
        <v>18</v>
      </c>
      <c r="J147" s="5"/>
      <c r="K147" s="6" t="s">
        <v>105</v>
      </c>
      <c r="L147" s="5"/>
      <c r="M147" s="6" t="s">
        <v>14</v>
      </c>
      <c r="N147" s="18" t="s">
        <v>359</v>
      </c>
      <c r="O147" s="5" t="s">
        <v>211</v>
      </c>
      <c r="P147" s="5" t="s">
        <v>212</v>
      </c>
      <c r="Q147" s="5" t="s">
        <v>217</v>
      </c>
      <c r="R147" s="5" t="s">
        <v>216</v>
      </c>
      <c r="S147" s="5" t="s">
        <v>208</v>
      </c>
      <c r="T147" s="5" t="s">
        <v>215</v>
      </c>
      <c r="U147" s="5" t="s">
        <v>213</v>
      </c>
      <c r="V147" s="13" t="s">
        <v>207</v>
      </c>
    </row>
    <row r="148" spans="1:22" ht="16.5" thickBot="1" x14ac:dyDescent="0.3">
      <c r="A148" s="11">
        <v>142</v>
      </c>
      <c r="B148" s="5"/>
      <c r="C148" s="6" t="s">
        <v>5</v>
      </c>
      <c r="D148" s="6" t="s">
        <v>6</v>
      </c>
      <c r="E148" s="6" t="s">
        <v>7</v>
      </c>
      <c r="F148" s="6" t="s">
        <v>16</v>
      </c>
      <c r="G148" s="5"/>
      <c r="H148" s="6" t="s">
        <v>62</v>
      </c>
      <c r="I148" s="6" t="s">
        <v>18</v>
      </c>
      <c r="J148" s="5"/>
      <c r="K148" s="6" t="s">
        <v>105</v>
      </c>
      <c r="L148" s="6" t="s">
        <v>109</v>
      </c>
      <c r="M148" s="5"/>
      <c r="N148" s="18" t="s">
        <v>360</v>
      </c>
      <c r="O148" s="5" t="s">
        <v>211</v>
      </c>
      <c r="P148" s="5" t="s">
        <v>212</v>
      </c>
      <c r="Q148" s="5" t="s">
        <v>217</v>
      </c>
      <c r="R148" s="5" t="s">
        <v>216</v>
      </c>
      <c r="S148" s="5" t="s">
        <v>208</v>
      </c>
      <c r="T148" s="5" t="s">
        <v>215</v>
      </c>
      <c r="U148" s="5" t="s">
        <v>207</v>
      </c>
      <c r="V148" s="13" t="s">
        <v>214</v>
      </c>
    </row>
    <row r="149" spans="1:22" ht="16.5" thickBot="1" x14ac:dyDescent="0.3">
      <c r="A149" s="11">
        <v>143</v>
      </c>
      <c r="B149" s="5"/>
      <c r="C149" s="6" t="s">
        <v>5</v>
      </c>
      <c r="D149" s="6" t="s">
        <v>6</v>
      </c>
      <c r="E149" s="6" t="s">
        <v>7</v>
      </c>
      <c r="F149" s="6" t="s">
        <v>16</v>
      </c>
      <c r="G149" s="5"/>
      <c r="H149" s="6" t="s">
        <v>62</v>
      </c>
      <c r="I149" s="6" t="s">
        <v>18</v>
      </c>
      <c r="J149" s="6" t="s">
        <v>103</v>
      </c>
      <c r="K149" s="5"/>
      <c r="L149" s="5"/>
      <c r="M149" s="6" t="s">
        <v>14</v>
      </c>
      <c r="N149" s="18" t="s">
        <v>361</v>
      </c>
      <c r="O149" s="5" t="s">
        <v>207</v>
      </c>
      <c r="P149" s="5" t="s">
        <v>212</v>
      </c>
      <c r="Q149" s="5" t="s">
        <v>217</v>
      </c>
      <c r="R149" s="5" t="s">
        <v>216</v>
      </c>
      <c r="S149" s="5" t="s">
        <v>211</v>
      </c>
      <c r="T149" s="5" t="s">
        <v>215</v>
      </c>
      <c r="U149" s="5" t="s">
        <v>213</v>
      </c>
      <c r="V149" s="13" t="s">
        <v>209</v>
      </c>
    </row>
    <row r="150" spans="1:22" ht="16.5" thickBot="1" x14ac:dyDescent="0.3">
      <c r="A150" s="11">
        <v>144</v>
      </c>
      <c r="B150" s="5"/>
      <c r="C150" s="6" t="s">
        <v>5</v>
      </c>
      <c r="D150" s="6" t="s">
        <v>6</v>
      </c>
      <c r="E150" s="6" t="s">
        <v>7</v>
      </c>
      <c r="F150" s="6" t="s">
        <v>16</v>
      </c>
      <c r="G150" s="5"/>
      <c r="H150" s="6" t="s">
        <v>62</v>
      </c>
      <c r="I150" s="6" t="s">
        <v>18</v>
      </c>
      <c r="J150" s="6" t="s">
        <v>103</v>
      </c>
      <c r="K150" s="5"/>
      <c r="L150" s="6" t="s">
        <v>109</v>
      </c>
      <c r="M150" s="5"/>
      <c r="N150" s="18" t="s">
        <v>362</v>
      </c>
      <c r="O150" s="5" t="s">
        <v>207</v>
      </c>
      <c r="P150" s="5" t="s">
        <v>212</v>
      </c>
      <c r="Q150" s="5" t="s">
        <v>217</v>
      </c>
      <c r="R150" s="5" t="s">
        <v>216</v>
      </c>
      <c r="S150" s="5" t="s">
        <v>211</v>
      </c>
      <c r="T150" s="5" t="s">
        <v>215</v>
      </c>
      <c r="U150" s="5" t="s">
        <v>209</v>
      </c>
      <c r="V150" s="13" t="s">
        <v>214</v>
      </c>
    </row>
    <row r="151" spans="1:22" ht="16.5" thickBot="1" x14ac:dyDescent="0.3">
      <c r="A151" s="11">
        <v>145</v>
      </c>
      <c r="B151" s="5"/>
      <c r="C151" s="6" t="s">
        <v>5</v>
      </c>
      <c r="D151" s="6" t="s">
        <v>6</v>
      </c>
      <c r="E151" s="6" t="s">
        <v>7</v>
      </c>
      <c r="F151" s="6" t="s">
        <v>16</v>
      </c>
      <c r="G151" s="5"/>
      <c r="H151" s="6" t="s">
        <v>62</v>
      </c>
      <c r="I151" s="6" t="s">
        <v>18</v>
      </c>
      <c r="J151" s="6" t="s">
        <v>103</v>
      </c>
      <c r="K151" s="6" t="s">
        <v>105</v>
      </c>
      <c r="L151" s="5"/>
      <c r="M151" s="5"/>
      <c r="N151" s="18" t="s">
        <v>363</v>
      </c>
      <c r="O151" s="5" t="s">
        <v>211</v>
      </c>
      <c r="P151" s="5" t="s">
        <v>212</v>
      </c>
      <c r="Q151" s="5" t="s">
        <v>217</v>
      </c>
      <c r="R151" s="5" t="s">
        <v>216</v>
      </c>
      <c r="S151" s="5" t="s">
        <v>208</v>
      </c>
      <c r="T151" s="5" t="s">
        <v>215</v>
      </c>
      <c r="U151" s="5" t="s">
        <v>207</v>
      </c>
      <c r="V151" s="13" t="s">
        <v>209</v>
      </c>
    </row>
    <row r="152" spans="1:22" ht="16.5" thickBot="1" x14ac:dyDescent="0.3">
      <c r="A152" s="11">
        <v>146</v>
      </c>
      <c r="B152" s="5"/>
      <c r="C152" s="6" t="s">
        <v>5</v>
      </c>
      <c r="D152" s="6" t="s">
        <v>6</v>
      </c>
      <c r="E152" s="6" t="s">
        <v>7</v>
      </c>
      <c r="F152" s="6" t="s">
        <v>16</v>
      </c>
      <c r="G152" s="6" t="s">
        <v>61</v>
      </c>
      <c r="H152" s="5"/>
      <c r="I152" s="5"/>
      <c r="J152" s="5"/>
      <c r="K152" s="6" t="s">
        <v>105</v>
      </c>
      <c r="L152" s="6" t="s">
        <v>109</v>
      </c>
      <c r="M152" s="6" t="s">
        <v>14</v>
      </c>
      <c r="N152" s="18" t="s">
        <v>364</v>
      </c>
      <c r="O152" s="5" t="s">
        <v>216</v>
      </c>
      <c r="P152" s="5" t="s">
        <v>208</v>
      </c>
      <c r="Q152" s="5" t="s">
        <v>217</v>
      </c>
      <c r="R152" s="5" t="s">
        <v>215</v>
      </c>
      <c r="S152" s="5" t="s">
        <v>207</v>
      </c>
      <c r="T152" s="5" t="s">
        <v>210</v>
      </c>
      <c r="U152" s="5" t="s">
        <v>213</v>
      </c>
      <c r="V152" s="13" t="s">
        <v>214</v>
      </c>
    </row>
    <row r="153" spans="1:22" ht="16.5" thickBot="1" x14ac:dyDescent="0.3">
      <c r="A153" s="11">
        <v>147</v>
      </c>
      <c r="B153" s="5"/>
      <c r="C153" s="6" t="s">
        <v>5</v>
      </c>
      <c r="D153" s="6" t="s">
        <v>6</v>
      </c>
      <c r="E153" s="6" t="s">
        <v>7</v>
      </c>
      <c r="F153" s="6" t="s">
        <v>16</v>
      </c>
      <c r="G153" s="6" t="s">
        <v>61</v>
      </c>
      <c r="H153" s="5"/>
      <c r="I153" s="5"/>
      <c r="J153" s="6" t="s">
        <v>103</v>
      </c>
      <c r="K153" s="5"/>
      <c r="L153" s="6" t="s">
        <v>109</v>
      </c>
      <c r="M153" s="6" t="s">
        <v>14</v>
      </c>
      <c r="N153" s="18" t="s">
        <v>365</v>
      </c>
      <c r="O153" s="5" t="s">
        <v>216</v>
      </c>
      <c r="P153" s="5" t="s">
        <v>207</v>
      </c>
      <c r="Q153" s="5" t="s">
        <v>217</v>
      </c>
      <c r="R153" s="5" t="s">
        <v>215</v>
      </c>
      <c r="S153" s="5" t="s">
        <v>209</v>
      </c>
      <c r="T153" s="5" t="s">
        <v>210</v>
      </c>
      <c r="U153" s="5" t="s">
        <v>213</v>
      </c>
      <c r="V153" s="13" t="s">
        <v>214</v>
      </c>
    </row>
    <row r="154" spans="1:22" ht="16.5" thickBot="1" x14ac:dyDescent="0.3">
      <c r="A154" s="11">
        <v>148</v>
      </c>
      <c r="B154" s="5"/>
      <c r="C154" s="6" t="s">
        <v>5</v>
      </c>
      <c r="D154" s="6" t="s">
        <v>6</v>
      </c>
      <c r="E154" s="6" t="s">
        <v>7</v>
      </c>
      <c r="F154" s="6" t="s">
        <v>16</v>
      </c>
      <c r="G154" s="6" t="s">
        <v>61</v>
      </c>
      <c r="H154" s="5"/>
      <c r="I154" s="5"/>
      <c r="J154" s="6" t="s">
        <v>103</v>
      </c>
      <c r="K154" s="6" t="s">
        <v>105</v>
      </c>
      <c r="L154" s="5"/>
      <c r="M154" s="6" t="s">
        <v>14</v>
      </c>
      <c r="N154" s="18" t="s">
        <v>366</v>
      </c>
      <c r="O154" s="5" t="s">
        <v>216</v>
      </c>
      <c r="P154" s="5" t="s">
        <v>208</v>
      </c>
      <c r="Q154" s="5" t="s">
        <v>217</v>
      </c>
      <c r="R154" s="5" t="s">
        <v>215</v>
      </c>
      <c r="S154" s="5" t="s">
        <v>207</v>
      </c>
      <c r="T154" s="5" t="s">
        <v>210</v>
      </c>
      <c r="U154" s="5" t="s">
        <v>213</v>
      </c>
      <c r="V154" s="13" t="s">
        <v>209</v>
      </c>
    </row>
    <row r="155" spans="1:22" ht="16.5" thickBot="1" x14ac:dyDescent="0.3">
      <c r="A155" s="11">
        <v>149</v>
      </c>
      <c r="B155" s="5"/>
      <c r="C155" s="6" t="s">
        <v>5</v>
      </c>
      <c r="D155" s="6" t="s">
        <v>6</v>
      </c>
      <c r="E155" s="6" t="s">
        <v>7</v>
      </c>
      <c r="F155" s="6" t="s">
        <v>16</v>
      </c>
      <c r="G155" s="6" t="s">
        <v>61</v>
      </c>
      <c r="H155" s="5"/>
      <c r="I155" s="5"/>
      <c r="J155" s="6" t="s">
        <v>103</v>
      </c>
      <c r="K155" s="6" t="s">
        <v>105</v>
      </c>
      <c r="L155" s="6" t="s">
        <v>109</v>
      </c>
      <c r="M155" s="5"/>
      <c r="N155" s="18" t="s">
        <v>367</v>
      </c>
      <c r="O155" s="5" t="s">
        <v>216</v>
      </c>
      <c r="P155" s="5" t="s">
        <v>208</v>
      </c>
      <c r="Q155" s="5" t="s">
        <v>217</v>
      </c>
      <c r="R155" s="5" t="s">
        <v>215</v>
      </c>
      <c r="S155" s="5" t="s">
        <v>207</v>
      </c>
      <c r="T155" s="5" t="s">
        <v>210</v>
      </c>
      <c r="U155" s="5" t="s">
        <v>209</v>
      </c>
      <c r="V155" s="13" t="s">
        <v>214</v>
      </c>
    </row>
    <row r="156" spans="1:22" ht="16.5" thickBot="1" x14ac:dyDescent="0.3">
      <c r="A156" s="11">
        <v>150</v>
      </c>
      <c r="B156" s="5"/>
      <c r="C156" s="6" t="s">
        <v>5</v>
      </c>
      <c r="D156" s="6" t="s">
        <v>6</v>
      </c>
      <c r="E156" s="6" t="s">
        <v>7</v>
      </c>
      <c r="F156" s="6" t="s">
        <v>16</v>
      </c>
      <c r="G156" s="6" t="s">
        <v>61</v>
      </c>
      <c r="H156" s="5"/>
      <c r="I156" s="6" t="s">
        <v>18</v>
      </c>
      <c r="J156" s="5"/>
      <c r="K156" s="5"/>
      <c r="L156" s="6" t="s">
        <v>109</v>
      </c>
      <c r="M156" s="6" t="s">
        <v>14</v>
      </c>
      <c r="N156" s="18" t="s">
        <v>368</v>
      </c>
      <c r="O156" s="5" t="s">
        <v>216</v>
      </c>
      <c r="P156" s="5" t="s">
        <v>207</v>
      </c>
      <c r="Q156" s="5" t="s">
        <v>217</v>
      </c>
      <c r="R156" s="5" t="s">
        <v>215</v>
      </c>
      <c r="S156" s="5" t="s">
        <v>211</v>
      </c>
      <c r="T156" s="5" t="s">
        <v>210</v>
      </c>
      <c r="U156" s="5" t="s">
        <v>213</v>
      </c>
      <c r="V156" s="13" t="s">
        <v>214</v>
      </c>
    </row>
    <row r="157" spans="1:22" ht="16.5" thickBot="1" x14ac:dyDescent="0.3">
      <c r="A157" s="11">
        <v>151</v>
      </c>
      <c r="B157" s="5"/>
      <c r="C157" s="6" t="s">
        <v>5</v>
      </c>
      <c r="D157" s="6" t="s">
        <v>6</v>
      </c>
      <c r="E157" s="6" t="s">
        <v>7</v>
      </c>
      <c r="F157" s="6" t="s">
        <v>16</v>
      </c>
      <c r="G157" s="6" t="s">
        <v>61</v>
      </c>
      <c r="H157" s="5"/>
      <c r="I157" s="6" t="s">
        <v>18</v>
      </c>
      <c r="J157" s="5"/>
      <c r="K157" s="6" t="s">
        <v>105</v>
      </c>
      <c r="L157" s="5"/>
      <c r="M157" s="6" t="s">
        <v>14</v>
      </c>
      <c r="N157" s="18" t="s">
        <v>369</v>
      </c>
      <c r="O157" s="5" t="s">
        <v>216</v>
      </c>
      <c r="P157" s="5" t="s">
        <v>208</v>
      </c>
      <c r="Q157" s="5" t="s">
        <v>217</v>
      </c>
      <c r="R157" s="5" t="s">
        <v>215</v>
      </c>
      <c r="S157" s="5" t="s">
        <v>211</v>
      </c>
      <c r="T157" s="5" t="s">
        <v>210</v>
      </c>
      <c r="U157" s="5" t="s">
        <v>213</v>
      </c>
      <c r="V157" s="13" t="s">
        <v>207</v>
      </c>
    </row>
    <row r="158" spans="1:22" ht="16.5" thickBot="1" x14ac:dyDescent="0.3">
      <c r="A158" s="11">
        <v>152</v>
      </c>
      <c r="B158" s="5"/>
      <c r="C158" s="6" t="s">
        <v>5</v>
      </c>
      <c r="D158" s="6" t="s">
        <v>6</v>
      </c>
      <c r="E158" s="6" t="s">
        <v>7</v>
      </c>
      <c r="F158" s="6" t="s">
        <v>16</v>
      </c>
      <c r="G158" s="6" t="s">
        <v>61</v>
      </c>
      <c r="H158" s="5"/>
      <c r="I158" s="6" t="s">
        <v>18</v>
      </c>
      <c r="J158" s="5"/>
      <c r="K158" s="6" t="s">
        <v>105</v>
      </c>
      <c r="L158" s="6" t="s">
        <v>109</v>
      </c>
      <c r="M158" s="5"/>
      <c r="N158" s="18" t="s">
        <v>370</v>
      </c>
      <c r="O158" s="5" t="s">
        <v>216</v>
      </c>
      <c r="P158" s="5" t="s">
        <v>208</v>
      </c>
      <c r="Q158" s="5" t="s">
        <v>217</v>
      </c>
      <c r="R158" s="5" t="s">
        <v>215</v>
      </c>
      <c r="S158" s="5" t="s">
        <v>211</v>
      </c>
      <c r="T158" s="5" t="s">
        <v>210</v>
      </c>
      <c r="U158" s="5" t="s">
        <v>207</v>
      </c>
      <c r="V158" s="13" t="s">
        <v>214</v>
      </c>
    </row>
    <row r="159" spans="1:22" ht="16.5" thickBot="1" x14ac:dyDescent="0.3">
      <c r="A159" s="11">
        <v>153</v>
      </c>
      <c r="B159" s="5"/>
      <c r="C159" s="6" t="s">
        <v>5</v>
      </c>
      <c r="D159" s="6" t="s">
        <v>6</v>
      </c>
      <c r="E159" s="6" t="s">
        <v>7</v>
      </c>
      <c r="F159" s="6" t="s">
        <v>16</v>
      </c>
      <c r="G159" s="6" t="s">
        <v>61</v>
      </c>
      <c r="H159" s="5"/>
      <c r="I159" s="6" t="s">
        <v>18</v>
      </c>
      <c r="J159" s="6" t="s">
        <v>103</v>
      </c>
      <c r="K159" s="5"/>
      <c r="L159" s="5"/>
      <c r="M159" s="6" t="s">
        <v>14</v>
      </c>
      <c r="N159" s="18" t="s">
        <v>371</v>
      </c>
      <c r="O159" s="5" t="s">
        <v>216</v>
      </c>
      <c r="P159" s="5" t="s">
        <v>207</v>
      </c>
      <c r="Q159" s="5" t="s">
        <v>217</v>
      </c>
      <c r="R159" s="5" t="s">
        <v>215</v>
      </c>
      <c r="S159" s="5" t="s">
        <v>211</v>
      </c>
      <c r="T159" s="5" t="s">
        <v>210</v>
      </c>
      <c r="U159" s="5" t="s">
        <v>213</v>
      </c>
      <c r="V159" s="13" t="s">
        <v>209</v>
      </c>
    </row>
    <row r="160" spans="1:22" ht="16.5" thickBot="1" x14ac:dyDescent="0.3">
      <c r="A160" s="11">
        <v>154</v>
      </c>
      <c r="B160" s="5"/>
      <c r="C160" s="6" t="s">
        <v>5</v>
      </c>
      <c r="D160" s="6" t="s">
        <v>6</v>
      </c>
      <c r="E160" s="6" t="s">
        <v>7</v>
      </c>
      <c r="F160" s="6" t="s">
        <v>16</v>
      </c>
      <c r="G160" s="6" t="s">
        <v>61</v>
      </c>
      <c r="H160" s="5"/>
      <c r="I160" s="6" t="s">
        <v>18</v>
      </c>
      <c r="J160" s="6" t="s">
        <v>103</v>
      </c>
      <c r="K160" s="5"/>
      <c r="L160" s="6" t="s">
        <v>109</v>
      </c>
      <c r="M160" s="5"/>
      <c r="N160" s="18" t="s">
        <v>372</v>
      </c>
      <c r="O160" s="5" t="s">
        <v>216</v>
      </c>
      <c r="P160" s="5" t="s">
        <v>207</v>
      </c>
      <c r="Q160" s="5" t="s">
        <v>217</v>
      </c>
      <c r="R160" s="5" t="s">
        <v>215</v>
      </c>
      <c r="S160" s="5" t="s">
        <v>211</v>
      </c>
      <c r="T160" s="5" t="s">
        <v>210</v>
      </c>
      <c r="U160" s="5" t="s">
        <v>209</v>
      </c>
      <c r="V160" s="13" t="s">
        <v>214</v>
      </c>
    </row>
    <row r="161" spans="1:22" ht="16.5" thickBot="1" x14ac:dyDescent="0.3">
      <c r="A161" s="11">
        <v>155</v>
      </c>
      <c r="B161" s="5"/>
      <c r="C161" s="6" t="s">
        <v>5</v>
      </c>
      <c r="D161" s="6" t="s">
        <v>6</v>
      </c>
      <c r="E161" s="6" t="s">
        <v>7</v>
      </c>
      <c r="F161" s="6" t="s">
        <v>16</v>
      </c>
      <c r="G161" s="6" t="s">
        <v>61</v>
      </c>
      <c r="H161" s="5"/>
      <c r="I161" s="6" t="s">
        <v>18</v>
      </c>
      <c r="J161" s="6" t="s">
        <v>103</v>
      </c>
      <c r="K161" s="6" t="s">
        <v>105</v>
      </c>
      <c r="L161" s="5"/>
      <c r="M161" s="5"/>
      <c r="N161" s="18" t="s">
        <v>373</v>
      </c>
      <c r="O161" s="5" t="s">
        <v>216</v>
      </c>
      <c r="P161" s="5" t="s">
        <v>208</v>
      </c>
      <c r="Q161" s="5" t="s">
        <v>217</v>
      </c>
      <c r="R161" s="5" t="s">
        <v>215</v>
      </c>
      <c r="S161" s="5" t="s">
        <v>211</v>
      </c>
      <c r="T161" s="5" t="s">
        <v>210</v>
      </c>
      <c r="U161" s="5" t="s">
        <v>207</v>
      </c>
      <c r="V161" s="13" t="s">
        <v>209</v>
      </c>
    </row>
    <row r="162" spans="1:22" ht="16.5" thickBot="1" x14ac:dyDescent="0.3">
      <c r="A162" s="11">
        <v>156</v>
      </c>
      <c r="B162" s="5"/>
      <c r="C162" s="6" t="s">
        <v>5</v>
      </c>
      <c r="D162" s="6" t="s">
        <v>6</v>
      </c>
      <c r="E162" s="6" t="s">
        <v>7</v>
      </c>
      <c r="F162" s="6" t="s">
        <v>16</v>
      </c>
      <c r="G162" s="6" t="s">
        <v>61</v>
      </c>
      <c r="H162" s="6" t="s">
        <v>62</v>
      </c>
      <c r="I162" s="5"/>
      <c r="J162" s="5"/>
      <c r="K162" s="5"/>
      <c r="L162" s="6" t="s">
        <v>109</v>
      </c>
      <c r="M162" s="6" t="s">
        <v>14</v>
      </c>
      <c r="N162" s="18" t="s">
        <v>374</v>
      </c>
      <c r="O162" s="5" t="s">
        <v>216</v>
      </c>
      <c r="P162" s="5" t="s">
        <v>212</v>
      </c>
      <c r="Q162" s="5" t="s">
        <v>217</v>
      </c>
      <c r="R162" s="5" t="s">
        <v>215</v>
      </c>
      <c r="S162" s="5" t="s">
        <v>207</v>
      </c>
      <c r="T162" s="5" t="s">
        <v>210</v>
      </c>
      <c r="U162" s="5" t="s">
        <v>213</v>
      </c>
      <c r="V162" s="13" t="s">
        <v>214</v>
      </c>
    </row>
    <row r="163" spans="1:22" ht="16.5" thickBot="1" x14ac:dyDescent="0.3">
      <c r="A163" s="11">
        <v>157</v>
      </c>
      <c r="B163" s="5"/>
      <c r="C163" s="6" t="s">
        <v>5</v>
      </c>
      <c r="D163" s="6" t="s">
        <v>6</v>
      </c>
      <c r="E163" s="6" t="s">
        <v>7</v>
      </c>
      <c r="F163" s="6" t="s">
        <v>16</v>
      </c>
      <c r="G163" s="6" t="s">
        <v>61</v>
      </c>
      <c r="H163" s="6" t="s">
        <v>62</v>
      </c>
      <c r="I163" s="5"/>
      <c r="J163" s="5"/>
      <c r="K163" s="6" t="s">
        <v>105</v>
      </c>
      <c r="L163" s="5"/>
      <c r="M163" s="6" t="s">
        <v>14</v>
      </c>
      <c r="N163" s="18" t="s">
        <v>375</v>
      </c>
      <c r="O163" s="5" t="s">
        <v>216</v>
      </c>
      <c r="P163" s="5" t="s">
        <v>212</v>
      </c>
      <c r="Q163" s="5" t="s">
        <v>217</v>
      </c>
      <c r="R163" s="5" t="s">
        <v>215</v>
      </c>
      <c r="S163" s="5" t="s">
        <v>208</v>
      </c>
      <c r="T163" s="5" t="s">
        <v>210</v>
      </c>
      <c r="U163" s="5" t="s">
        <v>213</v>
      </c>
      <c r="V163" s="13" t="s">
        <v>207</v>
      </c>
    </row>
    <row r="164" spans="1:22" ht="16.5" thickBot="1" x14ac:dyDescent="0.3">
      <c r="A164" s="11">
        <v>158</v>
      </c>
      <c r="B164" s="5"/>
      <c r="C164" s="6" t="s">
        <v>5</v>
      </c>
      <c r="D164" s="6" t="s">
        <v>6</v>
      </c>
      <c r="E164" s="6" t="s">
        <v>7</v>
      </c>
      <c r="F164" s="6" t="s">
        <v>16</v>
      </c>
      <c r="G164" s="6" t="s">
        <v>61</v>
      </c>
      <c r="H164" s="6" t="s">
        <v>62</v>
      </c>
      <c r="I164" s="5"/>
      <c r="J164" s="5"/>
      <c r="K164" s="6" t="s">
        <v>105</v>
      </c>
      <c r="L164" s="6" t="s">
        <v>109</v>
      </c>
      <c r="M164" s="5"/>
      <c r="N164" s="18" t="s">
        <v>376</v>
      </c>
      <c r="O164" s="5" t="s">
        <v>216</v>
      </c>
      <c r="P164" s="5" t="s">
        <v>212</v>
      </c>
      <c r="Q164" s="5" t="s">
        <v>217</v>
      </c>
      <c r="R164" s="5" t="s">
        <v>215</v>
      </c>
      <c r="S164" s="5" t="s">
        <v>208</v>
      </c>
      <c r="T164" s="5" t="s">
        <v>210</v>
      </c>
      <c r="U164" s="5" t="s">
        <v>207</v>
      </c>
      <c r="V164" s="13" t="s">
        <v>214</v>
      </c>
    </row>
    <row r="165" spans="1:22" ht="16.5" thickBot="1" x14ac:dyDescent="0.3">
      <c r="A165" s="11">
        <v>159</v>
      </c>
      <c r="B165" s="5"/>
      <c r="C165" s="6" t="s">
        <v>5</v>
      </c>
      <c r="D165" s="6" t="s">
        <v>6</v>
      </c>
      <c r="E165" s="6" t="s">
        <v>7</v>
      </c>
      <c r="F165" s="6" t="s">
        <v>16</v>
      </c>
      <c r="G165" s="6" t="s">
        <v>61</v>
      </c>
      <c r="H165" s="6" t="s">
        <v>62</v>
      </c>
      <c r="I165" s="5"/>
      <c r="J165" s="6" t="s">
        <v>103</v>
      </c>
      <c r="K165" s="5"/>
      <c r="L165" s="5"/>
      <c r="M165" s="6" t="s">
        <v>14</v>
      </c>
      <c r="N165" s="18" t="s">
        <v>377</v>
      </c>
      <c r="O165" s="5" t="s">
        <v>216</v>
      </c>
      <c r="P165" s="5" t="s">
        <v>212</v>
      </c>
      <c r="Q165" s="5" t="s">
        <v>217</v>
      </c>
      <c r="R165" s="5" t="s">
        <v>215</v>
      </c>
      <c r="S165" s="5" t="s">
        <v>207</v>
      </c>
      <c r="T165" s="5" t="s">
        <v>210</v>
      </c>
      <c r="U165" s="5" t="s">
        <v>213</v>
      </c>
      <c r="V165" s="13" t="s">
        <v>209</v>
      </c>
    </row>
    <row r="166" spans="1:22" ht="16.5" thickBot="1" x14ac:dyDescent="0.3">
      <c r="A166" s="11">
        <v>160</v>
      </c>
      <c r="B166" s="5"/>
      <c r="C166" s="6" t="s">
        <v>5</v>
      </c>
      <c r="D166" s="6" t="s">
        <v>6</v>
      </c>
      <c r="E166" s="6" t="s">
        <v>7</v>
      </c>
      <c r="F166" s="6" t="s">
        <v>16</v>
      </c>
      <c r="G166" s="6" t="s">
        <v>61</v>
      </c>
      <c r="H166" s="6" t="s">
        <v>62</v>
      </c>
      <c r="I166" s="5"/>
      <c r="J166" s="6" t="s">
        <v>103</v>
      </c>
      <c r="K166" s="5"/>
      <c r="L166" s="6" t="s">
        <v>109</v>
      </c>
      <c r="M166" s="5"/>
      <c r="N166" s="18" t="s">
        <v>378</v>
      </c>
      <c r="O166" s="5" t="s">
        <v>216</v>
      </c>
      <c r="P166" s="5" t="s">
        <v>212</v>
      </c>
      <c r="Q166" s="5" t="s">
        <v>217</v>
      </c>
      <c r="R166" s="5" t="s">
        <v>215</v>
      </c>
      <c r="S166" s="5" t="s">
        <v>207</v>
      </c>
      <c r="T166" s="5" t="s">
        <v>210</v>
      </c>
      <c r="U166" s="5" t="s">
        <v>209</v>
      </c>
      <c r="V166" s="13" t="s">
        <v>214</v>
      </c>
    </row>
    <row r="167" spans="1:22" ht="16.5" thickBot="1" x14ac:dyDescent="0.3">
      <c r="A167" s="11">
        <v>161</v>
      </c>
      <c r="B167" s="5"/>
      <c r="C167" s="6" t="s">
        <v>5</v>
      </c>
      <c r="D167" s="6" t="s">
        <v>6</v>
      </c>
      <c r="E167" s="6" t="s">
        <v>7</v>
      </c>
      <c r="F167" s="6" t="s">
        <v>16</v>
      </c>
      <c r="G167" s="6" t="s">
        <v>61</v>
      </c>
      <c r="H167" s="6" t="s">
        <v>62</v>
      </c>
      <c r="I167" s="5"/>
      <c r="J167" s="6" t="s">
        <v>103</v>
      </c>
      <c r="K167" s="6" t="s">
        <v>105</v>
      </c>
      <c r="L167" s="5"/>
      <c r="M167" s="5"/>
      <c r="N167" s="18" t="s">
        <v>379</v>
      </c>
      <c r="O167" s="5" t="s">
        <v>216</v>
      </c>
      <c r="P167" s="5" t="s">
        <v>212</v>
      </c>
      <c r="Q167" s="5" t="s">
        <v>217</v>
      </c>
      <c r="R167" s="5" t="s">
        <v>215</v>
      </c>
      <c r="S167" s="5" t="s">
        <v>208</v>
      </c>
      <c r="T167" s="5" t="s">
        <v>210</v>
      </c>
      <c r="U167" s="5" t="s">
        <v>207</v>
      </c>
      <c r="V167" s="13" t="s">
        <v>209</v>
      </c>
    </row>
    <row r="168" spans="1:22" ht="16.5" thickBot="1" x14ac:dyDescent="0.3">
      <c r="A168" s="11">
        <v>162</v>
      </c>
      <c r="B168" s="5"/>
      <c r="C168" s="6" t="s">
        <v>5</v>
      </c>
      <c r="D168" s="6" t="s">
        <v>6</v>
      </c>
      <c r="E168" s="6" t="s">
        <v>7</v>
      </c>
      <c r="F168" s="6" t="s">
        <v>16</v>
      </c>
      <c r="G168" s="6" t="s">
        <v>61</v>
      </c>
      <c r="H168" s="6" t="s">
        <v>62</v>
      </c>
      <c r="I168" s="6" t="s">
        <v>18</v>
      </c>
      <c r="J168" s="5"/>
      <c r="K168" s="5"/>
      <c r="L168" s="5"/>
      <c r="M168" s="6" t="s">
        <v>14</v>
      </c>
      <c r="N168" s="18" t="s">
        <v>380</v>
      </c>
      <c r="O168" s="5" t="s">
        <v>216</v>
      </c>
      <c r="P168" s="5" t="s">
        <v>212</v>
      </c>
      <c r="Q168" s="5" t="s">
        <v>217</v>
      </c>
      <c r="R168" s="5" t="s">
        <v>215</v>
      </c>
      <c r="S168" s="5" t="s">
        <v>211</v>
      </c>
      <c r="T168" s="5" t="s">
        <v>210</v>
      </c>
      <c r="U168" s="5" t="s">
        <v>213</v>
      </c>
      <c r="V168" s="13" t="s">
        <v>207</v>
      </c>
    </row>
    <row r="169" spans="1:22" ht="16.5" thickBot="1" x14ac:dyDescent="0.3">
      <c r="A169" s="11">
        <v>163</v>
      </c>
      <c r="B169" s="5"/>
      <c r="C169" s="6" t="s">
        <v>5</v>
      </c>
      <c r="D169" s="6" t="s">
        <v>6</v>
      </c>
      <c r="E169" s="6" t="s">
        <v>7</v>
      </c>
      <c r="F169" s="6" t="s">
        <v>16</v>
      </c>
      <c r="G169" s="6" t="s">
        <v>61</v>
      </c>
      <c r="H169" s="6" t="s">
        <v>62</v>
      </c>
      <c r="I169" s="6" t="s">
        <v>18</v>
      </c>
      <c r="J169" s="5"/>
      <c r="K169" s="5"/>
      <c r="L169" s="6" t="s">
        <v>109</v>
      </c>
      <c r="M169" s="5"/>
      <c r="N169" s="18" t="s">
        <v>381</v>
      </c>
      <c r="O169" s="5" t="s">
        <v>216</v>
      </c>
      <c r="P169" s="5" t="s">
        <v>212</v>
      </c>
      <c r="Q169" s="5" t="s">
        <v>217</v>
      </c>
      <c r="R169" s="5" t="s">
        <v>215</v>
      </c>
      <c r="S169" s="5" t="s">
        <v>211</v>
      </c>
      <c r="T169" s="5" t="s">
        <v>210</v>
      </c>
      <c r="U169" s="5" t="s">
        <v>207</v>
      </c>
      <c r="V169" s="13" t="s">
        <v>214</v>
      </c>
    </row>
    <row r="170" spans="1:22" ht="16.5" thickBot="1" x14ac:dyDescent="0.3">
      <c r="A170" s="11">
        <v>164</v>
      </c>
      <c r="B170" s="5"/>
      <c r="C170" s="6" t="s">
        <v>5</v>
      </c>
      <c r="D170" s="6" t="s">
        <v>6</v>
      </c>
      <c r="E170" s="6" t="s">
        <v>7</v>
      </c>
      <c r="F170" s="6" t="s">
        <v>16</v>
      </c>
      <c r="G170" s="6" t="s">
        <v>61</v>
      </c>
      <c r="H170" s="6" t="s">
        <v>62</v>
      </c>
      <c r="I170" s="6" t="s">
        <v>18</v>
      </c>
      <c r="J170" s="5"/>
      <c r="K170" s="6" t="s">
        <v>105</v>
      </c>
      <c r="L170" s="5"/>
      <c r="M170" s="5"/>
      <c r="N170" s="18" t="s">
        <v>382</v>
      </c>
      <c r="O170" s="5" t="s">
        <v>211</v>
      </c>
      <c r="P170" s="5" t="s">
        <v>212</v>
      </c>
      <c r="Q170" s="5" t="s">
        <v>217</v>
      </c>
      <c r="R170" s="5" t="s">
        <v>216</v>
      </c>
      <c r="S170" s="5" t="s">
        <v>208</v>
      </c>
      <c r="T170" s="5" t="s">
        <v>210</v>
      </c>
      <c r="U170" s="5" t="s">
        <v>215</v>
      </c>
      <c r="V170" s="13" t="s">
        <v>207</v>
      </c>
    </row>
    <row r="171" spans="1:22" ht="16.5" thickBot="1" x14ac:dyDescent="0.3">
      <c r="A171" s="11">
        <v>165</v>
      </c>
      <c r="B171" s="5"/>
      <c r="C171" s="6" t="s">
        <v>5</v>
      </c>
      <c r="D171" s="6" t="s">
        <v>6</v>
      </c>
      <c r="E171" s="6" t="s">
        <v>7</v>
      </c>
      <c r="F171" s="6" t="s">
        <v>16</v>
      </c>
      <c r="G171" s="6" t="s">
        <v>61</v>
      </c>
      <c r="H171" s="6" t="s">
        <v>62</v>
      </c>
      <c r="I171" s="6" t="s">
        <v>18</v>
      </c>
      <c r="J171" s="6" t="s">
        <v>103</v>
      </c>
      <c r="K171" s="5"/>
      <c r="L171" s="5"/>
      <c r="M171" s="5"/>
      <c r="N171" s="18" t="s">
        <v>383</v>
      </c>
      <c r="O171" s="5" t="s">
        <v>216</v>
      </c>
      <c r="P171" s="5" t="s">
        <v>212</v>
      </c>
      <c r="Q171" s="5" t="s">
        <v>217</v>
      </c>
      <c r="R171" s="5" t="s">
        <v>215</v>
      </c>
      <c r="S171" s="5" t="s">
        <v>211</v>
      </c>
      <c r="T171" s="5" t="s">
        <v>210</v>
      </c>
      <c r="U171" s="5" t="s">
        <v>207</v>
      </c>
      <c r="V171" s="13" t="s">
        <v>209</v>
      </c>
    </row>
    <row r="172" spans="1:22" ht="16.5" thickBot="1" x14ac:dyDescent="0.3">
      <c r="A172" s="11">
        <v>166</v>
      </c>
      <c r="B172" s="6" t="s">
        <v>1</v>
      </c>
      <c r="C172" s="5"/>
      <c r="D172" s="5"/>
      <c r="E172" s="5"/>
      <c r="F172" s="5"/>
      <c r="G172" s="6" t="s">
        <v>61</v>
      </c>
      <c r="H172" s="6" t="s">
        <v>62</v>
      </c>
      <c r="I172" s="6" t="s">
        <v>18</v>
      </c>
      <c r="J172" s="6" t="s">
        <v>103</v>
      </c>
      <c r="K172" s="6" t="s">
        <v>105</v>
      </c>
      <c r="L172" s="6" t="s">
        <v>109</v>
      </c>
      <c r="M172" s="6" t="s">
        <v>14</v>
      </c>
      <c r="N172" s="18" t="s">
        <v>384</v>
      </c>
      <c r="O172" s="5" t="s">
        <v>211</v>
      </c>
      <c r="P172" s="5" t="s">
        <v>208</v>
      </c>
      <c r="Q172" s="5" t="s">
        <v>209</v>
      </c>
      <c r="R172" s="5" t="s">
        <v>210</v>
      </c>
      <c r="S172" s="5" t="s">
        <v>218</v>
      </c>
      <c r="T172" s="5" t="s">
        <v>212</v>
      </c>
      <c r="U172" s="5" t="s">
        <v>213</v>
      </c>
      <c r="V172" s="13" t="s">
        <v>214</v>
      </c>
    </row>
    <row r="173" spans="1:22" ht="16.5" thickBot="1" x14ac:dyDescent="0.3">
      <c r="A173" s="11">
        <v>167</v>
      </c>
      <c r="B173" s="6" t="s">
        <v>1</v>
      </c>
      <c r="C173" s="5"/>
      <c r="D173" s="5"/>
      <c r="E173" s="5"/>
      <c r="F173" s="6" t="s">
        <v>16</v>
      </c>
      <c r="G173" s="5"/>
      <c r="H173" s="6" t="s">
        <v>62</v>
      </c>
      <c r="I173" s="6" t="s">
        <v>18</v>
      </c>
      <c r="J173" s="6" t="s">
        <v>103</v>
      </c>
      <c r="K173" s="6" t="s">
        <v>105</v>
      </c>
      <c r="L173" s="6" t="s">
        <v>109</v>
      </c>
      <c r="M173" s="6" t="s">
        <v>14</v>
      </c>
      <c r="N173" s="18" t="s">
        <v>385</v>
      </c>
      <c r="O173" s="5" t="s">
        <v>207</v>
      </c>
      <c r="P173" s="5" t="s">
        <v>208</v>
      </c>
      <c r="Q173" s="5" t="s">
        <v>209</v>
      </c>
      <c r="R173" s="5" t="s">
        <v>218</v>
      </c>
      <c r="S173" s="5" t="s">
        <v>211</v>
      </c>
      <c r="T173" s="5" t="s">
        <v>212</v>
      </c>
      <c r="U173" s="5" t="s">
        <v>213</v>
      </c>
      <c r="V173" s="13" t="s">
        <v>214</v>
      </c>
    </row>
    <row r="174" spans="1:22" ht="16.5" thickBot="1" x14ac:dyDescent="0.3">
      <c r="A174" s="11">
        <v>168</v>
      </c>
      <c r="B174" s="6" t="s">
        <v>1</v>
      </c>
      <c r="C174" s="5"/>
      <c r="D174" s="5"/>
      <c r="E174" s="5"/>
      <c r="F174" s="6" t="s">
        <v>16</v>
      </c>
      <c r="G174" s="6" t="s">
        <v>61</v>
      </c>
      <c r="H174" s="5"/>
      <c r="I174" s="6" t="s">
        <v>18</v>
      </c>
      <c r="J174" s="6" t="s">
        <v>103</v>
      </c>
      <c r="K174" s="6" t="s">
        <v>105</v>
      </c>
      <c r="L174" s="6" t="s">
        <v>109</v>
      </c>
      <c r="M174" s="6" t="s">
        <v>14</v>
      </c>
      <c r="N174" s="18" t="s">
        <v>386</v>
      </c>
      <c r="O174" s="5" t="s">
        <v>207</v>
      </c>
      <c r="P174" s="5" t="s">
        <v>208</v>
      </c>
      <c r="Q174" s="5" t="s">
        <v>209</v>
      </c>
      <c r="R174" s="5" t="s">
        <v>210</v>
      </c>
      <c r="S174" s="5" t="s">
        <v>218</v>
      </c>
      <c r="T174" s="5" t="s">
        <v>211</v>
      </c>
      <c r="U174" s="5" t="s">
        <v>213</v>
      </c>
      <c r="V174" s="13" t="s">
        <v>214</v>
      </c>
    </row>
    <row r="175" spans="1:22" ht="16.5" thickBot="1" x14ac:dyDescent="0.3">
      <c r="A175" s="11">
        <v>169</v>
      </c>
      <c r="B175" s="6" t="s">
        <v>1</v>
      </c>
      <c r="C175" s="5"/>
      <c r="D175" s="5"/>
      <c r="E175" s="5"/>
      <c r="F175" s="6" t="s">
        <v>16</v>
      </c>
      <c r="G175" s="6" t="s">
        <v>61</v>
      </c>
      <c r="H175" s="6" t="s">
        <v>62</v>
      </c>
      <c r="I175" s="5"/>
      <c r="J175" s="6" t="s">
        <v>103</v>
      </c>
      <c r="K175" s="6" t="s">
        <v>105</v>
      </c>
      <c r="L175" s="6" t="s">
        <v>109</v>
      </c>
      <c r="M175" s="6" t="s">
        <v>14</v>
      </c>
      <c r="N175" s="18" t="s">
        <v>387</v>
      </c>
      <c r="O175" s="5" t="s">
        <v>207</v>
      </c>
      <c r="P175" s="5" t="s">
        <v>208</v>
      </c>
      <c r="Q175" s="5" t="s">
        <v>209</v>
      </c>
      <c r="R175" s="5" t="s">
        <v>210</v>
      </c>
      <c r="S175" s="5" t="s">
        <v>218</v>
      </c>
      <c r="T175" s="5" t="s">
        <v>212</v>
      </c>
      <c r="U175" s="5" t="s">
        <v>213</v>
      </c>
      <c r="V175" s="13" t="s">
        <v>214</v>
      </c>
    </row>
    <row r="176" spans="1:22" ht="16.5" thickBot="1" x14ac:dyDescent="0.3">
      <c r="A176" s="11">
        <v>170</v>
      </c>
      <c r="B176" s="6" t="s">
        <v>1</v>
      </c>
      <c r="C176" s="5"/>
      <c r="D176" s="5"/>
      <c r="E176" s="5"/>
      <c r="F176" s="6" t="s">
        <v>16</v>
      </c>
      <c r="G176" s="6" t="s">
        <v>61</v>
      </c>
      <c r="H176" s="6" t="s">
        <v>62</v>
      </c>
      <c r="I176" s="6" t="s">
        <v>18</v>
      </c>
      <c r="J176" s="5"/>
      <c r="K176" s="6" t="s">
        <v>105</v>
      </c>
      <c r="L176" s="6" t="s">
        <v>109</v>
      </c>
      <c r="M176" s="6" t="s">
        <v>14</v>
      </c>
      <c r="N176" s="18" t="s">
        <v>388</v>
      </c>
      <c r="O176" s="5" t="s">
        <v>207</v>
      </c>
      <c r="P176" s="5" t="s">
        <v>212</v>
      </c>
      <c r="Q176" s="5" t="s">
        <v>208</v>
      </c>
      <c r="R176" s="5" t="s">
        <v>210</v>
      </c>
      <c r="S176" s="5" t="s">
        <v>218</v>
      </c>
      <c r="T176" s="5" t="s">
        <v>211</v>
      </c>
      <c r="U176" s="5" t="s">
        <v>213</v>
      </c>
      <c r="V176" s="13" t="s">
        <v>214</v>
      </c>
    </row>
    <row r="177" spans="1:22" ht="16.5" thickBot="1" x14ac:dyDescent="0.3">
      <c r="A177" s="11">
        <v>171</v>
      </c>
      <c r="B177" s="6" t="s">
        <v>1</v>
      </c>
      <c r="C177" s="5"/>
      <c r="D177" s="5"/>
      <c r="E177" s="5"/>
      <c r="F177" s="6" t="s">
        <v>16</v>
      </c>
      <c r="G177" s="6" t="s">
        <v>61</v>
      </c>
      <c r="H177" s="6" t="s">
        <v>62</v>
      </c>
      <c r="I177" s="6" t="s">
        <v>18</v>
      </c>
      <c r="J177" s="6" t="s">
        <v>103</v>
      </c>
      <c r="K177" s="5"/>
      <c r="L177" s="6" t="s">
        <v>109</v>
      </c>
      <c r="M177" s="6" t="s">
        <v>14</v>
      </c>
      <c r="N177" s="18" t="s">
        <v>389</v>
      </c>
      <c r="O177" s="5" t="s">
        <v>207</v>
      </c>
      <c r="P177" s="5" t="s">
        <v>212</v>
      </c>
      <c r="Q177" s="5" t="s">
        <v>209</v>
      </c>
      <c r="R177" s="5" t="s">
        <v>210</v>
      </c>
      <c r="S177" s="5" t="s">
        <v>218</v>
      </c>
      <c r="T177" s="5" t="s">
        <v>211</v>
      </c>
      <c r="U177" s="5" t="s">
        <v>213</v>
      </c>
      <c r="V177" s="13" t="s">
        <v>214</v>
      </c>
    </row>
    <row r="178" spans="1:22" ht="16.5" thickBot="1" x14ac:dyDescent="0.3">
      <c r="A178" s="11">
        <v>172</v>
      </c>
      <c r="B178" s="6" t="s">
        <v>1</v>
      </c>
      <c r="C178" s="5"/>
      <c r="D178" s="5"/>
      <c r="E178" s="5"/>
      <c r="F178" s="6" t="s">
        <v>16</v>
      </c>
      <c r="G178" s="6" t="s">
        <v>61</v>
      </c>
      <c r="H178" s="6" t="s">
        <v>62</v>
      </c>
      <c r="I178" s="6" t="s">
        <v>18</v>
      </c>
      <c r="J178" s="6" t="s">
        <v>103</v>
      </c>
      <c r="K178" s="6" t="s">
        <v>105</v>
      </c>
      <c r="L178" s="5"/>
      <c r="M178" s="6" t="s">
        <v>14</v>
      </c>
      <c r="N178" s="18" t="s">
        <v>390</v>
      </c>
      <c r="O178" s="5" t="s">
        <v>207</v>
      </c>
      <c r="P178" s="5" t="s">
        <v>212</v>
      </c>
      <c r="Q178" s="5" t="s">
        <v>208</v>
      </c>
      <c r="R178" s="5" t="s">
        <v>210</v>
      </c>
      <c r="S178" s="5" t="s">
        <v>218</v>
      </c>
      <c r="T178" s="5" t="s">
        <v>211</v>
      </c>
      <c r="U178" s="5" t="s">
        <v>213</v>
      </c>
      <c r="V178" s="13" t="s">
        <v>209</v>
      </c>
    </row>
    <row r="179" spans="1:22" ht="16.5" thickBot="1" x14ac:dyDescent="0.3">
      <c r="A179" s="11">
        <v>173</v>
      </c>
      <c r="B179" s="6" t="s">
        <v>1</v>
      </c>
      <c r="C179" s="5"/>
      <c r="D179" s="5"/>
      <c r="E179" s="5"/>
      <c r="F179" s="6" t="s">
        <v>16</v>
      </c>
      <c r="G179" s="6" t="s">
        <v>61</v>
      </c>
      <c r="H179" s="6" t="s">
        <v>62</v>
      </c>
      <c r="I179" s="6" t="s">
        <v>18</v>
      </c>
      <c r="J179" s="6" t="s">
        <v>103</v>
      </c>
      <c r="K179" s="6" t="s">
        <v>105</v>
      </c>
      <c r="L179" s="6" t="s">
        <v>109</v>
      </c>
      <c r="M179" s="5"/>
      <c r="N179" s="18" t="s">
        <v>391</v>
      </c>
      <c r="O179" s="5" t="s">
        <v>207</v>
      </c>
      <c r="P179" s="5" t="s">
        <v>212</v>
      </c>
      <c r="Q179" s="5" t="s">
        <v>208</v>
      </c>
      <c r="R179" s="5" t="s">
        <v>210</v>
      </c>
      <c r="S179" s="5" t="s">
        <v>218</v>
      </c>
      <c r="T179" s="5" t="s">
        <v>211</v>
      </c>
      <c r="U179" s="5" t="s">
        <v>209</v>
      </c>
      <c r="V179" s="13" t="s">
        <v>214</v>
      </c>
    </row>
    <row r="180" spans="1:22" ht="16.5" thickBot="1" x14ac:dyDescent="0.3">
      <c r="A180" s="11">
        <v>174</v>
      </c>
      <c r="B180" s="6" t="s">
        <v>1</v>
      </c>
      <c r="C180" s="5"/>
      <c r="D180" s="5"/>
      <c r="E180" s="6" t="s">
        <v>7</v>
      </c>
      <c r="F180" s="5"/>
      <c r="G180" s="5"/>
      <c r="H180" s="6" t="s">
        <v>62</v>
      </c>
      <c r="I180" s="6" t="s">
        <v>18</v>
      </c>
      <c r="J180" s="6" t="s">
        <v>103</v>
      </c>
      <c r="K180" s="6" t="s">
        <v>105</v>
      </c>
      <c r="L180" s="6" t="s">
        <v>109</v>
      </c>
      <c r="M180" s="6" t="s">
        <v>14</v>
      </c>
      <c r="N180" s="18" t="s">
        <v>392</v>
      </c>
      <c r="O180" s="5" t="s">
        <v>211</v>
      </c>
      <c r="P180" s="5" t="s">
        <v>208</v>
      </c>
      <c r="Q180" s="5" t="s">
        <v>209</v>
      </c>
      <c r="R180" s="5" t="s">
        <v>215</v>
      </c>
      <c r="S180" s="5" t="s">
        <v>218</v>
      </c>
      <c r="T180" s="5" t="s">
        <v>212</v>
      </c>
      <c r="U180" s="5" t="s">
        <v>213</v>
      </c>
      <c r="V180" s="13" t="s">
        <v>214</v>
      </c>
    </row>
    <row r="181" spans="1:22" ht="16.5" thickBot="1" x14ac:dyDescent="0.3">
      <c r="A181" s="11">
        <v>175</v>
      </c>
      <c r="B181" s="6" t="s">
        <v>1</v>
      </c>
      <c r="C181" s="5"/>
      <c r="D181" s="5"/>
      <c r="E181" s="6" t="s">
        <v>7</v>
      </c>
      <c r="F181" s="5"/>
      <c r="G181" s="6" t="s">
        <v>61</v>
      </c>
      <c r="H181" s="5"/>
      <c r="I181" s="6" t="s">
        <v>18</v>
      </c>
      <c r="J181" s="6" t="s">
        <v>103</v>
      </c>
      <c r="K181" s="6" t="s">
        <v>105</v>
      </c>
      <c r="L181" s="6" t="s">
        <v>109</v>
      </c>
      <c r="M181" s="6" t="s">
        <v>14</v>
      </c>
      <c r="N181" s="18" t="s">
        <v>393</v>
      </c>
      <c r="O181" s="5" t="s">
        <v>211</v>
      </c>
      <c r="P181" s="5" t="s">
        <v>208</v>
      </c>
      <c r="Q181" s="5" t="s">
        <v>209</v>
      </c>
      <c r="R181" s="5" t="s">
        <v>215</v>
      </c>
      <c r="S181" s="5" t="s">
        <v>218</v>
      </c>
      <c r="T181" s="5" t="s">
        <v>210</v>
      </c>
      <c r="U181" s="5" t="s">
        <v>213</v>
      </c>
      <c r="V181" s="13" t="s">
        <v>214</v>
      </c>
    </row>
    <row r="182" spans="1:22" ht="16.5" thickBot="1" x14ac:dyDescent="0.3">
      <c r="A182" s="11">
        <v>176</v>
      </c>
      <c r="B182" s="6" t="s">
        <v>1</v>
      </c>
      <c r="C182" s="5"/>
      <c r="D182" s="5"/>
      <c r="E182" s="6" t="s">
        <v>7</v>
      </c>
      <c r="F182" s="5"/>
      <c r="G182" s="6" t="s">
        <v>61</v>
      </c>
      <c r="H182" s="6" t="s">
        <v>62</v>
      </c>
      <c r="I182" s="5"/>
      <c r="J182" s="6" t="s">
        <v>103</v>
      </c>
      <c r="K182" s="6" t="s">
        <v>105</v>
      </c>
      <c r="L182" s="6" t="s">
        <v>109</v>
      </c>
      <c r="M182" s="6" t="s">
        <v>14</v>
      </c>
      <c r="N182" s="18" t="s">
        <v>394</v>
      </c>
      <c r="O182" s="5" t="s">
        <v>209</v>
      </c>
      <c r="P182" s="5" t="s">
        <v>212</v>
      </c>
      <c r="Q182" s="5" t="s">
        <v>208</v>
      </c>
      <c r="R182" s="5" t="s">
        <v>215</v>
      </c>
      <c r="S182" s="5" t="s">
        <v>218</v>
      </c>
      <c r="T182" s="5" t="s">
        <v>210</v>
      </c>
      <c r="U182" s="5" t="s">
        <v>213</v>
      </c>
      <c r="V182" s="13" t="s">
        <v>214</v>
      </c>
    </row>
    <row r="183" spans="1:22" ht="16.5" thickBot="1" x14ac:dyDescent="0.3">
      <c r="A183" s="11">
        <v>177</v>
      </c>
      <c r="B183" s="6" t="s">
        <v>1</v>
      </c>
      <c r="C183" s="5"/>
      <c r="D183" s="5"/>
      <c r="E183" s="6" t="s">
        <v>7</v>
      </c>
      <c r="F183" s="5"/>
      <c r="G183" s="6" t="s">
        <v>61</v>
      </c>
      <c r="H183" s="6" t="s">
        <v>62</v>
      </c>
      <c r="I183" s="6" t="s">
        <v>18</v>
      </c>
      <c r="J183" s="5"/>
      <c r="K183" s="6" t="s">
        <v>105</v>
      </c>
      <c r="L183" s="6" t="s">
        <v>109</v>
      </c>
      <c r="M183" s="6" t="s">
        <v>14</v>
      </c>
      <c r="N183" s="18" t="s">
        <v>395</v>
      </c>
      <c r="O183" s="5" t="s">
        <v>211</v>
      </c>
      <c r="P183" s="5" t="s">
        <v>212</v>
      </c>
      <c r="Q183" s="5" t="s">
        <v>208</v>
      </c>
      <c r="R183" s="5" t="s">
        <v>215</v>
      </c>
      <c r="S183" s="5" t="s">
        <v>218</v>
      </c>
      <c r="T183" s="5" t="s">
        <v>210</v>
      </c>
      <c r="U183" s="5" t="s">
        <v>213</v>
      </c>
      <c r="V183" s="13" t="s">
        <v>214</v>
      </c>
    </row>
    <row r="184" spans="1:22" ht="16.5" thickBot="1" x14ac:dyDescent="0.3">
      <c r="A184" s="11">
        <v>178</v>
      </c>
      <c r="B184" s="6" t="s">
        <v>1</v>
      </c>
      <c r="C184" s="5"/>
      <c r="D184" s="5"/>
      <c r="E184" s="6" t="s">
        <v>7</v>
      </c>
      <c r="F184" s="5"/>
      <c r="G184" s="6" t="s">
        <v>61</v>
      </c>
      <c r="H184" s="6" t="s">
        <v>62</v>
      </c>
      <c r="I184" s="6" t="s">
        <v>18</v>
      </c>
      <c r="J184" s="6" t="s">
        <v>103</v>
      </c>
      <c r="K184" s="5"/>
      <c r="L184" s="6" t="s">
        <v>109</v>
      </c>
      <c r="M184" s="6" t="s">
        <v>14</v>
      </c>
      <c r="N184" s="18" t="s">
        <v>396</v>
      </c>
      <c r="O184" s="5" t="s">
        <v>211</v>
      </c>
      <c r="P184" s="5" t="s">
        <v>212</v>
      </c>
      <c r="Q184" s="5" t="s">
        <v>209</v>
      </c>
      <c r="R184" s="5" t="s">
        <v>215</v>
      </c>
      <c r="S184" s="5" t="s">
        <v>218</v>
      </c>
      <c r="T184" s="5" t="s">
        <v>210</v>
      </c>
      <c r="U184" s="5" t="s">
        <v>213</v>
      </c>
      <c r="V184" s="13" t="s">
        <v>214</v>
      </c>
    </row>
    <row r="185" spans="1:22" ht="16.5" thickBot="1" x14ac:dyDescent="0.3">
      <c r="A185" s="11">
        <v>179</v>
      </c>
      <c r="B185" s="6" t="s">
        <v>1</v>
      </c>
      <c r="C185" s="5"/>
      <c r="D185" s="5"/>
      <c r="E185" s="6" t="s">
        <v>7</v>
      </c>
      <c r="F185" s="5"/>
      <c r="G185" s="6" t="s">
        <v>61</v>
      </c>
      <c r="H185" s="6" t="s">
        <v>62</v>
      </c>
      <c r="I185" s="6" t="s">
        <v>18</v>
      </c>
      <c r="J185" s="6" t="s">
        <v>103</v>
      </c>
      <c r="K185" s="6" t="s">
        <v>105</v>
      </c>
      <c r="L185" s="5"/>
      <c r="M185" s="6" t="s">
        <v>14</v>
      </c>
      <c r="N185" s="18" t="s">
        <v>397</v>
      </c>
      <c r="O185" s="5" t="s">
        <v>211</v>
      </c>
      <c r="P185" s="5" t="s">
        <v>212</v>
      </c>
      <c r="Q185" s="5" t="s">
        <v>208</v>
      </c>
      <c r="R185" s="5" t="s">
        <v>215</v>
      </c>
      <c r="S185" s="5" t="s">
        <v>218</v>
      </c>
      <c r="T185" s="5" t="s">
        <v>210</v>
      </c>
      <c r="U185" s="5" t="s">
        <v>213</v>
      </c>
      <c r="V185" s="13" t="s">
        <v>209</v>
      </c>
    </row>
    <row r="186" spans="1:22" ht="16.5" thickBot="1" x14ac:dyDescent="0.3">
      <c r="A186" s="11">
        <v>180</v>
      </c>
      <c r="B186" s="6" t="s">
        <v>1</v>
      </c>
      <c r="C186" s="5"/>
      <c r="D186" s="5"/>
      <c r="E186" s="6" t="s">
        <v>7</v>
      </c>
      <c r="F186" s="5"/>
      <c r="G186" s="6" t="s">
        <v>61</v>
      </c>
      <c r="H186" s="6" t="s">
        <v>62</v>
      </c>
      <c r="I186" s="6" t="s">
        <v>18</v>
      </c>
      <c r="J186" s="6" t="s">
        <v>103</v>
      </c>
      <c r="K186" s="6" t="s">
        <v>105</v>
      </c>
      <c r="L186" s="6" t="s">
        <v>109</v>
      </c>
      <c r="M186" s="5"/>
      <c r="N186" s="18" t="s">
        <v>398</v>
      </c>
      <c r="O186" s="5" t="s">
        <v>211</v>
      </c>
      <c r="P186" s="5" t="s">
        <v>212</v>
      </c>
      <c r="Q186" s="5" t="s">
        <v>208</v>
      </c>
      <c r="R186" s="5" t="s">
        <v>215</v>
      </c>
      <c r="S186" s="5" t="s">
        <v>218</v>
      </c>
      <c r="T186" s="5" t="s">
        <v>210</v>
      </c>
      <c r="U186" s="5" t="s">
        <v>209</v>
      </c>
      <c r="V186" s="13" t="s">
        <v>214</v>
      </c>
    </row>
    <row r="187" spans="1:22" ht="16.5" thickBot="1" x14ac:dyDescent="0.3">
      <c r="A187" s="11">
        <v>181</v>
      </c>
      <c r="B187" s="6" t="s">
        <v>1</v>
      </c>
      <c r="C187" s="5"/>
      <c r="D187" s="5"/>
      <c r="E187" s="6" t="s">
        <v>7</v>
      </c>
      <c r="F187" s="6" t="s">
        <v>16</v>
      </c>
      <c r="G187" s="5"/>
      <c r="H187" s="5"/>
      <c r="I187" s="6" t="s">
        <v>18</v>
      </c>
      <c r="J187" s="6" t="s">
        <v>103</v>
      </c>
      <c r="K187" s="6" t="s">
        <v>105</v>
      </c>
      <c r="L187" s="6" t="s">
        <v>109</v>
      </c>
      <c r="M187" s="6" t="s">
        <v>14</v>
      </c>
      <c r="N187" s="18" t="s">
        <v>399</v>
      </c>
      <c r="O187" s="5" t="s">
        <v>207</v>
      </c>
      <c r="P187" s="5" t="s">
        <v>208</v>
      </c>
      <c r="Q187" s="5" t="s">
        <v>209</v>
      </c>
      <c r="R187" s="5" t="s">
        <v>215</v>
      </c>
      <c r="S187" s="5" t="s">
        <v>218</v>
      </c>
      <c r="T187" s="5" t="s">
        <v>211</v>
      </c>
      <c r="U187" s="5" t="s">
        <v>213</v>
      </c>
      <c r="V187" s="13" t="s">
        <v>214</v>
      </c>
    </row>
    <row r="188" spans="1:22" ht="16.5" thickBot="1" x14ac:dyDescent="0.3">
      <c r="A188" s="11">
        <v>182</v>
      </c>
      <c r="B188" s="6" t="s">
        <v>1</v>
      </c>
      <c r="C188" s="5"/>
      <c r="D188" s="5"/>
      <c r="E188" s="6" t="s">
        <v>7</v>
      </c>
      <c r="F188" s="6" t="s">
        <v>16</v>
      </c>
      <c r="G188" s="5"/>
      <c r="H188" s="6" t="s">
        <v>62</v>
      </c>
      <c r="I188" s="5"/>
      <c r="J188" s="6" t="s">
        <v>103</v>
      </c>
      <c r="K188" s="6" t="s">
        <v>105</v>
      </c>
      <c r="L188" s="6" t="s">
        <v>109</v>
      </c>
      <c r="M188" s="6" t="s">
        <v>14</v>
      </c>
      <c r="N188" s="18" t="s">
        <v>400</v>
      </c>
      <c r="O188" s="5" t="s">
        <v>207</v>
      </c>
      <c r="P188" s="5" t="s">
        <v>208</v>
      </c>
      <c r="Q188" s="5" t="s">
        <v>209</v>
      </c>
      <c r="R188" s="5" t="s">
        <v>215</v>
      </c>
      <c r="S188" s="5" t="s">
        <v>218</v>
      </c>
      <c r="T188" s="5" t="s">
        <v>212</v>
      </c>
      <c r="U188" s="5" t="s">
        <v>213</v>
      </c>
      <c r="V188" s="13" t="s">
        <v>214</v>
      </c>
    </row>
    <row r="189" spans="1:22" ht="16.5" thickBot="1" x14ac:dyDescent="0.3">
      <c r="A189" s="11">
        <v>183</v>
      </c>
      <c r="B189" s="6" t="s">
        <v>1</v>
      </c>
      <c r="C189" s="5"/>
      <c r="D189" s="5"/>
      <c r="E189" s="6" t="s">
        <v>7</v>
      </c>
      <c r="F189" s="6" t="s">
        <v>16</v>
      </c>
      <c r="G189" s="5"/>
      <c r="H189" s="6" t="s">
        <v>62</v>
      </c>
      <c r="I189" s="6" t="s">
        <v>18</v>
      </c>
      <c r="J189" s="5"/>
      <c r="K189" s="6" t="s">
        <v>105</v>
      </c>
      <c r="L189" s="6" t="s">
        <v>109</v>
      </c>
      <c r="M189" s="6" t="s">
        <v>14</v>
      </c>
      <c r="N189" s="18" t="s">
        <v>401</v>
      </c>
      <c r="O189" s="5" t="s">
        <v>207</v>
      </c>
      <c r="P189" s="5" t="s">
        <v>212</v>
      </c>
      <c r="Q189" s="5" t="s">
        <v>208</v>
      </c>
      <c r="R189" s="5" t="s">
        <v>215</v>
      </c>
      <c r="S189" s="5" t="s">
        <v>218</v>
      </c>
      <c r="T189" s="5" t="s">
        <v>211</v>
      </c>
      <c r="U189" s="5" t="s">
        <v>213</v>
      </c>
      <c r="V189" s="13" t="s">
        <v>214</v>
      </c>
    </row>
    <row r="190" spans="1:22" ht="16.5" thickBot="1" x14ac:dyDescent="0.3">
      <c r="A190" s="11">
        <v>184</v>
      </c>
      <c r="B190" s="6" t="s">
        <v>1</v>
      </c>
      <c r="C190" s="5"/>
      <c r="D190" s="5"/>
      <c r="E190" s="6" t="s">
        <v>7</v>
      </c>
      <c r="F190" s="6" t="s">
        <v>16</v>
      </c>
      <c r="G190" s="5"/>
      <c r="H190" s="6" t="s">
        <v>62</v>
      </c>
      <c r="I190" s="6" t="s">
        <v>18</v>
      </c>
      <c r="J190" s="6" t="s">
        <v>103</v>
      </c>
      <c r="K190" s="5"/>
      <c r="L190" s="6" t="s">
        <v>109</v>
      </c>
      <c r="M190" s="6" t="s">
        <v>14</v>
      </c>
      <c r="N190" s="18" t="s">
        <v>402</v>
      </c>
      <c r="O190" s="5" t="s">
        <v>207</v>
      </c>
      <c r="P190" s="5" t="s">
        <v>212</v>
      </c>
      <c r="Q190" s="5" t="s">
        <v>209</v>
      </c>
      <c r="R190" s="5" t="s">
        <v>215</v>
      </c>
      <c r="S190" s="5" t="s">
        <v>218</v>
      </c>
      <c r="T190" s="5" t="s">
        <v>211</v>
      </c>
      <c r="U190" s="5" t="s">
        <v>213</v>
      </c>
      <c r="V190" s="13" t="s">
        <v>214</v>
      </c>
    </row>
    <row r="191" spans="1:22" ht="16.5" thickBot="1" x14ac:dyDescent="0.3">
      <c r="A191" s="11">
        <v>185</v>
      </c>
      <c r="B191" s="6" t="s">
        <v>1</v>
      </c>
      <c r="C191" s="5"/>
      <c r="D191" s="5"/>
      <c r="E191" s="6" t="s">
        <v>7</v>
      </c>
      <c r="F191" s="6" t="s">
        <v>16</v>
      </c>
      <c r="G191" s="5"/>
      <c r="H191" s="6" t="s">
        <v>62</v>
      </c>
      <c r="I191" s="6" t="s">
        <v>18</v>
      </c>
      <c r="J191" s="6" t="s">
        <v>103</v>
      </c>
      <c r="K191" s="6" t="s">
        <v>105</v>
      </c>
      <c r="L191" s="5"/>
      <c r="M191" s="6" t="s">
        <v>14</v>
      </c>
      <c r="N191" s="18" t="s">
        <v>403</v>
      </c>
      <c r="O191" s="5" t="s">
        <v>207</v>
      </c>
      <c r="P191" s="5" t="s">
        <v>212</v>
      </c>
      <c r="Q191" s="5" t="s">
        <v>208</v>
      </c>
      <c r="R191" s="5" t="s">
        <v>215</v>
      </c>
      <c r="S191" s="5" t="s">
        <v>218</v>
      </c>
      <c r="T191" s="5" t="s">
        <v>211</v>
      </c>
      <c r="U191" s="5" t="s">
        <v>213</v>
      </c>
      <c r="V191" s="13" t="s">
        <v>209</v>
      </c>
    </row>
    <row r="192" spans="1:22" ht="16.5" thickBot="1" x14ac:dyDescent="0.3">
      <c r="A192" s="11">
        <v>186</v>
      </c>
      <c r="B192" s="6" t="s">
        <v>1</v>
      </c>
      <c r="C192" s="5"/>
      <c r="D192" s="5"/>
      <c r="E192" s="6" t="s">
        <v>7</v>
      </c>
      <c r="F192" s="6" t="s">
        <v>16</v>
      </c>
      <c r="G192" s="5"/>
      <c r="H192" s="6" t="s">
        <v>62</v>
      </c>
      <c r="I192" s="6" t="s">
        <v>18</v>
      </c>
      <c r="J192" s="6" t="s">
        <v>103</v>
      </c>
      <c r="K192" s="6" t="s">
        <v>105</v>
      </c>
      <c r="L192" s="6" t="s">
        <v>109</v>
      </c>
      <c r="M192" s="5"/>
      <c r="N192" s="18" t="s">
        <v>404</v>
      </c>
      <c r="O192" s="5" t="s">
        <v>207</v>
      </c>
      <c r="P192" s="5" t="s">
        <v>212</v>
      </c>
      <c r="Q192" s="5" t="s">
        <v>208</v>
      </c>
      <c r="R192" s="5" t="s">
        <v>215</v>
      </c>
      <c r="S192" s="5" t="s">
        <v>218</v>
      </c>
      <c r="T192" s="5" t="s">
        <v>211</v>
      </c>
      <c r="U192" s="5" t="s">
        <v>209</v>
      </c>
      <c r="V192" s="13" t="s">
        <v>214</v>
      </c>
    </row>
    <row r="193" spans="1:22" ht="16.5" thickBot="1" x14ac:dyDescent="0.3">
      <c r="A193" s="11">
        <v>187</v>
      </c>
      <c r="B193" s="6" t="s">
        <v>1</v>
      </c>
      <c r="C193" s="5"/>
      <c r="D193" s="5"/>
      <c r="E193" s="6" t="s">
        <v>7</v>
      </c>
      <c r="F193" s="6" t="s">
        <v>16</v>
      </c>
      <c r="G193" s="6" t="s">
        <v>61</v>
      </c>
      <c r="H193" s="5"/>
      <c r="I193" s="5"/>
      <c r="J193" s="6" t="s">
        <v>103</v>
      </c>
      <c r="K193" s="6" t="s">
        <v>105</v>
      </c>
      <c r="L193" s="6" t="s">
        <v>109</v>
      </c>
      <c r="M193" s="6" t="s">
        <v>14</v>
      </c>
      <c r="N193" s="18" t="s">
        <v>405</v>
      </c>
      <c r="O193" s="5" t="s">
        <v>207</v>
      </c>
      <c r="P193" s="5" t="s">
        <v>208</v>
      </c>
      <c r="Q193" s="5" t="s">
        <v>209</v>
      </c>
      <c r="R193" s="5" t="s">
        <v>215</v>
      </c>
      <c r="S193" s="5" t="s">
        <v>218</v>
      </c>
      <c r="T193" s="5" t="s">
        <v>210</v>
      </c>
      <c r="U193" s="5" t="s">
        <v>213</v>
      </c>
      <c r="V193" s="13" t="s">
        <v>214</v>
      </c>
    </row>
    <row r="194" spans="1:22" ht="16.5" thickBot="1" x14ac:dyDescent="0.3">
      <c r="A194" s="11">
        <v>188</v>
      </c>
      <c r="B194" s="6" t="s">
        <v>1</v>
      </c>
      <c r="C194" s="5"/>
      <c r="D194" s="5"/>
      <c r="E194" s="6" t="s">
        <v>7</v>
      </c>
      <c r="F194" s="6" t="s">
        <v>16</v>
      </c>
      <c r="G194" s="6" t="s">
        <v>61</v>
      </c>
      <c r="H194" s="5"/>
      <c r="I194" s="6" t="s">
        <v>18</v>
      </c>
      <c r="J194" s="5"/>
      <c r="K194" s="6" t="s">
        <v>105</v>
      </c>
      <c r="L194" s="6" t="s">
        <v>109</v>
      </c>
      <c r="M194" s="6" t="s">
        <v>14</v>
      </c>
      <c r="N194" s="18" t="s">
        <v>406</v>
      </c>
      <c r="O194" s="5" t="s">
        <v>211</v>
      </c>
      <c r="P194" s="5" t="s">
        <v>208</v>
      </c>
      <c r="Q194" s="5" t="s">
        <v>207</v>
      </c>
      <c r="R194" s="5" t="s">
        <v>215</v>
      </c>
      <c r="S194" s="5" t="s">
        <v>218</v>
      </c>
      <c r="T194" s="5" t="s">
        <v>210</v>
      </c>
      <c r="U194" s="5" t="s">
        <v>213</v>
      </c>
      <c r="V194" s="13" t="s">
        <v>214</v>
      </c>
    </row>
    <row r="195" spans="1:22" ht="16.5" thickBot="1" x14ac:dyDescent="0.3">
      <c r="A195" s="11">
        <v>189</v>
      </c>
      <c r="B195" s="6" t="s">
        <v>1</v>
      </c>
      <c r="C195" s="5"/>
      <c r="D195" s="5"/>
      <c r="E195" s="6" t="s">
        <v>7</v>
      </c>
      <c r="F195" s="6" t="s">
        <v>16</v>
      </c>
      <c r="G195" s="6" t="s">
        <v>61</v>
      </c>
      <c r="H195" s="5"/>
      <c r="I195" s="6" t="s">
        <v>18</v>
      </c>
      <c r="J195" s="6" t="s">
        <v>103</v>
      </c>
      <c r="K195" s="5"/>
      <c r="L195" s="6" t="s">
        <v>109</v>
      </c>
      <c r="M195" s="6" t="s">
        <v>14</v>
      </c>
      <c r="N195" s="18" t="s">
        <v>407</v>
      </c>
      <c r="O195" s="5" t="s">
        <v>211</v>
      </c>
      <c r="P195" s="5" t="s">
        <v>207</v>
      </c>
      <c r="Q195" s="5" t="s">
        <v>209</v>
      </c>
      <c r="R195" s="5" t="s">
        <v>215</v>
      </c>
      <c r="S195" s="5" t="s">
        <v>218</v>
      </c>
      <c r="T195" s="5" t="s">
        <v>210</v>
      </c>
      <c r="U195" s="5" t="s">
        <v>213</v>
      </c>
      <c r="V195" s="13" t="s">
        <v>214</v>
      </c>
    </row>
    <row r="196" spans="1:22" ht="16.5" thickBot="1" x14ac:dyDescent="0.3">
      <c r="A196" s="11">
        <v>190</v>
      </c>
      <c r="B196" s="6" t="s">
        <v>1</v>
      </c>
      <c r="C196" s="5"/>
      <c r="D196" s="5"/>
      <c r="E196" s="6" t="s">
        <v>7</v>
      </c>
      <c r="F196" s="6" t="s">
        <v>16</v>
      </c>
      <c r="G196" s="6" t="s">
        <v>61</v>
      </c>
      <c r="H196" s="5"/>
      <c r="I196" s="6" t="s">
        <v>18</v>
      </c>
      <c r="J196" s="6" t="s">
        <v>103</v>
      </c>
      <c r="K196" s="6" t="s">
        <v>105</v>
      </c>
      <c r="L196" s="5"/>
      <c r="M196" s="6" t="s">
        <v>14</v>
      </c>
      <c r="N196" s="18" t="s">
        <v>408</v>
      </c>
      <c r="O196" s="5" t="s">
        <v>211</v>
      </c>
      <c r="P196" s="5" t="s">
        <v>208</v>
      </c>
      <c r="Q196" s="5" t="s">
        <v>207</v>
      </c>
      <c r="R196" s="5" t="s">
        <v>215</v>
      </c>
      <c r="S196" s="5" t="s">
        <v>218</v>
      </c>
      <c r="T196" s="5" t="s">
        <v>210</v>
      </c>
      <c r="U196" s="5" t="s">
        <v>213</v>
      </c>
      <c r="V196" s="13" t="s">
        <v>209</v>
      </c>
    </row>
    <row r="197" spans="1:22" ht="16.5" thickBot="1" x14ac:dyDescent="0.3">
      <c r="A197" s="11">
        <v>191</v>
      </c>
      <c r="B197" s="6" t="s">
        <v>1</v>
      </c>
      <c r="C197" s="5"/>
      <c r="D197" s="5"/>
      <c r="E197" s="6" t="s">
        <v>7</v>
      </c>
      <c r="F197" s="6" t="s">
        <v>16</v>
      </c>
      <c r="G197" s="6" t="s">
        <v>61</v>
      </c>
      <c r="H197" s="5"/>
      <c r="I197" s="6" t="s">
        <v>18</v>
      </c>
      <c r="J197" s="6" t="s">
        <v>103</v>
      </c>
      <c r="K197" s="6" t="s">
        <v>105</v>
      </c>
      <c r="L197" s="6" t="s">
        <v>109</v>
      </c>
      <c r="M197" s="5"/>
      <c r="N197" s="18" t="s">
        <v>409</v>
      </c>
      <c r="O197" s="5" t="s">
        <v>211</v>
      </c>
      <c r="P197" s="5" t="s">
        <v>208</v>
      </c>
      <c r="Q197" s="5" t="s">
        <v>207</v>
      </c>
      <c r="R197" s="5" t="s">
        <v>215</v>
      </c>
      <c r="S197" s="5" t="s">
        <v>218</v>
      </c>
      <c r="T197" s="5" t="s">
        <v>210</v>
      </c>
      <c r="U197" s="5" t="s">
        <v>209</v>
      </c>
      <c r="V197" s="13" t="s">
        <v>214</v>
      </c>
    </row>
    <row r="198" spans="1:22" ht="16.5" thickBot="1" x14ac:dyDescent="0.3">
      <c r="A198" s="11">
        <v>192</v>
      </c>
      <c r="B198" s="6" t="s">
        <v>1</v>
      </c>
      <c r="C198" s="5"/>
      <c r="D198" s="5"/>
      <c r="E198" s="6" t="s">
        <v>7</v>
      </c>
      <c r="F198" s="6" t="s">
        <v>16</v>
      </c>
      <c r="G198" s="6" t="s">
        <v>61</v>
      </c>
      <c r="H198" s="6" t="s">
        <v>62</v>
      </c>
      <c r="I198" s="5"/>
      <c r="J198" s="5"/>
      <c r="K198" s="6" t="s">
        <v>105</v>
      </c>
      <c r="L198" s="6" t="s">
        <v>109</v>
      </c>
      <c r="M198" s="6" t="s">
        <v>14</v>
      </c>
      <c r="N198" s="18" t="s">
        <v>410</v>
      </c>
      <c r="O198" s="5" t="s">
        <v>207</v>
      </c>
      <c r="P198" s="5" t="s">
        <v>212</v>
      </c>
      <c r="Q198" s="5" t="s">
        <v>208</v>
      </c>
      <c r="R198" s="5" t="s">
        <v>215</v>
      </c>
      <c r="S198" s="5" t="s">
        <v>218</v>
      </c>
      <c r="T198" s="5" t="s">
        <v>210</v>
      </c>
      <c r="U198" s="5" t="s">
        <v>213</v>
      </c>
      <c r="V198" s="13" t="s">
        <v>214</v>
      </c>
    </row>
    <row r="199" spans="1:22" ht="16.5" thickBot="1" x14ac:dyDescent="0.3">
      <c r="A199" s="11">
        <v>193</v>
      </c>
      <c r="B199" s="6" t="s">
        <v>1</v>
      </c>
      <c r="C199" s="5"/>
      <c r="D199" s="5"/>
      <c r="E199" s="6" t="s">
        <v>7</v>
      </c>
      <c r="F199" s="6" t="s">
        <v>16</v>
      </c>
      <c r="G199" s="6" t="s">
        <v>61</v>
      </c>
      <c r="H199" s="6" t="s">
        <v>62</v>
      </c>
      <c r="I199" s="5"/>
      <c r="J199" s="6" t="s">
        <v>103</v>
      </c>
      <c r="K199" s="5"/>
      <c r="L199" s="6" t="s">
        <v>109</v>
      </c>
      <c r="M199" s="6" t="s">
        <v>14</v>
      </c>
      <c r="N199" s="18" t="s">
        <v>411</v>
      </c>
      <c r="O199" s="5" t="s">
        <v>207</v>
      </c>
      <c r="P199" s="5" t="s">
        <v>212</v>
      </c>
      <c r="Q199" s="5" t="s">
        <v>209</v>
      </c>
      <c r="R199" s="5" t="s">
        <v>215</v>
      </c>
      <c r="S199" s="5" t="s">
        <v>218</v>
      </c>
      <c r="T199" s="5" t="s">
        <v>210</v>
      </c>
      <c r="U199" s="5" t="s">
        <v>213</v>
      </c>
      <c r="V199" s="13" t="s">
        <v>214</v>
      </c>
    </row>
    <row r="200" spans="1:22" ht="16.5" thickBot="1" x14ac:dyDescent="0.3">
      <c r="A200" s="11">
        <v>194</v>
      </c>
      <c r="B200" s="6" t="s">
        <v>1</v>
      </c>
      <c r="C200" s="5"/>
      <c r="D200" s="5"/>
      <c r="E200" s="6" t="s">
        <v>7</v>
      </c>
      <c r="F200" s="6" t="s">
        <v>16</v>
      </c>
      <c r="G200" s="6" t="s">
        <v>61</v>
      </c>
      <c r="H200" s="6" t="s">
        <v>62</v>
      </c>
      <c r="I200" s="5"/>
      <c r="J200" s="6" t="s">
        <v>103</v>
      </c>
      <c r="K200" s="6" t="s">
        <v>105</v>
      </c>
      <c r="L200" s="5"/>
      <c r="M200" s="6" t="s">
        <v>14</v>
      </c>
      <c r="N200" s="18" t="s">
        <v>412</v>
      </c>
      <c r="O200" s="5" t="s">
        <v>207</v>
      </c>
      <c r="P200" s="5" t="s">
        <v>212</v>
      </c>
      <c r="Q200" s="5" t="s">
        <v>208</v>
      </c>
      <c r="R200" s="5" t="s">
        <v>215</v>
      </c>
      <c r="S200" s="5" t="s">
        <v>218</v>
      </c>
      <c r="T200" s="5" t="s">
        <v>210</v>
      </c>
      <c r="U200" s="5" t="s">
        <v>213</v>
      </c>
      <c r="V200" s="13" t="s">
        <v>209</v>
      </c>
    </row>
    <row r="201" spans="1:22" ht="16.5" thickBot="1" x14ac:dyDescent="0.3">
      <c r="A201" s="11">
        <v>195</v>
      </c>
      <c r="B201" s="6" t="s">
        <v>1</v>
      </c>
      <c r="C201" s="5"/>
      <c r="D201" s="5"/>
      <c r="E201" s="6" t="s">
        <v>7</v>
      </c>
      <c r="F201" s="6" t="s">
        <v>16</v>
      </c>
      <c r="G201" s="6" t="s">
        <v>61</v>
      </c>
      <c r="H201" s="6" t="s">
        <v>62</v>
      </c>
      <c r="I201" s="5"/>
      <c r="J201" s="6" t="s">
        <v>103</v>
      </c>
      <c r="K201" s="6" t="s">
        <v>105</v>
      </c>
      <c r="L201" s="6" t="s">
        <v>109</v>
      </c>
      <c r="M201" s="5"/>
      <c r="N201" s="18" t="s">
        <v>413</v>
      </c>
      <c r="O201" s="5" t="s">
        <v>207</v>
      </c>
      <c r="P201" s="5" t="s">
        <v>212</v>
      </c>
      <c r="Q201" s="5" t="s">
        <v>208</v>
      </c>
      <c r="R201" s="5" t="s">
        <v>215</v>
      </c>
      <c r="S201" s="5" t="s">
        <v>218</v>
      </c>
      <c r="T201" s="5" t="s">
        <v>210</v>
      </c>
      <c r="U201" s="5" t="s">
        <v>209</v>
      </c>
      <c r="V201" s="13" t="s">
        <v>214</v>
      </c>
    </row>
    <row r="202" spans="1:22" ht="16.5" thickBot="1" x14ac:dyDescent="0.3">
      <c r="A202" s="11">
        <v>196</v>
      </c>
      <c r="B202" s="6" t="s">
        <v>1</v>
      </c>
      <c r="C202" s="5"/>
      <c r="D202" s="5"/>
      <c r="E202" s="6" t="s">
        <v>7</v>
      </c>
      <c r="F202" s="6" t="s">
        <v>16</v>
      </c>
      <c r="G202" s="6" t="s">
        <v>61</v>
      </c>
      <c r="H202" s="6" t="s">
        <v>62</v>
      </c>
      <c r="I202" s="6" t="s">
        <v>18</v>
      </c>
      <c r="J202" s="5"/>
      <c r="K202" s="5"/>
      <c r="L202" s="6" t="s">
        <v>109</v>
      </c>
      <c r="M202" s="6" t="s">
        <v>14</v>
      </c>
      <c r="N202" s="18" t="s">
        <v>414</v>
      </c>
      <c r="O202" s="5" t="s">
        <v>211</v>
      </c>
      <c r="P202" s="5" t="s">
        <v>212</v>
      </c>
      <c r="Q202" s="5" t="s">
        <v>207</v>
      </c>
      <c r="R202" s="5" t="s">
        <v>215</v>
      </c>
      <c r="S202" s="5" t="s">
        <v>218</v>
      </c>
      <c r="T202" s="5" t="s">
        <v>210</v>
      </c>
      <c r="U202" s="5" t="s">
        <v>213</v>
      </c>
      <c r="V202" s="13" t="s">
        <v>214</v>
      </c>
    </row>
    <row r="203" spans="1:22" ht="16.5" thickBot="1" x14ac:dyDescent="0.3">
      <c r="A203" s="11">
        <v>197</v>
      </c>
      <c r="B203" s="6" t="s">
        <v>1</v>
      </c>
      <c r="C203" s="5"/>
      <c r="D203" s="5"/>
      <c r="E203" s="6" t="s">
        <v>7</v>
      </c>
      <c r="F203" s="6" t="s">
        <v>16</v>
      </c>
      <c r="G203" s="6" t="s">
        <v>61</v>
      </c>
      <c r="H203" s="6" t="s">
        <v>62</v>
      </c>
      <c r="I203" s="6" t="s">
        <v>18</v>
      </c>
      <c r="J203" s="5"/>
      <c r="K203" s="6" t="s">
        <v>105</v>
      </c>
      <c r="L203" s="5"/>
      <c r="M203" s="6" t="s">
        <v>14</v>
      </c>
      <c r="N203" s="18" t="s">
        <v>415</v>
      </c>
      <c r="O203" s="5" t="s">
        <v>211</v>
      </c>
      <c r="P203" s="5" t="s">
        <v>212</v>
      </c>
      <c r="Q203" s="5" t="s">
        <v>208</v>
      </c>
      <c r="R203" s="5" t="s">
        <v>215</v>
      </c>
      <c r="S203" s="5" t="s">
        <v>218</v>
      </c>
      <c r="T203" s="5" t="s">
        <v>210</v>
      </c>
      <c r="U203" s="5" t="s">
        <v>213</v>
      </c>
      <c r="V203" s="13" t="s">
        <v>207</v>
      </c>
    </row>
    <row r="204" spans="1:22" ht="16.5" thickBot="1" x14ac:dyDescent="0.3">
      <c r="A204" s="11">
        <v>198</v>
      </c>
      <c r="B204" s="6" t="s">
        <v>1</v>
      </c>
      <c r="C204" s="5"/>
      <c r="D204" s="5"/>
      <c r="E204" s="6" t="s">
        <v>7</v>
      </c>
      <c r="F204" s="6" t="s">
        <v>16</v>
      </c>
      <c r="G204" s="6" t="s">
        <v>61</v>
      </c>
      <c r="H204" s="6" t="s">
        <v>62</v>
      </c>
      <c r="I204" s="6" t="s">
        <v>18</v>
      </c>
      <c r="J204" s="5"/>
      <c r="K204" s="6" t="s">
        <v>105</v>
      </c>
      <c r="L204" s="6" t="s">
        <v>109</v>
      </c>
      <c r="M204" s="5"/>
      <c r="N204" s="18" t="s">
        <v>416</v>
      </c>
      <c r="O204" s="5" t="s">
        <v>211</v>
      </c>
      <c r="P204" s="5" t="s">
        <v>212</v>
      </c>
      <c r="Q204" s="5" t="s">
        <v>208</v>
      </c>
      <c r="R204" s="5" t="s">
        <v>215</v>
      </c>
      <c r="S204" s="5" t="s">
        <v>218</v>
      </c>
      <c r="T204" s="5" t="s">
        <v>210</v>
      </c>
      <c r="U204" s="5" t="s">
        <v>207</v>
      </c>
      <c r="V204" s="13" t="s">
        <v>214</v>
      </c>
    </row>
    <row r="205" spans="1:22" ht="16.5" thickBot="1" x14ac:dyDescent="0.3">
      <c r="A205" s="11">
        <v>199</v>
      </c>
      <c r="B205" s="6" t="s">
        <v>1</v>
      </c>
      <c r="C205" s="5"/>
      <c r="D205" s="5"/>
      <c r="E205" s="6" t="s">
        <v>7</v>
      </c>
      <c r="F205" s="6" t="s">
        <v>16</v>
      </c>
      <c r="G205" s="6" t="s">
        <v>61</v>
      </c>
      <c r="H205" s="6" t="s">
        <v>62</v>
      </c>
      <c r="I205" s="6" t="s">
        <v>18</v>
      </c>
      <c r="J205" s="6" t="s">
        <v>103</v>
      </c>
      <c r="K205" s="5"/>
      <c r="L205" s="5"/>
      <c r="M205" s="6" t="s">
        <v>14</v>
      </c>
      <c r="N205" s="18" t="s">
        <v>417</v>
      </c>
      <c r="O205" s="5" t="s">
        <v>211</v>
      </c>
      <c r="P205" s="5" t="s">
        <v>212</v>
      </c>
      <c r="Q205" s="5" t="s">
        <v>207</v>
      </c>
      <c r="R205" s="5" t="s">
        <v>215</v>
      </c>
      <c r="S205" s="5" t="s">
        <v>218</v>
      </c>
      <c r="T205" s="5" t="s">
        <v>210</v>
      </c>
      <c r="U205" s="5" t="s">
        <v>213</v>
      </c>
      <c r="V205" s="13" t="s">
        <v>209</v>
      </c>
    </row>
    <row r="206" spans="1:22" ht="16.5" thickBot="1" x14ac:dyDescent="0.3">
      <c r="A206" s="11">
        <v>200</v>
      </c>
      <c r="B206" s="6" t="s">
        <v>1</v>
      </c>
      <c r="C206" s="5"/>
      <c r="D206" s="5"/>
      <c r="E206" s="6" t="s">
        <v>7</v>
      </c>
      <c r="F206" s="6" t="s">
        <v>16</v>
      </c>
      <c r="G206" s="6" t="s">
        <v>61</v>
      </c>
      <c r="H206" s="6" t="s">
        <v>62</v>
      </c>
      <c r="I206" s="6" t="s">
        <v>18</v>
      </c>
      <c r="J206" s="6" t="s">
        <v>103</v>
      </c>
      <c r="K206" s="5"/>
      <c r="L206" s="6" t="s">
        <v>109</v>
      </c>
      <c r="M206" s="5"/>
      <c r="N206" s="18" t="s">
        <v>418</v>
      </c>
      <c r="O206" s="5" t="s">
        <v>211</v>
      </c>
      <c r="P206" s="5" t="s">
        <v>212</v>
      </c>
      <c r="Q206" s="5" t="s">
        <v>207</v>
      </c>
      <c r="R206" s="5" t="s">
        <v>215</v>
      </c>
      <c r="S206" s="5" t="s">
        <v>218</v>
      </c>
      <c r="T206" s="5" t="s">
        <v>210</v>
      </c>
      <c r="U206" s="5" t="s">
        <v>209</v>
      </c>
      <c r="V206" s="13" t="s">
        <v>214</v>
      </c>
    </row>
    <row r="207" spans="1:22" ht="16.5" thickBot="1" x14ac:dyDescent="0.3">
      <c r="A207" s="11">
        <v>201</v>
      </c>
      <c r="B207" s="6" t="s">
        <v>1</v>
      </c>
      <c r="C207" s="5"/>
      <c r="D207" s="5"/>
      <c r="E207" s="6" t="s">
        <v>7</v>
      </c>
      <c r="F207" s="6" t="s">
        <v>16</v>
      </c>
      <c r="G207" s="6" t="s">
        <v>61</v>
      </c>
      <c r="H207" s="6" t="s">
        <v>62</v>
      </c>
      <c r="I207" s="6" t="s">
        <v>18</v>
      </c>
      <c r="J207" s="6" t="s">
        <v>103</v>
      </c>
      <c r="K207" s="6" t="s">
        <v>105</v>
      </c>
      <c r="L207" s="5"/>
      <c r="M207" s="5"/>
      <c r="N207" s="18" t="s">
        <v>419</v>
      </c>
      <c r="O207" s="5" t="s">
        <v>211</v>
      </c>
      <c r="P207" s="5" t="s">
        <v>212</v>
      </c>
      <c r="Q207" s="5" t="s">
        <v>208</v>
      </c>
      <c r="R207" s="5" t="s">
        <v>215</v>
      </c>
      <c r="S207" s="5" t="s">
        <v>218</v>
      </c>
      <c r="T207" s="5" t="s">
        <v>210</v>
      </c>
      <c r="U207" s="5" t="s">
        <v>207</v>
      </c>
      <c r="V207" s="13" t="s">
        <v>209</v>
      </c>
    </row>
    <row r="208" spans="1:22" ht="16.5" thickBot="1" x14ac:dyDescent="0.3">
      <c r="A208" s="11">
        <v>202</v>
      </c>
      <c r="B208" s="6" t="s">
        <v>1</v>
      </c>
      <c r="C208" s="5"/>
      <c r="D208" s="6" t="s">
        <v>6</v>
      </c>
      <c r="E208" s="5"/>
      <c r="F208" s="5"/>
      <c r="G208" s="5"/>
      <c r="H208" s="6" t="s">
        <v>62</v>
      </c>
      <c r="I208" s="6" t="s">
        <v>18</v>
      </c>
      <c r="J208" s="6" t="s">
        <v>103</v>
      </c>
      <c r="K208" s="6" t="s">
        <v>105</v>
      </c>
      <c r="L208" s="6" t="s">
        <v>109</v>
      </c>
      <c r="M208" s="6" t="s">
        <v>14</v>
      </c>
      <c r="N208" s="18" t="s">
        <v>420</v>
      </c>
      <c r="O208" s="5" t="s">
        <v>211</v>
      </c>
      <c r="P208" s="5" t="s">
        <v>208</v>
      </c>
      <c r="Q208" s="5" t="s">
        <v>209</v>
      </c>
      <c r="R208" s="5" t="s">
        <v>216</v>
      </c>
      <c r="S208" s="5" t="s">
        <v>218</v>
      </c>
      <c r="T208" s="5" t="s">
        <v>212</v>
      </c>
      <c r="U208" s="5" t="s">
        <v>213</v>
      </c>
      <c r="V208" s="13" t="s">
        <v>214</v>
      </c>
    </row>
    <row r="209" spans="1:22" ht="16.5" thickBot="1" x14ac:dyDescent="0.3">
      <c r="A209" s="11">
        <v>203</v>
      </c>
      <c r="B209" s="6" t="s">
        <v>1</v>
      </c>
      <c r="C209" s="5"/>
      <c r="D209" s="6" t="s">
        <v>6</v>
      </c>
      <c r="E209" s="5"/>
      <c r="F209" s="5"/>
      <c r="G209" s="6" t="s">
        <v>61</v>
      </c>
      <c r="H209" s="5"/>
      <c r="I209" s="6" t="s">
        <v>18</v>
      </c>
      <c r="J209" s="6" t="s">
        <v>103</v>
      </c>
      <c r="K209" s="6" t="s">
        <v>105</v>
      </c>
      <c r="L209" s="6" t="s">
        <v>109</v>
      </c>
      <c r="M209" s="6" t="s">
        <v>14</v>
      </c>
      <c r="N209" s="18" t="s">
        <v>421</v>
      </c>
      <c r="O209" s="5" t="s">
        <v>211</v>
      </c>
      <c r="P209" s="5" t="s">
        <v>208</v>
      </c>
      <c r="Q209" s="5" t="s">
        <v>209</v>
      </c>
      <c r="R209" s="5" t="s">
        <v>216</v>
      </c>
      <c r="S209" s="5" t="s">
        <v>218</v>
      </c>
      <c r="T209" s="5" t="s">
        <v>210</v>
      </c>
      <c r="U209" s="5" t="s">
        <v>213</v>
      </c>
      <c r="V209" s="13" t="s">
        <v>214</v>
      </c>
    </row>
    <row r="210" spans="1:22" ht="16.5" thickBot="1" x14ac:dyDescent="0.3">
      <c r="A210" s="11">
        <v>204</v>
      </c>
      <c r="B210" s="6" t="s">
        <v>1</v>
      </c>
      <c r="C210" s="5"/>
      <c r="D210" s="6" t="s">
        <v>6</v>
      </c>
      <c r="E210" s="5"/>
      <c r="F210" s="5"/>
      <c r="G210" s="6" t="s">
        <v>61</v>
      </c>
      <c r="H210" s="6" t="s">
        <v>62</v>
      </c>
      <c r="I210" s="5"/>
      <c r="J210" s="6" t="s">
        <v>103</v>
      </c>
      <c r="K210" s="6" t="s">
        <v>105</v>
      </c>
      <c r="L210" s="6" t="s">
        <v>109</v>
      </c>
      <c r="M210" s="6" t="s">
        <v>14</v>
      </c>
      <c r="N210" s="18" t="s">
        <v>422</v>
      </c>
      <c r="O210" s="5" t="s">
        <v>209</v>
      </c>
      <c r="P210" s="5" t="s">
        <v>212</v>
      </c>
      <c r="Q210" s="5" t="s">
        <v>208</v>
      </c>
      <c r="R210" s="5" t="s">
        <v>216</v>
      </c>
      <c r="S210" s="5" t="s">
        <v>218</v>
      </c>
      <c r="T210" s="5" t="s">
        <v>210</v>
      </c>
      <c r="U210" s="5" t="s">
        <v>213</v>
      </c>
      <c r="V210" s="13" t="s">
        <v>214</v>
      </c>
    </row>
    <row r="211" spans="1:22" ht="16.5" thickBot="1" x14ac:dyDescent="0.3">
      <c r="A211" s="11">
        <v>205</v>
      </c>
      <c r="B211" s="6" t="s">
        <v>1</v>
      </c>
      <c r="C211" s="5"/>
      <c r="D211" s="6" t="s">
        <v>6</v>
      </c>
      <c r="E211" s="5"/>
      <c r="F211" s="5"/>
      <c r="G211" s="6" t="s">
        <v>61</v>
      </c>
      <c r="H211" s="6" t="s">
        <v>62</v>
      </c>
      <c r="I211" s="6" t="s">
        <v>18</v>
      </c>
      <c r="J211" s="5"/>
      <c r="K211" s="6" t="s">
        <v>105</v>
      </c>
      <c r="L211" s="6" t="s">
        <v>109</v>
      </c>
      <c r="M211" s="6" t="s">
        <v>14</v>
      </c>
      <c r="N211" s="18" t="s">
        <v>423</v>
      </c>
      <c r="O211" s="5" t="s">
        <v>211</v>
      </c>
      <c r="P211" s="5" t="s">
        <v>212</v>
      </c>
      <c r="Q211" s="5" t="s">
        <v>208</v>
      </c>
      <c r="R211" s="5" t="s">
        <v>216</v>
      </c>
      <c r="S211" s="5" t="s">
        <v>218</v>
      </c>
      <c r="T211" s="5" t="s">
        <v>210</v>
      </c>
      <c r="U211" s="5" t="s">
        <v>213</v>
      </c>
      <c r="V211" s="13" t="s">
        <v>214</v>
      </c>
    </row>
    <row r="212" spans="1:22" ht="16.5" thickBot="1" x14ac:dyDescent="0.3">
      <c r="A212" s="11">
        <v>206</v>
      </c>
      <c r="B212" s="6" t="s">
        <v>1</v>
      </c>
      <c r="C212" s="5"/>
      <c r="D212" s="6" t="s">
        <v>6</v>
      </c>
      <c r="E212" s="5"/>
      <c r="F212" s="5"/>
      <c r="G212" s="6" t="s">
        <v>61</v>
      </c>
      <c r="H212" s="6" t="s">
        <v>62</v>
      </c>
      <c r="I212" s="6" t="s">
        <v>18</v>
      </c>
      <c r="J212" s="6" t="s">
        <v>103</v>
      </c>
      <c r="K212" s="5"/>
      <c r="L212" s="6" t="s">
        <v>109</v>
      </c>
      <c r="M212" s="6" t="s">
        <v>14</v>
      </c>
      <c r="N212" s="18" t="s">
        <v>424</v>
      </c>
      <c r="O212" s="5" t="s">
        <v>211</v>
      </c>
      <c r="P212" s="5" t="s">
        <v>212</v>
      </c>
      <c r="Q212" s="5" t="s">
        <v>209</v>
      </c>
      <c r="R212" s="5" t="s">
        <v>216</v>
      </c>
      <c r="S212" s="5" t="s">
        <v>218</v>
      </c>
      <c r="T212" s="5" t="s">
        <v>210</v>
      </c>
      <c r="U212" s="5" t="s">
        <v>213</v>
      </c>
      <c r="V212" s="13" t="s">
        <v>214</v>
      </c>
    </row>
    <row r="213" spans="1:22" ht="16.5" thickBot="1" x14ac:dyDescent="0.3">
      <c r="A213" s="11">
        <v>207</v>
      </c>
      <c r="B213" s="6" t="s">
        <v>1</v>
      </c>
      <c r="C213" s="5"/>
      <c r="D213" s="6" t="s">
        <v>6</v>
      </c>
      <c r="E213" s="5"/>
      <c r="F213" s="5"/>
      <c r="G213" s="6" t="s">
        <v>61</v>
      </c>
      <c r="H213" s="6" t="s">
        <v>62</v>
      </c>
      <c r="I213" s="6" t="s">
        <v>18</v>
      </c>
      <c r="J213" s="6" t="s">
        <v>103</v>
      </c>
      <c r="K213" s="6" t="s">
        <v>105</v>
      </c>
      <c r="L213" s="5"/>
      <c r="M213" s="6" t="s">
        <v>14</v>
      </c>
      <c r="N213" s="18" t="s">
        <v>425</v>
      </c>
      <c r="O213" s="5" t="s">
        <v>211</v>
      </c>
      <c r="P213" s="5" t="s">
        <v>212</v>
      </c>
      <c r="Q213" s="5" t="s">
        <v>208</v>
      </c>
      <c r="R213" s="5" t="s">
        <v>216</v>
      </c>
      <c r="S213" s="5" t="s">
        <v>218</v>
      </c>
      <c r="T213" s="5" t="s">
        <v>210</v>
      </c>
      <c r="U213" s="5" t="s">
        <v>213</v>
      </c>
      <c r="V213" s="13" t="s">
        <v>209</v>
      </c>
    </row>
    <row r="214" spans="1:22" ht="16.5" thickBot="1" x14ac:dyDescent="0.3">
      <c r="A214" s="11">
        <v>208</v>
      </c>
      <c r="B214" s="6" t="s">
        <v>1</v>
      </c>
      <c r="C214" s="5"/>
      <c r="D214" s="6" t="s">
        <v>6</v>
      </c>
      <c r="E214" s="5"/>
      <c r="F214" s="5"/>
      <c r="G214" s="6" t="s">
        <v>61</v>
      </c>
      <c r="H214" s="6" t="s">
        <v>62</v>
      </c>
      <c r="I214" s="6" t="s">
        <v>18</v>
      </c>
      <c r="J214" s="6" t="s">
        <v>103</v>
      </c>
      <c r="K214" s="6" t="s">
        <v>105</v>
      </c>
      <c r="L214" s="6" t="s">
        <v>109</v>
      </c>
      <c r="M214" s="5"/>
      <c r="N214" s="18" t="s">
        <v>426</v>
      </c>
      <c r="O214" s="5" t="s">
        <v>211</v>
      </c>
      <c r="P214" s="5" t="s">
        <v>212</v>
      </c>
      <c r="Q214" s="5" t="s">
        <v>208</v>
      </c>
      <c r="R214" s="5" t="s">
        <v>216</v>
      </c>
      <c r="S214" s="5" t="s">
        <v>218</v>
      </c>
      <c r="T214" s="5" t="s">
        <v>210</v>
      </c>
      <c r="U214" s="5" t="s">
        <v>209</v>
      </c>
      <c r="V214" s="13" t="s">
        <v>214</v>
      </c>
    </row>
    <row r="215" spans="1:22" ht="16.5" thickBot="1" x14ac:dyDescent="0.3">
      <c r="A215" s="11">
        <v>209</v>
      </c>
      <c r="B215" s="6" t="s">
        <v>1</v>
      </c>
      <c r="C215" s="5"/>
      <c r="D215" s="6" t="s">
        <v>6</v>
      </c>
      <c r="E215" s="5"/>
      <c r="F215" s="6" t="s">
        <v>16</v>
      </c>
      <c r="G215" s="5"/>
      <c r="H215" s="5"/>
      <c r="I215" s="6" t="s">
        <v>18</v>
      </c>
      <c r="J215" s="6" t="s">
        <v>103</v>
      </c>
      <c r="K215" s="6" t="s">
        <v>105</v>
      </c>
      <c r="L215" s="6" t="s">
        <v>109</v>
      </c>
      <c r="M215" s="6" t="s">
        <v>14</v>
      </c>
      <c r="N215" s="18" t="s">
        <v>427</v>
      </c>
      <c r="O215" s="5" t="s">
        <v>207</v>
      </c>
      <c r="P215" s="5" t="s">
        <v>208</v>
      </c>
      <c r="Q215" s="5" t="s">
        <v>209</v>
      </c>
      <c r="R215" s="5" t="s">
        <v>216</v>
      </c>
      <c r="S215" s="5" t="s">
        <v>218</v>
      </c>
      <c r="T215" s="5" t="s">
        <v>211</v>
      </c>
      <c r="U215" s="5" t="s">
        <v>213</v>
      </c>
      <c r="V215" s="13" t="s">
        <v>214</v>
      </c>
    </row>
    <row r="216" spans="1:22" ht="16.5" thickBot="1" x14ac:dyDescent="0.3">
      <c r="A216" s="11">
        <v>210</v>
      </c>
      <c r="B216" s="6" t="s">
        <v>1</v>
      </c>
      <c r="C216" s="5"/>
      <c r="D216" s="6" t="s">
        <v>6</v>
      </c>
      <c r="E216" s="5"/>
      <c r="F216" s="6" t="s">
        <v>16</v>
      </c>
      <c r="G216" s="5"/>
      <c r="H216" s="6" t="s">
        <v>62</v>
      </c>
      <c r="I216" s="5"/>
      <c r="J216" s="6" t="s">
        <v>103</v>
      </c>
      <c r="K216" s="6" t="s">
        <v>105</v>
      </c>
      <c r="L216" s="6" t="s">
        <v>109</v>
      </c>
      <c r="M216" s="6" t="s">
        <v>14</v>
      </c>
      <c r="N216" s="18" t="s">
        <v>428</v>
      </c>
      <c r="O216" s="5" t="s">
        <v>207</v>
      </c>
      <c r="P216" s="5" t="s">
        <v>208</v>
      </c>
      <c r="Q216" s="5" t="s">
        <v>209</v>
      </c>
      <c r="R216" s="5" t="s">
        <v>216</v>
      </c>
      <c r="S216" s="5" t="s">
        <v>218</v>
      </c>
      <c r="T216" s="5" t="s">
        <v>212</v>
      </c>
      <c r="U216" s="5" t="s">
        <v>213</v>
      </c>
      <c r="V216" s="13" t="s">
        <v>214</v>
      </c>
    </row>
    <row r="217" spans="1:22" ht="16.5" thickBot="1" x14ac:dyDescent="0.3">
      <c r="A217" s="11">
        <v>211</v>
      </c>
      <c r="B217" s="6" t="s">
        <v>1</v>
      </c>
      <c r="C217" s="5"/>
      <c r="D217" s="6" t="s">
        <v>6</v>
      </c>
      <c r="E217" s="5"/>
      <c r="F217" s="6" t="s">
        <v>16</v>
      </c>
      <c r="G217" s="5"/>
      <c r="H217" s="6" t="s">
        <v>62</v>
      </c>
      <c r="I217" s="6" t="s">
        <v>18</v>
      </c>
      <c r="J217" s="5"/>
      <c r="K217" s="6" t="s">
        <v>105</v>
      </c>
      <c r="L217" s="6" t="s">
        <v>109</v>
      </c>
      <c r="M217" s="6" t="s">
        <v>14</v>
      </c>
      <c r="N217" s="18" t="s">
        <v>429</v>
      </c>
      <c r="O217" s="5" t="s">
        <v>207</v>
      </c>
      <c r="P217" s="5" t="s">
        <v>212</v>
      </c>
      <c r="Q217" s="5" t="s">
        <v>208</v>
      </c>
      <c r="R217" s="5" t="s">
        <v>216</v>
      </c>
      <c r="S217" s="5" t="s">
        <v>218</v>
      </c>
      <c r="T217" s="5" t="s">
        <v>211</v>
      </c>
      <c r="U217" s="5" t="s">
        <v>213</v>
      </c>
      <c r="V217" s="13" t="s">
        <v>214</v>
      </c>
    </row>
    <row r="218" spans="1:22" ht="16.5" thickBot="1" x14ac:dyDescent="0.3">
      <c r="A218" s="11">
        <v>212</v>
      </c>
      <c r="B218" s="6" t="s">
        <v>1</v>
      </c>
      <c r="C218" s="5"/>
      <c r="D218" s="6" t="s">
        <v>6</v>
      </c>
      <c r="E218" s="5"/>
      <c r="F218" s="6" t="s">
        <v>16</v>
      </c>
      <c r="G218" s="5"/>
      <c r="H218" s="6" t="s">
        <v>62</v>
      </c>
      <c r="I218" s="6" t="s">
        <v>18</v>
      </c>
      <c r="J218" s="6" t="s">
        <v>103</v>
      </c>
      <c r="K218" s="5"/>
      <c r="L218" s="6" t="s">
        <v>109</v>
      </c>
      <c r="M218" s="6" t="s">
        <v>14</v>
      </c>
      <c r="N218" s="18" t="s">
        <v>430</v>
      </c>
      <c r="O218" s="5" t="s">
        <v>207</v>
      </c>
      <c r="P218" s="5" t="s">
        <v>212</v>
      </c>
      <c r="Q218" s="5" t="s">
        <v>209</v>
      </c>
      <c r="R218" s="5" t="s">
        <v>216</v>
      </c>
      <c r="S218" s="5" t="s">
        <v>218</v>
      </c>
      <c r="T218" s="5" t="s">
        <v>211</v>
      </c>
      <c r="U218" s="5" t="s">
        <v>213</v>
      </c>
      <c r="V218" s="13" t="s">
        <v>214</v>
      </c>
    </row>
    <row r="219" spans="1:22" ht="16.5" thickBot="1" x14ac:dyDescent="0.3">
      <c r="A219" s="11">
        <v>213</v>
      </c>
      <c r="B219" s="6" t="s">
        <v>1</v>
      </c>
      <c r="C219" s="5"/>
      <c r="D219" s="6" t="s">
        <v>6</v>
      </c>
      <c r="E219" s="5"/>
      <c r="F219" s="6" t="s">
        <v>16</v>
      </c>
      <c r="G219" s="5"/>
      <c r="H219" s="6" t="s">
        <v>62</v>
      </c>
      <c r="I219" s="6" t="s">
        <v>18</v>
      </c>
      <c r="J219" s="6" t="s">
        <v>103</v>
      </c>
      <c r="K219" s="6" t="s">
        <v>105</v>
      </c>
      <c r="L219" s="5"/>
      <c r="M219" s="6" t="s">
        <v>14</v>
      </c>
      <c r="N219" s="18" t="s">
        <v>431</v>
      </c>
      <c r="O219" s="5" t="s">
        <v>207</v>
      </c>
      <c r="P219" s="5" t="s">
        <v>212</v>
      </c>
      <c r="Q219" s="5" t="s">
        <v>208</v>
      </c>
      <c r="R219" s="5" t="s">
        <v>216</v>
      </c>
      <c r="S219" s="5" t="s">
        <v>218</v>
      </c>
      <c r="T219" s="5" t="s">
        <v>211</v>
      </c>
      <c r="U219" s="5" t="s">
        <v>213</v>
      </c>
      <c r="V219" s="13" t="s">
        <v>209</v>
      </c>
    </row>
    <row r="220" spans="1:22" ht="16.5" thickBot="1" x14ac:dyDescent="0.3">
      <c r="A220" s="11">
        <v>214</v>
      </c>
      <c r="B220" s="6" t="s">
        <v>1</v>
      </c>
      <c r="C220" s="5"/>
      <c r="D220" s="6" t="s">
        <v>6</v>
      </c>
      <c r="E220" s="5"/>
      <c r="F220" s="6" t="s">
        <v>16</v>
      </c>
      <c r="G220" s="5"/>
      <c r="H220" s="6" t="s">
        <v>62</v>
      </c>
      <c r="I220" s="6" t="s">
        <v>18</v>
      </c>
      <c r="J220" s="6" t="s">
        <v>103</v>
      </c>
      <c r="K220" s="6" t="s">
        <v>105</v>
      </c>
      <c r="L220" s="6" t="s">
        <v>109</v>
      </c>
      <c r="M220" s="5"/>
      <c r="N220" s="18" t="s">
        <v>432</v>
      </c>
      <c r="O220" s="5" t="s">
        <v>207</v>
      </c>
      <c r="P220" s="5" t="s">
        <v>212</v>
      </c>
      <c r="Q220" s="5" t="s">
        <v>208</v>
      </c>
      <c r="R220" s="5" t="s">
        <v>216</v>
      </c>
      <c r="S220" s="5" t="s">
        <v>218</v>
      </c>
      <c r="T220" s="5" t="s">
        <v>211</v>
      </c>
      <c r="U220" s="5" t="s">
        <v>209</v>
      </c>
      <c r="V220" s="13" t="s">
        <v>214</v>
      </c>
    </row>
    <row r="221" spans="1:22" ht="16.5" thickBot="1" x14ac:dyDescent="0.3">
      <c r="A221" s="11">
        <v>215</v>
      </c>
      <c r="B221" s="6" t="s">
        <v>1</v>
      </c>
      <c r="C221" s="5"/>
      <c r="D221" s="6" t="s">
        <v>6</v>
      </c>
      <c r="E221" s="5"/>
      <c r="F221" s="6" t="s">
        <v>16</v>
      </c>
      <c r="G221" s="6" t="s">
        <v>61</v>
      </c>
      <c r="H221" s="5"/>
      <c r="I221" s="5"/>
      <c r="J221" s="6" t="s">
        <v>103</v>
      </c>
      <c r="K221" s="6" t="s">
        <v>105</v>
      </c>
      <c r="L221" s="6" t="s">
        <v>109</v>
      </c>
      <c r="M221" s="6" t="s">
        <v>14</v>
      </c>
      <c r="N221" s="18" t="s">
        <v>433</v>
      </c>
      <c r="O221" s="5" t="s">
        <v>207</v>
      </c>
      <c r="P221" s="5" t="s">
        <v>208</v>
      </c>
      <c r="Q221" s="5" t="s">
        <v>209</v>
      </c>
      <c r="R221" s="5" t="s">
        <v>216</v>
      </c>
      <c r="S221" s="5" t="s">
        <v>218</v>
      </c>
      <c r="T221" s="5" t="s">
        <v>210</v>
      </c>
      <c r="U221" s="5" t="s">
        <v>213</v>
      </c>
      <c r="V221" s="13" t="s">
        <v>214</v>
      </c>
    </row>
    <row r="222" spans="1:22" ht="16.5" thickBot="1" x14ac:dyDescent="0.3">
      <c r="A222" s="11">
        <v>216</v>
      </c>
      <c r="B222" s="6" t="s">
        <v>1</v>
      </c>
      <c r="C222" s="5"/>
      <c r="D222" s="6" t="s">
        <v>6</v>
      </c>
      <c r="E222" s="5"/>
      <c r="F222" s="6" t="s">
        <v>16</v>
      </c>
      <c r="G222" s="6" t="s">
        <v>61</v>
      </c>
      <c r="H222" s="5"/>
      <c r="I222" s="6" t="s">
        <v>18</v>
      </c>
      <c r="J222" s="5"/>
      <c r="K222" s="6" t="s">
        <v>105</v>
      </c>
      <c r="L222" s="6" t="s">
        <v>109</v>
      </c>
      <c r="M222" s="6" t="s">
        <v>14</v>
      </c>
      <c r="N222" s="18" t="s">
        <v>434</v>
      </c>
      <c r="O222" s="5" t="s">
        <v>211</v>
      </c>
      <c r="P222" s="5" t="s">
        <v>208</v>
      </c>
      <c r="Q222" s="5" t="s">
        <v>207</v>
      </c>
      <c r="R222" s="5" t="s">
        <v>216</v>
      </c>
      <c r="S222" s="5" t="s">
        <v>218</v>
      </c>
      <c r="T222" s="5" t="s">
        <v>210</v>
      </c>
      <c r="U222" s="5" t="s">
        <v>213</v>
      </c>
      <c r="V222" s="13" t="s">
        <v>214</v>
      </c>
    </row>
    <row r="223" spans="1:22" ht="16.5" thickBot="1" x14ac:dyDescent="0.3">
      <c r="A223" s="11">
        <v>217</v>
      </c>
      <c r="B223" s="6" t="s">
        <v>1</v>
      </c>
      <c r="C223" s="5"/>
      <c r="D223" s="6" t="s">
        <v>6</v>
      </c>
      <c r="E223" s="5"/>
      <c r="F223" s="6" t="s">
        <v>16</v>
      </c>
      <c r="G223" s="6" t="s">
        <v>61</v>
      </c>
      <c r="H223" s="5"/>
      <c r="I223" s="6" t="s">
        <v>18</v>
      </c>
      <c r="J223" s="6" t="s">
        <v>103</v>
      </c>
      <c r="K223" s="5"/>
      <c r="L223" s="6" t="s">
        <v>109</v>
      </c>
      <c r="M223" s="6" t="s">
        <v>14</v>
      </c>
      <c r="N223" s="18" t="s">
        <v>435</v>
      </c>
      <c r="O223" s="5" t="s">
        <v>211</v>
      </c>
      <c r="P223" s="5" t="s">
        <v>207</v>
      </c>
      <c r="Q223" s="5" t="s">
        <v>209</v>
      </c>
      <c r="R223" s="5" t="s">
        <v>216</v>
      </c>
      <c r="S223" s="5" t="s">
        <v>218</v>
      </c>
      <c r="T223" s="5" t="s">
        <v>210</v>
      </c>
      <c r="U223" s="5" t="s">
        <v>213</v>
      </c>
      <c r="V223" s="13" t="s">
        <v>214</v>
      </c>
    </row>
    <row r="224" spans="1:22" ht="16.5" thickBot="1" x14ac:dyDescent="0.3">
      <c r="A224" s="11">
        <v>218</v>
      </c>
      <c r="B224" s="6" t="s">
        <v>1</v>
      </c>
      <c r="C224" s="5"/>
      <c r="D224" s="6" t="s">
        <v>6</v>
      </c>
      <c r="E224" s="5"/>
      <c r="F224" s="6" t="s">
        <v>16</v>
      </c>
      <c r="G224" s="6" t="s">
        <v>61</v>
      </c>
      <c r="H224" s="5"/>
      <c r="I224" s="6" t="s">
        <v>18</v>
      </c>
      <c r="J224" s="6" t="s">
        <v>103</v>
      </c>
      <c r="K224" s="6" t="s">
        <v>105</v>
      </c>
      <c r="L224" s="5"/>
      <c r="M224" s="6" t="s">
        <v>14</v>
      </c>
      <c r="N224" s="18" t="s">
        <v>436</v>
      </c>
      <c r="O224" s="5" t="s">
        <v>211</v>
      </c>
      <c r="P224" s="5" t="s">
        <v>208</v>
      </c>
      <c r="Q224" s="5" t="s">
        <v>207</v>
      </c>
      <c r="R224" s="5" t="s">
        <v>216</v>
      </c>
      <c r="S224" s="5" t="s">
        <v>218</v>
      </c>
      <c r="T224" s="5" t="s">
        <v>210</v>
      </c>
      <c r="U224" s="5" t="s">
        <v>213</v>
      </c>
      <c r="V224" s="13" t="s">
        <v>209</v>
      </c>
    </row>
    <row r="225" spans="1:22" ht="16.5" thickBot="1" x14ac:dyDescent="0.3">
      <c r="A225" s="11">
        <v>219</v>
      </c>
      <c r="B225" s="6" t="s">
        <v>1</v>
      </c>
      <c r="C225" s="5"/>
      <c r="D225" s="6" t="s">
        <v>6</v>
      </c>
      <c r="E225" s="5"/>
      <c r="F225" s="6" t="s">
        <v>16</v>
      </c>
      <c r="G225" s="6" t="s">
        <v>61</v>
      </c>
      <c r="H225" s="5"/>
      <c r="I225" s="6" t="s">
        <v>18</v>
      </c>
      <c r="J225" s="6" t="s">
        <v>103</v>
      </c>
      <c r="K225" s="6" t="s">
        <v>105</v>
      </c>
      <c r="L225" s="6" t="s">
        <v>109</v>
      </c>
      <c r="M225" s="5"/>
      <c r="N225" s="18" t="s">
        <v>437</v>
      </c>
      <c r="O225" s="5" t="s">
        <v>211</v>
      </c>
      <c r="P225" s="5" t="s">
        <v>208</v>
      </c>
      <c r="Q225" s="5" t="s">
        <v>207</v>
      </c>
      <c r="R225" s="5" t="s">
        <v>216</v>
      </c>
      <c r="S225" s="5" t="s">
        <v>218</v>
      </c>
      <c r="T225" s="5" t="s">
        <v>210</v>
      </c>
      <c r="U225" s="5" t="s">
        <v>209</v>
      </c>
      <c r="V225" s="13" t="s">
        <v>214</v>
      </c>
    </row>
    <row r="226" spans="1:22" ht="16.5" thickBot="1" x14ac:dyDescent="0.3">
      <c r="A226" s="11">
        <v>220</v>
      </c>
      <c r="B226" s="6" t="s">
        <v>1</v>
      </c>
      <c r="C226" s="5"/>
      <c r="D226" s="6" t="s">
        <v>6</v>
      </c>
      <c r="E226" s="5"/>
      <c r="F226" s="6" t="s">
        <v>16</v>
      </c>
      <c r="G226" s="6" t="s">
        <v>61</v>
      </c>
      <c r="H226" s="6" t="s">
        <v>62</v>
      </c>
      <c r="I226" s="5"/>
      <c r="J226" s="5"/>
      <c r="K226" s="6" t="s">
        <v>105</v>
      </c>
      <c r="L226" s="6" t="s">
        <v>109</v>
      </c>
      <c r="M226" s="6" t="s">
        <v>14</v>
      </c>
      <c r="N226" s="18" t="s">
        <v>438</v>
      </c>
      <c r="O226" s="5" t="s">
        <v>207</v>
      </c>
      <c r="P226" s="5" t="s">
        <v>212</v>
      </c>
      <c r="Q226" s="5" t="s">
        <v>208</v>
      </c>
      <c r="R226" s="5" t="s">
        <v>216</v>
      </c>
      <c r="S226" s="5" t="s">
        <v>218</v>
      </c>
      <c r="T226" s="5" t="s">
        <v>210</v>
      </c>
      <c r="U226" s="5" t="s">
        <v>213</v>
      </c>
      <c r="V226" s="13" t="s">
        <v>214</v>
      </c>
    </row>
    <row r="227" spans="1:22" ht="16.5" thickBot="1" x14ac:dyDescent="0.3">
      <c r="A227" s="11">
        <v>221</v>
      </c>
      <c r="B227" s="6" t="s">
        <v>1</v>
      </c>
      <c r="C227" s="5"/>
      <c r="D227" s="6" t="s">
        <v>6</v>
      </c>
      <c r="E227" s="5"/>
      <c r="F227" s="6" t="s">
        <v>16</v>
      </c>
      <c r="G227" s="6" t="s">
        <v>61</v>
      </c>
      <c r="H227" s="6" t="s">
        <v>62</v>
      </c>
      <c r="I227" s="5"/>
      <c r="J227" s="6" t="s">
        <v>103</v>
      </c>
      <c r="K227" s="5"/>
      <c r="L227" s="6" t="s">
        <v>109</v>
      </c>
      <c r="M227" s="6" t="s">
        <v>14</v>
      </c>
      <c r="N227" s="18" t="s">
        <v>439</v>
      </c>
      <c r="O227" s="5" t="s">
        <v>207</v>
      </c>
      <c r="P227" s="5" t="s">
        <v>212</v>
      </c>
      <c r="Q227" s="5" t="s">
        <v>209</v>
      </c>
      <c r="R227" s="5" t="s">
        <v>216</v>
      </c>
      <c r="S227" s="5" t="s">
        <v>218</v>
      </c>
      <c r="T227" s="5" t="s">
        <v>210</v>
      </c>
      <c r="U227" s="5" t="s">
        <v>213</v>
      </c>
      <c r="V227" s="13" t="s">
        <v>214</v>
      </c>
    </row>
    <row r="228" spans="1:22" ht="16.5" thickBot="1" x14ac:dyDescent="0.3">
      <c r="A228" s="11">
        <v>222</v>
      </c>
      <c r="B228" s="6" t="s">
        <v>1</v>
      </c>
      <c r="C228" s="5"/>
      <c r="D228" s="6" t="s">
        <v>6</v>
      </c>
      <c r="E228" s="5"/>
      <c r="F228" s="6" t="s">
        <v>16</v>
      </c>
      <c r="G228" s="6" t="s">
        <v>61</v>
      </c>
      <c r="H228" s="6" t="s">
        <v>62</v>
      </c>
      <c r="I228" s="5"/>
      <c r="J228" s="6" t="s">
        <v>103</v>
      </c>
      <c r="K228" s="6" t="s">
        <v>105</v>
      </c>
      <c r="L228" s="5"/>
      <c r="M228" s="6" t="s">
        <v>14</v>
      </c>
      <c r="N228" s="18" t="s">
        <v>440</v>
      </c>
      <c r="O228" s="5" t="s">
        <v>207</v>
      </c>
      <c r="P228" s="5" t="s">
        <v>212</v>
      </c>
      <c r="Q228" s="5" t="s">
        <v>208</v>
      </c>
      <c r="R228" s="5" t="s">
        <v>216</v>
      </c>
      <c r="S228" s="5" t="s">
        <v>218</v>
      </c>
      <c r="T228" s="5" t="s">
        <v>210</v>
      </c>
      <c r="U228" s="5" t="s">
        <v>213</v>
      </c>
      <c r="V228" s="13" t="s">
        <v>209</v>
      </c>
    </row>
    <row r="229" spans="1:22" ht="16.5" thickBot="1" x14ac:dyDescent="0.3">
      <c r="A229" s="11">
        <v>223</v>
      </c>
      <c r="B229" s="6" t="s">
        <v>1</v>
      </c>
      <c r="C229" s="5"/>
      <c r="D229" s="6" t="s">
        <v>6</v>
      </c>
      <c r="E229" s="5"/>
      <c r="F229" s="6" t="s">
        <v>16</v>
      </c>
      <c r="G229" s="6" t="s">
        <v>61</v>
      </c>
      <c r="H229" s="6" t="s">
        <v>62</v>
      </c>
      <c r="I229" s="5"/>
      <c r="J229" s="6" t="s">
        <v>103</v>
      </c>
      <c r="K229" s="6" t="s">
        <v>105</v>
      </c>
      <c r="L229" s="6" t="s">
        <v>109</v>
      </c>
      <c r="M229" s="5"/>
      <c r="N229" s="18" t="s">
        <v>441</v>
      </c>
      <c r="O229" s="5" t="s">
        <v>207</v>
      </c>
      <c r="P229" s="5" t="s">
        <v>212</v>
      </c>
      <c r="Q229" s="5" t="s">
        <v>208</v>
      </c>
      <c r="R229" s="5" t="s">
        <v>216</v>
      </c>
      <c r="S229" s="5" t="s">
        <v>218</v>
      </c>
      <c r="T229" s="5" t="s">
        <v>210</v>
      </c>
      <c r="U229" s="5" t="s">
        <v>209</v>
      </c>
      <c r="V229" s="13" t="s">
        <v>214</v>
      </c>
    </row>
    <row r="230" spans="1:22" ht="16.5" thickBot="1" x14ac:dyDescent="0.3">
      <c r="A230" s="11">
        <v>224</v>
      </c>
      <c r="B230" s="6" t="s">
        <v>1</v>
      </c>
      <c r="C230" s="5"/>
      <c r="D230" s="6" t="s">
        <v>6</v>
      </c>
      <c r="E230" s="5"/>
      <c r="F230" s="6" t="s">
        <v>16</v>
      </c>
      <c r="G230" s="6" t="s">
        <v>61</v>
      </c>
      <c r="H230" s="6" t="s">
        <v>62</v>
      </c>
      <c r="I230" s="6" t="s">
        <v>18</v>
      </c>
      <c r="J230" s="5"/>
      <c r="K230" s="5"/>
      <c r="L230" s="6" t="s">
        <v>109</v>
      </c>
      <c r="M230" s="6" t="s">
        <v>14</v>
      </c>
      <c r="N230" s="18" t="s">
        <v>442</v>
      </c>
      <c r="O230" s="5" t="s">
        <v>211</v>
      </c>
      <c r="P230" s="5" t="s">
        <v>212</v>
      </c>
      <c r="Q230" s="5" t="s">
        <v>207</v>
      </c>
      <c r="R230" s="5" t="s">
        <v>216</v>
      </c>
      <c r="S230" s="5" t="s">
        <v>218</v>
      </c>
      <c r="T230" s="5" t="s">
        <v>210</v>
      </c>
      <c r="U230" s="5" t="s">
        <v>213</v>
      </c>
      <c r="V230" s="13" t="s">
        <v>214</v>
      </c>
    </row>
    <row r="231" spans="1:22" ht="16.5" thickBot="1" x14ac:dyDescent="0.3">
      <c r="A231" s="11">
        <v>225</v>
      </c>
      <c r="B231" s="6" t="s">
        <v>1</v>
      </c>
      <c r="C231" s="5"/>
      <c r="D231" s="6" t="s">
        <v>6</v>
      </c>
      <c r="E231" s="5"/>
      <c r="F231" s="6" t="s">
        <v>16</v>
      </c>
      <c r="G231" s="6" t="s">
        <v>61</v>
      </c>
      <c r="H231" s="6" t="s">
        <v>62</v>
      </c>
      <c r="I231" s="6" t="s">
        <v>18</v>
      </c>
      <c r="J231" s="5"/>
      <c r="K231" s="6" t="s">
        <v>105</v>
      </c>
      <c r="L231" s="5"/>
      <c r="M231" s="6" t="s">
        <v>14</v>
      </c>
      <c r="N231" s="18" t="s">
        <v>443</v>
      </c>
      <c r="O231" s="5" t="s">
        <v>211</v>
      </c>
      <c r="P231" s="5" t="s">
        <v>212</v>
      </c>
      <c r="Q231" s="5" t="s">
        <v>208</v>
      </c>
      <c r="R231" s="5" t="s">
        <v>216</v>
      </c>
      <c r="S231" s="5" t="s">
        <v>218</v>
      </c>
      <c r="T231" s="5" t="s">
        <v>210</v>
      </c>
      <c r="U231" s="5" t="s">
        <v>213</v>
      </c>
      <c r="V231" s="13" t="s">
        <v>207</v>
      </c>
    </row>
    <row r="232" spans="1:22" ht="16.5" thickBot="1" x14ac:dyDescent="0.3">
      <c r="A232" s="11">
        <v>226</v>
      </c>
      <c r="B232" s="6" t="s">
        <v>1</v>
      </c>
      <c r="C232" s="5"/>
      <c r="D232" s="6" t="s">
        <v>6</v>
      </c>
      <c r="E232" s="5"/>
      <c r="F232" s="6" t="s">
        <v>16</v>
      </c>
      <c r="G232" s="6" t="s">
        <v>61</v>
      </c>
      <c r="H232" s="6" t="s">
        <v>62</v>
      </c>
      <c r="I232" s="6" t="s">
        <v>18</v>
      </c>
      <c r="J232" s="5"/>
      <c r="K232" s="6" t="s">
        <v>105</v>
      </c>
      <c r="L232" s="6" t="s">
        <v>109</v>
      </c>
      <c r="M232" s="5"/>
      <c r="N232" s="18" t="s">
        <v>444</v>
      </c>
      <c r="O232" s="5" t="s">
        <v>211</v>
      </c>
      <c r="P232" s="5" t="s">
        <v>212</v>
      </c>
      <c r="Q232" s="5" t="s">
        <v>208</v>
      </c>
      <c r="R232" s="5" t="s">
        <v>216</v>
      </c>
      <c r="S232" s="5" t="s">
        <v>218</v>
      </c>
      <c r="T232" s="5" t="s">
        <v>210</v>
      </c>
      <c r="U232" s="5" t="s">
        <v>207</v>
      </c>
      <c r="V232" s="13" t="s">
        <v>214</v>
      </c>
    </row>
    <row r="233" spans="1:22" ht="16.5" thickBot="1" x14ac:dyDescent="0.3">
      <c r="A233" s="11">
        <v>227</v>
      </c>
      <c r="B233" s="6" t="s">
        <v>1</v>
      </c>
      <c r="C233" s="5"/>
      <c r="D233" s="6" t="s">
        <v>6</v>
      </c>
      <c r="E233" s="5"/>
      <c r="F233" s="6" t="s">
        <v>16</v>
      </c>
      <c r="G233" s="6" t="s">
        <v>61</v>
      </c>
      <c r="H233" s="6" t="s">
        <v>62</v>
      </c>
      <c r="I233" s="6" t="s">
        <v>18</v>
      </c>
      <c r="J233" s="6" t="s">
        <v>103</v>
      </c>
      <c r="K233" s="5"/>
      <c r="L233" s="5"/>
      <c r="M233" s="6" t="s">
        <v>14</v>
      </c>
      <c r="N233" s="18" t="s">
        <v>445</v>
      </c>
      <c r="O233" s="5" t="s">
        <v>211</v>
      </c>
      <c r="P233" s="5" t="s">
        <v>212</v>
      </c>
      <c r="Q233" s="5" t="s">
        <v>207</v>
      </c>
      <c r="R233" s="5" t="s">
        <v>216</v>
      </c>
      <c r="S233" s="5" t="s">
        <v>218</v>
      </c>
      <c r="T233" s="5" t="s">
        <v>210</v>
      </c>
      <c r="U233" s="5" t="s">
        <v>213</v>
      </c>
      <c r="V233" s="13" t="s">
        <v>209</v>
      </c>
    </row>
    <row r="234" spans="1:22" ht="16.5" thickBot="1" x14ac:dyDescent="0.3">
      <c r="A234" s="11">
        <v>228</v>
      </c>
      <c r="B234" s="6" t="s">
        <v>1</v>
      </c>
      <c r="C234" s="5"/>
      <c r="D234" s="6" t="s">
        <v>6</v>
      </c>
      <c r="E234" s="5"/>
      <c r="F234" s="6" t="s">
        <v>16</v>
      </c>
      <c r="G234" s="6" t="s">
        <v>61</v>
      </c>
      <c r="H234" s="6" t="s">
        <v>62</v>
      </c>
      <c r="I234" s="6" t="s">
        <v>18</v>
      </c>
      <c r="J234" s="6" t="s">
        <v>103</v>
      </c>
      <c r="K234" s="5"/>
      <c r="L234" s="6" t="s">
        <v>109</v>
      </c>
      <c r="M234" s="5"/>
      <c r="N234" s="18" t="s">
        <v>446</v>
      </c>
      <c r="O234" s="5" t="s">
        <v>211</v>
      </c>
      <c r="P234" s="5" t="s">
        <v>212</v>
      </c>
      <c r="Q234" s="5" t="s">
        <v>207</v>
      </c>
      <c r="R234" s="5" t="s">
        <v>216</v>
      </c>
      <c r="S234" s="5" t="s">
        <v>218</v>
      </c>
      <c r="T234" s="5" t="s">
        <v>210</v>
      </c>
      <c r="U234" s="5" t="s">
        <v>209</v>
      </c>
      <c r="V234" s="13" t="s">
        <v>214</v>
      </c>
    </row>
    <row r="235" spans="1:22" ht="16.5" thickBot="1" x14ac:dyDescent="0.3">
      <c r="A235" s="11">
        <v>229</v>
      </c>
      <c r="B235" s="6" t="s">
        <v>1</v>
      </c>
      <c r="C235" s="5"/>
      <c r="D235" s="6" t="s">
        <v>6</v>
      </c>
      <c r="E235" s="5"/>
      <c r="F235" s="6" t="s">
        <v>16</v>
      </c>
      <c r="G235" s="6" t="s">
        <v>61</v>
      </c>
      <c r="H235" s="6" t="s">
        <v>62</v>
      </c>
      <c r="I235" s="6" t="s">
        <v>18</v>
      </c>
      <c r="J235" s="6" t="s">
        <v>103</v>
      </c>
      <c r="K235" s="6" t="s">
        <v>105</v>
      </c>
      <c r="L235" s="5"/>
      <c r="M235" s="5"/>
      <c r="N235" s="18" t="s">
        <v>447</v>
      </c>
      <c r="O235" s="5" t="s">
        <v>211</v>
      </c>
      <c r="P235" s="5" t="s">
        <v>212</v>
      </c>
      <c r="Q235" s="5" t="s">
        <v>208</v>
      </c>
      <c r="R235" s="5" t="s">
        <v>216</v>
      </c>
      <c r="S235" s="5" t="s">
        <v>218</v>
      </c>
      <c r="T235" s="5" t="s">
        <v>210</v>
      </c>
      <c r="U235" s="5" t="s">
        <v>207</v>
      </c>
      <c r="V235" s="13" t="s">
        <v>209</v>
      </c>
    </row>
    <row r="236" spans="1:22" ht="16.5" thickBot="1" x14ac:dyDescent="0.3">
      <c r="A236" s="11">
        <v>230</v>
      </c>
      <c r="B236" s="6" t="s">
        <v>1</v>
      </c>
      <c r="C236" s="5"/>
      <c r="D236" s="6" t="s">
        <v>6</v>
      </c>
      <c r="E236" s="6" t="s">
        <v>7</v>
      </c>
      <c r="F236" s="5"/>
      <c r="G236" s="5"/>
      <c r="H236" s="5"/>
      <c r="I236" s="6" t="s">
        <v>18</v>
      </c>
      <c r="J236" s="6" t="s">
        <v>103</v>
      </c>
      <c r="K236" s="6" t="s">
        <v>105</v>
      </c>
      <c r="L236" s="6" t="s">
        <v>109</v>
      </c>
      <c r="M236" s="6" t="s">
        <v>14</v>
      </c>
      <c r="N236" s="18" t="s">
        <v>448</v>
      </c>
      <c r="O236" s="5" t="s">
        <v>211</v>
      </c>
      <c r="P236" s="5" t="s">
        <v>208</v>
      </c>
      <c r="Q236" s="5" t="s">
        <v>209</v>
      </c>
      <c r="R236" s="5" t="s">
        <v>216</v>
      </c>
      <c r="S236" s="5" t="s">
        <v>218</v>
      </c>
      <c r="T236" s="5" t="s">
        <v>215</v>
      </c>
      <c r="U236" s="5" t="s">
        <v>213</v>
      </c>
      <c r="V236" s="13" t="s">
        <v>214</v>
      </c>
    </row>
    <row r="237" spans="1:22" ht="16.5" thickBot="1" x14ac:dyDescent="0.3">
      <c r="A237" s="11">
        <v>231</v>
      </c>
      <c r="B237" s="6" t="s">
        <v>1</v>
      </c>
      <c r="C237" s="5"/>
      <c r="D237" s="6" t="s">
        <v>6</v>
      </c>
      <c r="E237" s="6" t="s">
        <v>7</v>
      </c>
      <c r="F237" s="5"/>
      <c r="G237" s="5"/>
      <c r="H237" s="6" t="s">
        <v>62</v>
      </c>
      <c r="I237" s="5"/>
      <c r="J237" s="6" t="s">
        <v>103</v>
      </c>
      <c r="K237" s="6" t="s">
        <v>105</v>
      </c>
      <c r="L237" s="6" t="s">
        <v>109</v>
      </c>
      <c r="M237" s="6" t="s">
        <v>14</v>
      </c>
      <c r="N237" s="18" t="s">
        <v>449</v>
      </c>
      <c r="O237" s="5" t="s">
        <v>209</v>
      </c>
      <c r="P237" s="5" t="s">
        <v>212</v>
      </c>
      <c r="Q237" s="5" t="s">
        <v>208</v>
      </c>
      <c r="R237" s="5" t="s">
        <v>216</v>
      </c>
      <c r="S237" s="5" t="s">
        <v>218</v>
      </c>
      <c r="T237" s="5" t="s">
        <v>215</v>
      </c>
      <c r="U237" s="5" t="s">
        <v>213</v>
      </c>
      <c r="V237" s="13" t="s">
        <v>214</v>
      </c>
    </row>
    <row r="238" spans="1:22" ht="16.5" thickBot="1" x14ac:dyDescent="0.3">
      <c r="A238" s="11">
        <v>232</v>
      </c>
      <c r="B238" s="6" t="s">
        <v>1</v>
      </c>
      <c r="C238" s="5"/>
      <c r="D238" s="6" t="s">
        <v>6</v>
      </c>
      <c r="E238" s="6" t="s">
        <v>7</v>
      </c>
      <c r="F238" s="5"/>
      <c r="G238" s="5"/>
      <c r="H238" s="6" t="s">
        <v>62</v>
      </c>
      <c r="I238" s="6" t="s">
        <v>18</v>
      </c>
      <c r="J238" s="5"/>
      <c r="K238" s="6" t="s">
        <v>105</v>
      </c>
      <c r="L238" s="6" t="s">
        <v>109</v>
      </c>
      <c r="M238" s="6" t="s">
        <v>14</v>
      </c>
      <c r="N238" s="18" t="s">
        <v>450</v>
      </c>
      <c r="O238" s="5" t="s">
        <v>211</v>
      </c>
      <c r="P238" s="5" t="s">
        <v>212</v>
      </c>
      <c r="Q238" s="5" t="s">
        <v>208</v>
      </c>
      <c r="R238" s="5" t="s">
        <v>216</v>
      </c>
      <c r="S238" s="5" t="s">
        <v>218</v>
      </c>
      <c r="T238" s="5" t="s">
        <v>215</v>
      </c>
      <c r="U238" s="5" t="s">
        <v>213</v>
      </c>
      <c r="V238" s="13" t="s">
        <v>214</v>
      </c>
    </row>
    <row r="239" spans="1:22" ht="16.5" thickBot="1" x14ac:dyDescent="0.3">
      <c r="A239" s="11">
        <v>233</v>
      </c>
      <c r="B239" s="6" t="s">
        <v>1</v>
      </c>
      <c r="C239" s="5"/>
      <c r="D239" s="6" t="s">
        <v>6</v>
      </c>
      <c r="E239" s="6" t="s">
        <v>7</v>
      </c>
      <c r="F239" s="5"/>
      <c r="G239" s="5"/>
      <c r="H239" s="6" t="s">
        <v>62</v>
      </c>
      <c r="I239" s="6" t="s">
        <v>18</v>
      </c>
      <c r="J239" s="6" t="s">
        <v>103</v>
      </c>
      <c r="K239" s="5"/>
      <c r="L239" s="6" t="s">
        <v>109</v>
      </c>
      <c r="M239" s="6" t="s">
        <v>14</v>
      </c>
      <c r="N239" s="18" t="s">
        <v>451</v>
      </c>
      <c r="O239" s="5" t="s">
        <v>211</v>
      </c>
      <c r="P239" s="5" t="s">
        <v>212</v>
      </c>
      <c r="Q239" s="5" t="s">
        <v>209</v>
      </c>
      <c r="R239" s="5" t="s">
        <v>216</v>
      </c>
      <c r="S239" s="5" t="s">
        <v>218</v>
      </c>
      <c r="T239" s="5" t="s">
        <v>215</v>
      </c>
      <c r="U239" s="5" t="s">
        <v>213</v>
      </c>
      <c r="V239" s="13" t="s">
        <v>214</v>
      </c>
    </row>
    <row r="240" spans="1:22" ht="16.5" thickBot="1" x14ac:dyDescent="0.3">
      <c r="A240" s="11">
        <v>234</v>
      </c>
      <c r="B240" s="6" t="s">
        <v>1</v>
      </c>
      <c r="C240" s="5"/>
      <c r="D240" s="6" t="s">
        <v>6</v>
      </c>
      <c r="E240" s="6" t="s">
        <v>7</v>
      </c>
      <c r="F240" s="5"/>
      <c r="G240" s="5"/>
      <c r="H240" s="6" t="s">
        <v>62</v>
      </c>
      <c r="I240" s="6" t="s">
        <v>18</v>
      </c>
      <c r="J240" s="6" t="s">
        <v>103</v>
      </c>
      <c r="K240" s="6" t="s">
        <v>105</v>
      </c>
      <c r="L240" s="5"/>
      <c r="M240" s="6" t="s">
        <v>14</v>
      </c>
      <c r="N240" s="18" t="s">
        <v>452</v>
      </c>
      <c r="O240" s="5" t="s">
        <v>211</v>
      </c>
      <c r="P240" s="5" t="s">
        <v>212</v>
      </c>
      <c r="Q240" s="5" t="s">
        <v>208</v>
      </c>
      <c r="R240" s="5" t="s">
        <v>216</v>
      </c>
      <c r="S240" s="5" t="s">
        <v>218</v>
      </c>
      <c r="T240" s="5" t="s">
        <v>215</v>
      </c>
      <c r="U240" s="5" t="s">
        <v>213</v>
      </c>
      <c r="V240" s="13" t="s">
        <v>209</v>
      </c>
    </row>
    <row r="241" spans="1:22" ht="16.5" thickBot="1" x14ac:dyDescent="0.3">
      <c r="A241" s="11">
        <v>235</v>
      </c>
      <c r="B241" s="6" t="s">
        <v>1</v>
      </c>
      <c r="C241" s="5"/>
      <c r="D241" s="6" t="s">
        <v>6</v>
      </c>
      <c r="E241" s="6" t="s">
        <v>7</v>
      </c>
      <c r="F241" s="5"/>
      <c r="G241" s="5"/>
      <c r="H241" s="6" t="s">
        <v>62</v>
      </c>
      <c r="I241" s="6" t="s">
        <v>18</v>
      </c>
      <c r="J241" s="6" t="s">
        <v>103</v>
      </c>
      <c r="K241" s="6" t="s">
        <v>105</v>
      </c>
      <c r="L241" s="6" t="s">
        <v>109</v>
      </c>
      <c r="M241" s="5"/>
      <c r="N241" s="18" t="s">
        <v>453</v>
      </c>
      <c r="O241" s="5" t="s">
        <v>211</v>
      </c>
      <c r="P241" s="5" t="s">
        <v>212</v>
      </c>
      <c r="Q241" s="5" t="s">
        <v>208</v>
      </c>
      <c r="R241" s="5" t="s">
        <v>216</v>
      </c>
      <c r="S241" s="5" t="s">
        <v>218</v>
      </c>
      <c r="T241" s="5" t="s">
        <v>215</v>
      </c>
      <c r="U241" s="5" t="s">
        <v>209</v>
      </c>
      <c r="V241" s="13" t="s">
        <v>214</v>
      </c>
    </row>
    <row r="242" spans="1:22" ht="16.5" thickBot="1" x14ac:dyDescent="0.3">
      <c r="A242" s="11">
        <v>236</v>
      </c>
      <c r="B242" s="6" t="s">
        <v>1</v>
      </c>
      <c r="C242" s="5"/>
      <c r="D242" s="6" t="s">
        <v>6</v>
      </c>
      <c r="E242" s="6" t="s">
        <v>7</v>
      </c>
      <c r="F242" s="5"/>
      <c r="G242" s="6" t="s">
        <v>61</v>
      </c>
      <c r="H242" s="5"/>
      <c r="I242" s="5"/>
      <c r="J242" s="6" t="s">
        <v>103</v>
      </c>
      <c r="K242" s="6" t="s">
        <v>105</v>
      </c>
      <c r="L242" s="6" t="s">
        <v>109</v>
      </c>
      <c r="M242" s="6" t="s">
        <v>14</v>
      </c>
      <c r="N242" s="18" t="s">
        <v>454</v>
      </c>
      <c r="O242" s="5" t="s">
        <v>216</v>
      </c>
      <c r="P242" s="5" t="s">
        <v>208</v>
      </c>
      <c r="Q242" s="5" t="s">
        <v>209</v>
      </c>
      <c r="R242" s="5" t="s">
        <v>215</v>
      </c>
      <c r="S242" s="5" t="s">
        <v>218</v>
      </c>
      <c r="T242" s="5" t="s">
        <v>210</v>
      </c>
      <c r="U242" s="5" t="s">
        <v>213</v>
      </c>
      <c r="V242" s="13" t="s">
        <v>214</v>
      </c>
    </row>
    <row r="243" spans="1:22" ht="16.5" thickBot="1" x14ac:dyDescent="0.3">
      <c r="A243" s="11">
        <v>237</v>
      </c>
      <c r="B243" s="6" t="s">
        <v>1</v>
      </c>
      <c r="C243" s="5"/>
      <c r="D243" s="6" t="s">
        <v>6</v>
      </c>
      <c r="E243" s="6" t="s">
        <v>7</v>
      </c>
      <c r="F243" s="5"/>
      <c r="G243" s="6" t="s">
        <v>61</v>
      </c>
      <c r="H243" s="5"/>
      <c r="I243" s="6" t="s">
        <v>18</v>
      </c>
      <c r="J243" s="5"/>
      <c r="K243" s="6" t="s">
        <v>105</v>
      </c>
      <c r="L243" s="6" t="s">
        <v>109</v>
      </c>
      <c r="M243" s="6" t="s">
        <v>14</v>
      </c>
      <c r="N243" s="18" t="s">
        <v>455</v>
      </c>
      <c r="O243" s="5" t="s">
        <v>211</v>
      </c>
      <c r="P243" s="5" t="s">
        <v>208</v>
      </c>
      <c r="Q243" s="5" t="s">
        <v>210</v>
      </c>
      <c r="R243" s="5" t="s">
        <v>216</v>
      </c>
      <c r="S243" s="5" t="s">
        <v>218</v>
      </c>
      <c r="T243" s="5" t="s">
        <v>215</v>
      </c>
      <c r="U243" s="5" t="s">
        <v>213</v>
      </c>
      <c r="V243" s="13" t="s">
        <v>214</v>
      </c>
    </row>
    <row r="244" spans="1:22" ht="16.5" thickBot="1" x14ac:dyDescent="0.3">
      <c r="A244" s="11">
        <v>238</v>
      </c>
      <c r="B244" s="6" t="s">
        <v>1</v>
      </c>
      <c r="C244" s="5"/>
      <c r="D244" s="6" t="s">
        <v>6</v>
      </c>
      <c r="E244" s="6" t="s">
        <v>7</v>
      </c>
      <c r="F244" s="5"/>
      <c r="G244" s="6" t="s">
        <v>61</v>
      </c>
      <c r="H244" s="5"/>
      <c r="I244" s="6" t="s">
        <v>18</v>
      </c>
      <c r="J244" s="6" t="s">
        <v>103</v>
      </c>
      <c r="K244" s="5"/>
      <c r="L244" s="6" t="s">
        <v>109</v>
      </c>
      <c r="M244" s="6" t="s">
        <v>14</v>
      </c>
      <c r="N244" s="18" t="s">
        <v>456</v>
      </c>
      <c r="O244" s="5" t="s">
        <v>211</v>
      </c>
      <c r="P244" s="5" t="s">
        <v>210</v>
      </c>
      <c r="Q244" s="5" t="s">
        <v>209</v>
      </c>
      <c r="R244" s="5" t="s">
        <v>216</v>
      </c>
      <c r="S244" s="5" t="s">
        <v>218</v>
      </c>
      <c r="T244" s="5" t="s">
        <v>215</v>
      </c>
      <c r="U244" s="5" t="s">
        <v>213</v>
      </c>
      <c r="V244" s="13" t="s">
        <v>214</v>
      </c>
    </row>
    <row r="245" spans="1:22" ht="16.5" thickBot="1" x14ac:dyDescent="0.3">
      <c r="A245" s="11">
        <v>239</v>
      </c>
      <c r="B245" s="6" t="s">
        <v>1</v>
      </c>
      <c r="C245" s="5"/>
      <c r="D245" s="6" t="s">
        <v>6</v>
      </c>
      <c r="E245" s="6" t="s">
        <v>7</v>
      </c>
      <c r="F245" s="5"/>
      <c r="G245" s="6" t="s">
        <v>61</v>
      </c>
      <c r="H245" s="5"/>
      <c r="I245" s="6" t="s">
        <v>18</v>
      </c>
      <c r="J245" s="6" t="s">
        <v>103</v>
      </c>
      <c r="K245" s="6" t="s">
        <v>105</v>
      </c>
      <c r="L245" s="5"/>
      <c r="M245" s="6" t="s">
        <v>14</v>
      </c>
      <c r="N245" s="18" t="s">
        <v>457</v>
      </c>
      <c r="O245" s="5" t="s">
        <v>211</v>
      </c>
      <c r="P245" s="5" t="s">
        <v>208</v>
      </c>
      <c r="Q245" s="5" t="s">
        <v>210</v>
      </c>
      <c r="R245" s="5" t="s">
        <v>216</v>
      </c>
      <c r="S245" s="5" t="s">
        <v>218</v>
      </c>
      <c r="T245" s="5" t="s">
        <v>215</v>
      </c>
      <c r="U245" s="5" t="s">
        <v>213</v>
      </c>
      <c r="V245" s="13" t="s">
        <v>209</v>
      </c>
    </row>
    <row r="246" spans="1:22" ht="16.5" thickBot="1" x14ac:dyDescent="0.3">
      <c r="A246" s="11">
        <v>240</v>
      </c>
      <c r="B246" s="6" t="s">
        <v>1</v>
      </c>
      <c r="C246" s="5"/>
      <c r="D246" s="6" t="s">
        <v>6</v>
      </c>
      <c r="E246" s="6" t="s">
        <v>7</v>
      </c>
      <c r="F246" s="5"/>
      <c r="G246" s="6" t="s">
        <v>61</v>
      </c>
      <c r="H246" s="5"/>
      <c r="I246" s="6" t="s">
        <v>18</v>
      </c>
      <c r="J246" s="6" t="s">
        <v>103</v>
      </c>
      <c r="K246" s="6" t="s">
        <v>105</v>
      </c>
      <c r="L246" s="6" t="s">
        <v>109</v>
      </c>
      <c r="M246" s="5"/>
      <c r="N246" s="18" t="s">
        <v>458</v>
      </c>
      <c r="O246" s="5" t="s">
        <v>211</v>
      </c>
      <c r="P246" s="5" t="s">
        <v>208</v>
      </c>
      <c r="Q246" s="5" t="s">
        <v>210</v>
      </c>
      <c r="R246" s="5" t="s">
        <v>216</v>
      </c>
      <c r="S246" s="5" t="s">
        <v>218</v>
      </c>
      <c r="T246" s="5" t="s">
        <v>215</v>
      </c>
      <c r="U246" s="5" t="s">
        <v>209</v>
      </c>
      <c r="V246" s="13" t="s">
        <v>214</v>
      </c>
    </row>
    <row r="247" spans="1:22" ht="16.5" thickBot="1" x14ac:dyDescent="0.3">
      <c r="A247" s="11">
        <v>241</v>
      </c>
      <c r="B247" s="6" t="s">
        <v>1</v>
      </c>
      <c r="C247" s="5"/>
      <c r="D247" s="6" t="s">
        <v>6</v>
      </c>
      <c r="E247" s="6" t="s">
        <v>7</v>
      </c>
      <c r="F247" s="5"/>
      <c r="G247" s="6" t="s">
        <v>61</v>
      </c>
      <c r="H247" s="6" t="s">
        <v>62</v>
      </c>
      <c r="I247" s="5"/>
      <c r="J247" s="5"/>
      <c r="K247" s="6" t="s">
        <v>105</v>
      </c>
      <c r="L247" s="6" t="s">
        <v>109</v>
      </c>
      <c r="M247" s="6" t="s">
        <v>14</v>
      </c>
      <c r="N247" s="18" t="s">
        <v>459</v>
      </c>
      <c r="O247" s="5" t="s">
        <v>216</v>
      </c>
      <c r="P247" s="5" t="s">
        <v>212</v>
      </c>
      <c r="Q247" s="5" t="s">
        <v>208</v>
      </c>
      <c r="R247" s="5" t="s">
        <v>215</v>
      </c>
      <c r="S247" s="5" t="s">
        <v>218</v>
      </c>
      <c r="T247" s="5" t="s">
        <v>210</v>
      </c>
      <c r="U247" s="5" t="s">
        <v>213</v>
      </c>
      <c r="V247" s="13" t="s">
        <v>214</v>
      </c>
    </row>
    <row r="248" spans="1:22" ht="16.5" thickBot="1" x14ac:dyDescent="0.3">
      <c r="A248" s="11">
        <v>242</v>
      </c>
      <c r="B248" s="6" t="s">
        <v>1</v>
      </c>
      <c r="C248" s="5"/>
      <c r="D248" s="6" t="s">
        <v>6</v>
      </c>
      <c r="E248" s="6" t="s">
        <v>7</v>
      </c>
      <c r="F248" s="5"/>
      <c r="G248" s="6" t="s">
        <v>61</v>
      </c>
      <c r="H248" s="6" t="s">
        <v>62</v>
      </c>
      <c r="I248" s="5"/>
      <c r="J248" s="6" t="s">
        <v>103</v>
      </c>
      <c r="K248" s="5"/>
      <c r="L248" s="6" t="s">
        <v>109</v>
      </c>
      <c r="M248" s="6" t="s">
        <v>14</v>
      </c>
      <c r="N248" s="18" t="s">
        <v>460</v>
      </c>
      <c r="O248" s="5" t="s">
        <v>216</v>
      </c>
      <c r="P248" s="5" t="s">
        <v>212</v>
      </c>
      <c r="Q248" s="5" t="s">
        <v>209</v>
      </c>
      <c r="R248" s="5" t="s">
        <v>215</v>
      </c>
      <c r="S248" s="5" t="s">
        <v>218</v>
      </c>
      <c r="T248" s="5" t="s">
        <v>210</v>
      </c>
      <c r="U248" s="5" t="s">
        <v>213</v>
      </c>
      <c r="V248" s="13" t="s">
        <v>214</v>
      </c>
    </row>
    <row r="249" spans="1:22" ht="16.5" thickBot="1" x14ac:dyDescent="0.3">
      <c r="A249" s="11">
        <v>243</v>
      </c>
      <c r="B249" s="6" t="s">
        <v>1</v>
      </c>
      <c r="C249" s="5"/>
      <c r="D249" s="6" t="s">
        <v>6</v>
      </c>
      <c r="E249" s="6" t="s">
        <v>7</v>
      </c>
      <c r="F249" s="5"/>
      <c r="G249" s="6" t="s">
        <v>61</v>
      </c>
      <c r="H249" s="6" t="s">
        <v>62</v>
      </c>
      <c r="I249" s="5"/>
      <c r="J249" s="6" t="s">
        <v>103</v>
      </c>
      <c r="K249" s="6" t="s">
        <v>105</v>
      </c>
      <c r="L249" s="5"/>
      <c r="M249" s="6" t="s">
        <v>14</v>
      </c>
      <c r="N249" s="18" t="s">
        <v>461</v>
      </c>
      <c r="O249" s="5" t="s">
        <v>216</v>
      </c>
      <c r="P249" s="5" t="s">
        <v>212</v>
      </c>
      <c r="Q249" s="5" t="s">
        <v>208</v>
      </c>
      <c r="R249" s="5" t="s">
        <v>215</v>
      </c>
      <c r="S249" s="5" t="s">
        <v>218</v>
      </c>
      <c r="T249" s="5" t="s">
        <v>210</v>
      </c>
      <c r="U249" s="5" t="s">
        <v>213</v>
      </c>
      <c r="V249" s="13" t="s">
        <v>209</v>
      </c>
    </row>
    <row r="250" spans="1:22" ht="16.5" thickBot="1" x14ac:dyDescent="0.3">
      <c r="A250" s="11">
        <v>244</v>
      </c>
      <c r="B250" s="6" t="s">
        <v>1</v>
      </c>
      <c r="C250" s="5"/>
      <c r="D250" s="6" t="s">
        <v>6</v>
      </c>
      <c r="E250" s="6" t="s">
        <v>7</v>
      </c>
      <c r="F250" s="5"/>
      <c r="G250" s="6" t="s">
        <v>61</v>
      </c>
      <c r="H250" s="6" t="s">
        <v>62</v>
      </c>
      <c r="I250" s="5"/>
      <c r="J250" s="6" t="s">
        <v>103</v>
      </c>
      <c r="K250" s="6" t="s">
        <v>105</v>
      </c>
      <c r="L250" s="6" t="s">
        <v>109</v>
      </c>
      <c r="M250" s="5"/>
      <c r="N250" s="18" t="s">
        <v>462</v>
      </c>
      <c r="O250" s="5" t="s">
        <v>216</v>
      </c>
      <c r="P250" s="5" t="s">
        <v>212</v>
      </c>
      <c r="Q250" s="5" t="s">
        <v>208</v>
      </c>
      <c r="R250" s="5" t="s">
        <v>215</v>
      </c>
      <c r="S250" s="5" t="s">
        <v>218</v>
      </c>
      <c r="T250" s="5" t="s">
        <v>210</v>
      </c>
      <c r="U250" s="5" t="s">
        <v>209</v>
      </c>
      <c r="V250" s="13" t="s">
        <v>214</v>
      </c>
    </row>
    <row r="251" spans="1:22" ht="16.5" thickBot="1" x14ac:dyDescent="0.3">
      <c r="A251" s="11">
        <v>245</v>
      </c>
      <c r="B251" s="6" t="s">
        <v>1</v>
      </c>
      <c r="C251" s="5"/>
      <c r="D251" s="6" t="s">
        <v>6</v>
      </c>
      <c r="E251" s="6" t="s">
        <v>7</v>
      </c>
      <c r="F251" s="5"/>
      <c r="G251" s="6" t="s">
        <v>61</v>
      </c>
      <c r="H251" s="6" t="s">
        <v>62</v>
      </c>
      <c r="I251" s="6" t="s">
        <v>18</v>
      </c>
      <c r="J251" s="5"/>
      <c r="K251" s="5"/>
      <c r="L251" s="6" t="s">
        <v>109</v>
      </c>
      <c r="M251" s="6" t="s">
        <v>14</v>
      </c>
      <c r="N251" s="18" t="s">
        <v>463</v>
      </c>
      <c r="O251" s="5" t="s">
        <v>211</v>
      </c>
      <c r="P251" s="5" t="s">
        <v>212</v>
      </c>
      <c r="Q251" s="5" t="s">
        <v>210</v>
      </c>
      <c r="R251" s="5" t="s">
        <v>216</v>
      </c>
      <c r="S251" s="5" t="s">
        <v>218</v>
      </c>
      <c r="T251" s="5" t="s">
        <v>215</v>
      </c>
      <c r="U251" s="5" t="s">
        <v>213</v>
      </c>
      <c r="V251" s="13" t="s">
        <v>214</v>
      </c>
    </row>
    <row r="252" spans="1:22" ht="16.5" thickBot="1" x14ac:dyDescent="0.3">
      <c r="A252" s="11">
        <v>246</v>
      </c>
      <c r="B252" s="6" t="s">
        <v>1</v>
      </c>
      <c r="C252" s="5"/>
      <c r="D252" s="6" t="s">
        <v>6</v>
      </c>
      <c r="E252" s="6" t="s">
        <v>7</v>
      </c>
      <c r="F252" s="5"/>
      <c r="G252" s="6" t="s">
        <v>61</v>
      </c>
      <c r="H252" s="6" t="s">
        <v>62</v>
      </c>
      <c r="I252" s="6" t="s">
        <v>18</v>
      </c>
      <c r="J252" s="5"/>
      <c r="K252" s="6" t="s">
        <v>105</v>
      </c>
      <c r="L252" s="5"/>
      <c r="M252" s="6" t="s">
        <v>14</v>
      </c>
      <c r="N252" s="18" t="s">
        <v>464</v>
      </c>
      <c r="O252" s="5" t="s">
        <v>216</v>
      </c>
      <c r="P252" s="5" t="s">
        <v>212</v>
      </c>
      <c r="Q252" s="5" t="s">
        <v>208</v>
      </c>
      <c r="R252" s="5" t="s">
        <v>215</v>
      </c>
      <c r="S252" s="5" t="s">
        <v>218</v>
      </c>
      <c r="T252" s="5" t="s">
        <v>210</v>
      </c>
      <c r="U252" s="5" t="s">
        <v>213</v>
      </c>
      <c r="V252" s="13" t="s">
        <v>211</v>
      </c>
    </row>
    <row r="253" spans="1:22" ht="16.5" thickBot="1" x14ac:dyDescent="0.3">
      <c r="A253" s="11">
        <v>247</v>
      </c>
      <c r="B253" s="6" t="s">
        <v>1</v>
      </c>
      <c r="C253" s="5"/>
      <c r="D253" s="6" t="s">
        <v>6</v>
      </c>
      <c r="E253" s="6" t="s">
        <v>7</v>
      </c>
      <c r="F253" s="5"/>
      <c r="G253" s="6" t="s">
        <v>61</v>
      </c>
      <c r="H253" s="6" t="s">
        <v>62</v>
      </c>
      <c r="I253" s="6" t="s">
        <v>18</v>
      </c>
      <c r="J253" s="5"/>
      <c r="K253" s="6" t="s">
        <v>105</v>
      </c>
      <c r="L253" s="6" t="s">
        <v>109</v>
      </c>
      <c r="M253" s="5"/>
      <c r="N253" s="18" t="s">
        <v>465</v>
      </c>
      <c r="O253" s="5" t="s">
        <v>211</v>
      </c>
      <c r="P253" s="5" t="s">
        <v>212</v>
      </c>
      <c r="Q253" s="5" t="s">
        <v>208</v>
      </c>
      <c r="R253" s="5" t="s">
        <v>216</v>
      </c>
      <c r="S253" s="5" t="s">
        <v>218</v>
      </c>
      <c r="T253" s="5" t="s">
        <v>210</v>
      </c>
      <c r="U253" s="5" t="s">
        <v>215</v>
      </c>
      <c r="V253" s="13" t="s">
        <v>214</v>
      </c>
    </row>
    <row r="254" spans="1:22" ht="16.5" thickBot="1" x14ac:dyDescent="0.3">
      <c r="A254" s="11">
        <v>248</v>
      </c>
      <c r="B254" s="6" t="s">
        <v>1</v>
      </c>
      <c r="C254" s="5"/>
      <c r="D254" s="6" t="s">
        <v>6</v>
      </c>
      <c r="E254" s="6" t="s">
        <v>7</v>
      </c>
      <c r="F254" s="5"/>
      <c r="G254" s="6" t="s">
        <v>61</v>
      </c>
      <c r="H254" s="6" t="s">
        <v>62</v>
      </c>
      <c r="I254" s="6" t="s">
        <v>18</v>
      </c>
      <c r="J254" s="6" t="s">
        <v>103</v>
      </c>
      <c r="K254" s="5"/>
      <c r="L254" s="5"/>
      <c r="M254" s="6" t="s">
        <v>14</v>
      </c>
      <c r="N254" s="18" t="s">
        <v>466</v>
      </c>
      <c r="O254" s="5" t="s">
        <v>211</v>
      </c>
      <c r="P254" s="5" t="s">
        <v>212</v>
      </c>
      <c r="Q254" s="5" t="s">
        <v>210</v>
      </c>
      <c r="R254" s="5" t="s">
        <v>216</v>
      </c>
      <c r="S254" s="5" t="s">
        <v>218</v>
      </c>
      <c r="T254" s="5" t="s">
        <v>215</v>
      </c>
      <c r="U254" s="5" t="s">
        <v>213</v>
      </c>
      <c r="V254" s="13" t="s">
        <v>209</v>
      </c>
    </row>
    <row r="255" spans="1:22" ht="16.5" thickBot="1" x14ac:dyDescent="0.3">
      <c r="A255" s="11">
        <v>249</v>
      </c>
      <c r="B255" s="6" t="s">
        <v>1</v>
      </c>
      <c r="C255" s="5"/>
      <c r="D255" s="6" t="s">
        <v>6</v>
      </c>
      <c r="E255" s="6" t="s">
        <v>7</v>
      </c>
      <c r="F255" s="5"/>
      <c r="G255" s="6" t="s">
        <v>61</v>
      </c>
      <c r="H255" s="6" t="s">
        <v>62</v>
      </c>
      <c r="I255" s="6" t="s">
        <v>18</v>
      </c>
      <c r="J255" s="6" t="s">
        <v>103</v>
      </c>
      <c r="K255" s="5"/>
      <c r="L255" s="6" t="s">
        <v>109</v>
      </c>
      <c r="M255" s="5"/>
      <c r="N255" s="18" t="s">
        <v>467</v>
      </c>
      <c r="O255" s="5" t="s">
        <v>211</v>
      </c>
      <c r="P255" s="5" t="s">
        <v>212</v>
      </c>
      <c r="Q255" s="5" t="s">
        <v>210</v>
      </c>
      <c r="R255" s="5" t="s">
        <v>216</v>
      </c>
      <c r="S255" s="5" t="s">
        <v>218</v>
      </c>
      <c r="T255" s="5" t="s">
        <v>215</v>
      </c>
      <c r="U255" s="5" t="s">
        <v>209</v>
      </c>
      <c r="V255" s="13" t="s">
        <v>214</v>
      </c>
    </row>
    <row r="256" spans="1:22" ht="16.5" thickBot="1" x14ac:dyDescent="0.3">
      <c r="A256" s="11">
        <v>250</v>
      </c>
      <c r="B256" s="6" t="s">
        <v>1</v>
      </c>
      <c r="C256" s="5"/>
      <c r="D256" s="6" t="s">
        <v>6</v>
      </c>
      <c r="E256" s="6" t="s">
        <v>7</v>
      </c>
      <c r="F256" s="5"/>
      <c r="G256" s="6" t="s">
        <v>61</v>
      </c>
      <c r="H256" s="6" t="s">
        <v>62</v>
      </c>
      <c r="I256" s="6" t="s">
        <v>18</v>
      </c>
      <c r="J256" s="6" t="s">
        <v>103</v>
      </c>
      <c r="K256" s="6" t="s">
        <v>105</v>
      </c>
      <c r="L256" s="5"/>
      <c r="M256" s="5"/>
      <c r="N256" s="18" t="s">
        <v>468</v>
      </c>
      <c r="O256" s="5" t="s">
        <v>211</v>
      </c>
      <c r="P256" s="5" t="s">
        <v>212</v>
      </c>
      <c r="Q256" s="5" t="s">
        <v>208</v>
      </c>
      <c r="R256" s="5" t="s">
        <v>216</v>
      </c>
      <c r="S256" s="5" t="s">
        <v>218</v>
      </c>
      <c r="T256" s="5" t="s">
        <v>210</v>
      </c>
      <c r="U256" s="5" t="s">
        <v>215</v>
      </c>
      <c r="V256" s="13" t="s">
        <v>209</v>
      </c>
    </row>
    <row r="257" spans="1:22" ht="16.5" thickBot="1" x14ac:dyDescent="0.3">
      <c r="A257" s="11">
        <v>251</v>
      </c>
      <c r="B257" s="6" t="s">
        <v>1</v>
      </c>
      <c r="C257" s="5"/>
      <c r="D257" s="6" t="s">
        <v>6</v>
      </c>
      <c r="E257" s="6" t="s">
        <v>7</v>
      </c>
      <c r="F257" s="6" t="s">
        <v>16</v>
      </c>
      <c r="G257" s="5"/>
      <c r="H257" s="5"/>
      <c r="I257" s="5"/>
      <c r="J257" s="6" t="s">
        <v>103</v>
      </c>
      <c r="K257" s="6" t="s">
        <v>105</v>
      </c>
      <c r="L257" s="6" t="s">
        <v>109</v>
      </c>
      <c r="M257" s="6" t="s">
        <v>14</v>
      </c>
      <c r="N257" s="18" t="s">
        <v>469</v>
      </c>
      <c r="O257" s="5" t="s">
        <v>207</v>
      </c>
      <c r="P257" s="5" t="s">
        <v>208</v>
      </c>
      <c r="Q257" s="5" t="s">
        <v>209</v>
      </c>
      <c r="R257" s="5" t="s">
        <v>216</v>
      </c>
      <c r="S257" s="5" t="s">
        <v>218</v>
      </c>
      <c r="T257" s="5" t="s">
        <v>215</v>
      </c>
      <c r="U257" s="5" t="s">
        <v>213</v>
      </c>
      <c r="V257" s="13" t="s">
        <v>214</v>
      </c>
    </row>
    <row r="258" spans="1:22" ht="16.5" thickBot="1" x14ac:dyDescent="0.3">
      <c r="A258" s="11">
        <v>252</v>
      </c>
      <c r="B258" s="6" t="s">
        <v>1</v>
      </c>
      <c r="C258" s="5"/>
      <c r="D258" s="6" t="s">
        <v>6</v>
      </c>
      <c r="E258" s="6" t="s">
        <v>7</v>
      </c>
      <c r="F258" s="6" t="s">
        <v>16</v>
      </c>
      <c r="G258" s="5"/>
      <c r="H258" s="5"/>
      <c r="I258" s="6" t="s">
        <v>18</v>
      </c>
      <c r="J258" s="5"/>
      <c r="K258" s="6" t="s">
        <v>105</v>
      </c>
      <c r="L258" s="6" t="s">
        <v>109</v>
      </c>
      <c r="M258" s="6" t="s">
        <v>14</v>
      </c>
      <c r="N258" s="18" t="s">
        <v>470</v>
      </c>
      <c r="O258" s="5" t="s">
        <v>211</v>
      </c>
      <c r="P258" s="5" t="s">
        <v>208</v>
      </c>
      <c r="Q258" s="5" t="s">
        <v>207</v>
      </c>
      <c r="R258" s="5" t="s">
        <v>216</v>
      </c>
      <c r="S258" s="5" t="s">
        <v>218</v>
      </c>
      <c r="T258" s="5" t="s">
        <v>215</v>
      </c>
      <c r="U258" s="5" t="s">
        <v>213</v>
      </c>
      <c r="V258" s="13" t="s">
        <v>214</v>
      </c>
    </row>
    <row r="259" spans="1:22" ht="16.5" thickBot="1" x14ac:dyDescent="0.3">
      <c r="A259" s="11">
        <v>253</v>
      </c>
      <c r="B259" s="6" t="s">
        <v>1</v>
      </c>
      <c r="C259" s="5"/>
      <c r="D259" s="6" t="s">
        <v>6</v>
      </c>
      <c r="E259" s="6" t="s">
        <v>7</v>
      </c>
      <c r="F259" s="6" t="s">
        <v>16</v>
      </c>
      <c r="G259" s="5"/>
      <c r="H259" s="5"/>
      <c r="I259" s="6" t="s">
        <v>18</v>
      </c>
      <c r="J259" s="6" t="s">
        <v>103</v>
      </c>
      <c r="K259" s="5"/>
      <c r="L259" s="6" t="s">
        <v>109</v>
      </c>
      <c r="M259" s="6" t="s">
        <v>14</v>
      </c>
      <c r="N259" s="18" t="s">
        <v>471</v>
      </c>
      <c r="O259" s="5" t="s">
        <v>211</v>
      </c>
      <c r="P259" s="5" t="s">
        <v>207</v>
      </c>
      <c r="Q259" s="5" t="s">
        <v>209</v>
      </c>
      <c r="R259" s="5" t="s">
        <v>216</v>
      </c>
      <c r="S259" s="5" t="s">
        <v>218</v>
      </c>
      <c r="T259" s="5" t="s">
        <v>215</v>
      </c>
      <c r="U259" s="5" t="s">
        <v>213</v>
      </c>
      <c r="V259" s="13" t="s">
        <v>214</v>
      </c>
    </row>
    <row r="260" spans="1:22" ht="16.5" thickBot="1" x14ac:dyDescent="0.3">
      <c r="A260" s="11">
        <v>254</v>
      </c>
      <c r="B260" s="6" t="s">
        <v>1</v>
      </c>
      <c r="C260" s="5"/>
      <c r="D260" s="6" t="s">
        <v>6</v>
      </c>
      <c r="E260" s="6" t="s">
        <v>7</v>
      </c>
      <c r="F260" s="6" t="s">
        <v>16</v>
      </c>
      <c r="G260" s="5"/>
      <c r="H260" s="5"/>
      <c r="I260" s="6" t="s">
        <v>18</v>
      </c>
      <c r="J260" s="6" t="s">
        <v>103</v>
      </c>
      <c r="K260" s="6" t="s">
        <v>105</v>
      </c>
      <c r="L260" s="5"/>
      <c r="M260" s="6" t="s">
        <v>14</v>
      </c>
      <c r="N260" s="18" t="s">
        <v>472</v>
      </c>
      <c r="O260" s="5" t="s">
        <v>211</v>
      </c>
      <c r="P260" s="5" t="s">
        <v>208</v>
      </c>
      <c r="Q260" s="5" t="s">
        <v>207</v>
      </c>
      <c r="R260" s="5" t="s">
        <v>216</v>
      </c>
      <c r="S260" s="5" t="s">
        <v>218</v>
      </c>
      <c r="T260" s="5" t="s">
        <v>215</v>
      </c>
      <c r="U260" s="5" t="s">
        <v>213</v>
      </c>
      <c r="V260" s="13" t="s">
        <v>209</v>
      </c>
    </row>
    <row r="261" spans="1:22" ht="16.5" thickBot="1" x14ac:dyDescent="0.3">
      <c r="A261" s="11">
        <v>255</v>
      </c>
      <c r="B261" s="6" t="s">
        <v>1</v>
      </c>
      <c r="C261" s="5"/>
      <c r="D261" s="6" t="s">
        <v>6</v>
      </c>
      <c r="E261" s="6" t="s">
        <v>7</v>
      </c>
      <c r="F261" s="6" t="s">
        <v>16</v>
      </c>
      <c r="G261" s="5"/>
      <c r="H261" s="5"/>
      <c r="I261" s="6" t="s">
        <v>18</v>
      </c>
      <c r="J261" s="6" t="s">
        <v>103</v>
      </c>
      <c r="K261" s="6" t="s">
        <v>105</v>
      </c>
      <c r="L261" s="6" t="s">
        <v>109</v>
      </c>
      <c r="M261" s="5"/>
      <c r="N261" s="18" t="s">
        <v>473</v>
      </c>
      <c r="O261" s="5" t="s">
        <v>211</v>
      </c>
      <c r="P261" s="5" t="s">
        <v>208</v>
      </c>
      <c r="Q261" s="5" t="s">
        <v>207</v>
      </c>
      <c r="R261" s="5" t="s">
        <v>216</v>
      </c>
      <c r="S261" s="5" t="s">
        <v>218</v>
      </c>
      <c r="T261" s="5" t="s">
        <v>215</v>
      </c>
      <c r="U261" s="5" t="s">
        <v>209</v>
      </c>
      <c r="V261" s="13" t="s">
        <v>214</v>
      </c>
    </row>
    <row r="262" spans="1:22" ht="16.5" thickBot="1" x14ac:dyDescent="0.3">
      <c r="A262" s="11">
        <v>256</v>
      </c>
      <c r="B262" s="6" t="s">
        <v>1</v>
      </c>
      <c r="C262" s="5"/>
      <c r="D262" s="6" t="s">
        <v>6</v>
      </c>
      <c r="E262" s="6" t="s">
        <v>7</v>
      </c>
      <c r="F262" s="6" t="s">
        <v>16</v>
      </c>
      <c r="G262" s="5"/>
      <c r="H262" s="6" t="s">
        <v>62</v>
      </c>
      <c r="I262" s="5"/>
      <c r="J262" s="5"/>
      <c r="K262" s="6" t="s">
        <v>105</v>
      </c>
      <c r="L262" s="6" t="s">
        <v>109</v>
      </c>
      <c r="M262" s="6" t="s">
        <v>14</v>
      </c>
      <c r="N262" s="18" t="s">
        <v>474</v>
      </c>
      <c r="O262" s="5" t="s">
        <v>207</v>
      </c>
      <c r="P262" s="5" t="s">
        <v>212</v>
      </c>
      <c r="Q262" s="5" t="s">
        <v>208</v>
      </c>
      <c r="R262" s="5" t="s">
        <v>216</v>
      </c>
      <c r="S262" s="5" t="s">
        <v>218</v>
      </c>
      <c r="T262" s="5" t="s">
        <v>215</v>
      </c>
      <c r="U262" s="5" t="s">
        <v>213</v>
      </c>
      <c r="V262" s="13" t="s">
        <v>214</v>
      </c>
    </row>
    <row r="263" spans="1:22" ht="16.5" thickBot="1" x14ac:dyDescent="0.3">
      <c r="A263" s="11">
        <v>257</v>
      </c>
      <c r="B263" s="6" t="s">
        <v>1</v>
      </c>
      <c r="C263" s="5"/>
      <c r="D263" s="6" t="s">
        <v>6</v>
      </c>
      <c r="E263" s="6" t="s">
        <v>7</v>
      </c>
      <c r="F263" s="6" t="s">
        <v>16</v>
      </c>
      <c r="G263" s="5"/>
      <c r="H263" s="6" t="s">
        <v>62</v>
      </c>
      <c r="I263" s="5"/>
      <c r="J263" s="6" t="s">
        <v>103</v>
      </c>
      <c r="K263" s="5"/>
      <c r="L263" s="6" t="s">
        <v>109</v>
      </c>
      <c r="M263" s="6" t="s">
        <v>14</v>
      </c>
      <c r="N263" s="18" t="s">
        <v>475</v>
      </c>
      <c r="O263" s="5" t="s">
        <v>207</v>
      </c>
      <c r="P263" s="5" t="s">
        <v>212</v>
      </c>
      <c r="Q263" s="5" t="s">
        <v>209</v>
      </c>
      <c r="R263" s="5" t="s">
        <v>216</v>
      </c>
      <c r="S263" s="5" t="s">
        <v>218</v>
      </c>
      <c r="T263" s="5" t="s">
        <v>215</v>
      </c>
      <c r="U263" s="5" t="s">
        <v>213</v>
      </c>
      <c r="V263" s="13" t="s">
        <v>214</v>
      </c>
    </row>
    <row r="264" spans="1:22" ht="16.5" thickBot="1" x14ac:dyDescent="0.3">
      <c r="A264" s="11">
        <v>258</v>
      </c>
      <c r="B264" s="6" t="s">
        <v>1</v>
      </c>
      <c r="C264" s="5"/>
      <c r="D264" s="6" t="s">
        <v>6</v>
      </c>
      <c r="E264" s="6" t="s">
        <v>7</v>
      </c>
      <c r="F264" s="6" t="s">
        <v>16</v>
      </c>
      <c r="G264" s="5"/>
      <c r="H264" s="6" t="s">
        <v>62</v>
      </c>
      <c r="I264" s="5"/>
      <c r="J264" s="6" t="s">
        <v>103</v>
      </c>
      <c r="K264" s="6" t="s">
        <v>105</v>
      </c>
      <c r="L264" s="5"/>
      <c r="M264" s="6" t="s">
        <v>14</v>
      </c>
      <c r="N264" s="18" t="s">
        <v>476</v>
      </c>
      <c r="O264" s="5" t="s">
        <v>207</v>
      </c>
      <c r="P264" s="5" t="s">
        <v>212</v>
      </c>
      <c r="Q264" s="5" t="s">
        <v>208</v>
      </c>
      <c r="R264" s="5" t="s">
        <v>216</v>
      </c>
      <c r="S264" s="5" t="s">
        <v>218</v>
      </c>
      <c r="T264" s="5" t="s">
        <v>215</v>
      </c>
      <c r="U264" s="5" t="s">
        <v>213</v>
      </c>
      <c r="V264" s="13" t="s">
        <v>209</v>
      </c>
    </row>
    <row r="265" spans="1:22" ht="16.5" thickBot="1" x14ac:dyDescent="0.3">
      <c r="A265" s="11">
        <v>259</v>
      </c>
      <c r="B265" s="6" t="s">
        <v>1</v>
      </c>
      <c r="C265" s="5"/>
      <c r="D265" s="6" t="s">
        <v>6</v>
      </c>
      <c r="E265" s="6" t="s">
        <v>7</v>
      </c>
      <c r="F265" s="6" t="s">
        <v>16</v>
      </c>
      <c r="G265" s="5"/>
      <c r="H265" s="6" t="s">
        <v>62</v>
      </c>
      <c r="I265" s="5"/>
      <c r="J265" s="6" t="s">
        <v>103</v>
      </c>
      <c r="K265" s="6" t="s">
        <v>105</v>
      </c>
      <c r="L265" s="6" t="s">
        <v>109</v>
      </c>
      <c r="M265" s="5"/>
      <c r="N265" s="18" t="s">
        <v>477</v>
      </c>
      <c r="O265" s="5" t="s">
        <v>207</v>
      </c>
      <c r="P265" s="5" t="s">
        <v>212</v>
      </c>
      <c r="Q265" s="5" t="s">
        <v>208</v>
      </c>
      <c r="R265" s="5" t="s">
        <v>216</v>
      </c>
      <c r="S265" s="5" t="s">
        <v>218</v>
      </c>
      <c r="T265" s="5" t="s">
        <v>215</v>
      </c>
      <c r="U265" s="5" t="s">
        <v>209</v>
      </c>
      <c r="V265" s="13" t="s">
        <v>214</v>
      </c>
    </row>
    <row r="266" spans="1:22" ht="16.5" thickBot="1" x14ac:dyDescent="0.3">
      <c r="A266" s="11">
        <v>260</v>
      </c>
      <c r="B266" s="6" t="s">
        <v>1</v>
      </c>
      <c r="C266" s="5"/>
      <c r="D266" s="6" t="s">
        <v>6</v>
      </c>
      <c r="E266" s="6" t="s">
        <v>7</v>
      </c>
      <c r="F266" s="6" t="s">
        <v>16</v>
      </c>
      <c r="G266" s="5"/>
      <c r="H266" s="6" t="s">
        <v>62</v>
      </c>
      <c r="I266" s="6" t="s">
        <v>18</v>
      </c>
      <c r="J266" s="5"/>
      <c r="K266" s="5"/>
      <c r="L266" s="6" t="s">
        <v>109</v>
      </c>
      <c r="M266" s="6" t="s">
        <v>14</v>
      </c>
      <c r="N266" s="18" t="s">
        <v>478</v>
      </c>
      <c r="O266" s="5" t="s">
        <v>211</v>
      </c>
      <c r="P266" s="5" t="s">
        <v>212</v>
      </c>
      <c r="Q266" s="5" t="s">
        <v>207</v>
      </c>
      <c r="R266" s="5" t="s">
        <v>216</v>
      </c>
      <c r="S266" s="5" t="s">
        <v>218</v>
      </c>
      <c r="T266" s="5" t="s">
        <v>215</v>
      </c>
      <c r="U266" s="5" t="s">
        <v>213</v>
      </c>
      <c r="V266" s="13" t="s">
        <v>214</v>
      </c>
    </row>
    <row r="267" spans="1:22" ht="16.5" thickBot="1" x14ac:dyDescent="0.3">
      <c r="A267" s="11">
        <v>261</v>
      </c>
      <c r="B267" s="6" t="s">
        <v>1</v>
      </c>
      <c r="C267" s="5"/>
      <c r="D267" s="6" t="s">
        <v>6</v>
      </c>
      <c r="E267" s="6" t="s">
        <v>7</v>
      </c>
      <c r="F267" s="6" t="s">
        <v>16</v>
      </c>
      <c r="G267" s="5"/>
      <c r="H267" s="6" t="s">
        <v>62</v>
      </c>
      <c r="I267" s="6" t="s">
        <v>18</v>
      </c>
      <c r="J267" s="5"/>
      <c r="K267" s="6" t="s">
        <v>105</v>
      </c>
      <c r="L267" s="5"/>
      <c r="M267" s="6" t="s">
        <v>14</v>
      </c>
      <c r="N267" s="18" t="s">
        <v>479</v>
      </c>
      <c r="O267" s="5" t="s">
        <v>211</v>
      </c>
      <c r="P267" s="5" t="s">
        <v>212</v>
      </c>
      <c r="Q267" s="5" t="s">
        <v>208</v>
      </c>
      <c r="R267" s="5" t="s">
        <v>216</v>
      </c>
      <c r="S267" s="5" t="s">
        <v>218</v>
      </c>
      <c r="T267" s="5" t="s">
        <v>215</v>
      </c>
      <c r="U267" s="5" t="s">
        <v>213</v>
      </c>
      <c r="V267" s="13" t="s">
        <v>207</v>
      </c>
    </row>
    <row r="268" spans="1:22" ht="16.5" thickBot="1" x14ac:dyDescent="0.3">
      <c r="A268" s="11">
        <v>262</v>
      </c>
      <c r="B268" s="6" t="s">
        <v>1</v>
      </c>
      <c r="C268" s="5"/>
      <c r="D268" s="6" t="s">
        <v>6</v>
      </c>
      <c r="E268" s="6" t="s">
        <v>7</v>
      </c>
      <c r="F268" s="6" t="s">
        <v>16</v>
      </c>
      <c r="G268" s="5"/>
      <c r="H268" s="6" t="s">
        <v>62</v>
      </c>
      <c r="I268" s="6" t="s">
        <v>18</v>
      </c>
      <c r="J268" s="5"/>
      <c r="K268" s="6" t="s">
        <v>105</v>
      </c>
      <c r="L268" s="6" t="s">
        <v>109</v>
      </c>
      <c r="M268" s="5"/>
      <c r="N268" s="18" t="s">
        <v>480</v>
      </c>
      <c r="O268" s="5" t="s">
        <v>211</v>
      </c>
      <c r="P268" s="5" t="s">
        <v>212</v>
      </c>
      <c r="Q268" s="5" t="s">
        <v>208</v>
      </c>
      <c r="R268" s="5" t="s">
        <v>216</v>
      </c>
      <c r="S268" s="5" t="s">
        <v>218</v>
      </c>
      <c r="T268" s="5" t="s">
        <v>215</v>
      </c>
      <c r="U268" s="5" t="s">
        <v>207</v>
      </c>
      <c r="V268" s="13" t="s">
        <v>214</v>
      </c>
    </row>
    <row r="269" spans="1:22" ht="16.5" thickBot="1" x14ac:dyDescent="0.3">
      <c r="A269" s="11">
        <v>263</v>
      </c>
      <c r="B269" s="6" t="s">
        <v>1</v>
      </c>
      <c r="C269" s="5"/>
      <c r="D269" s="6" t="s">
        <v>6</v>
      </c>
      <c r="E269" s="6" t="s">
        <v>7</v>
      </c>
      <c r="F269" s="6" t="s">
        <v>16</v>
      </c>
      <c r="G269" s="5"/>
      <c r="H269" s="6" t="s">
        <v>62</v>
      </c>
      <c r="I269" s="6" t="s">
        <v>18</v>
      </c>
      <c r="J269" s="6" t="s">
        <v>103</v>
      </c>
      <c r="K269" s="5"/>
      <c r="L269" s="5"/>
      <c r="M269" s="6" t="s">
        <v>14</v>
      </c>
      <c r="N269" s="18" t="s">
        <v>481</v>
      </c>
      <c r="O269" s="5" t="s">
        <v>211</v>
      </c>
      <c r="P269" s="5" t="s">
        <v>212</v>
      </c>
      <c r="Q269" s="5" t="s">
        <v>207</v>
      </c>
      <c r="R269" s="5" t="s">
        <v>216</v>
      </c>
      <c r="S269" s="5" t="s">
        <v>218</v>
      </c>
      <c r="T269" s="5" t="s">
        <v>215</v>
      </c>
      <c r="U269" s="5" t="s">
        <v>213</v>
      </c>
      <c r="V269" s="13" t="s">
        <v>209</v>
      </c>
    </row>
    <row r="270" spans="1:22" ht="16.5" thickBot="1" x14ac:dyDescent="0.3">
      <c r="A270" s="11">
        <v>264</v>
      </c>
      <c r="B270" s="6" t="s">
        <v>1</v>
      </c>
      <c r="C270" s="5"/>
      <c r="D270" s="6" t="s">
        <v>6</v>
      </c>
      <c r="E270" s="6" t="s">
        <v>7</v>
      </c>
      <c r="F270" s="6" t="s">
        <v>16</v>
      </c>
      <c r="G270" s="5"/>
      <c r="H270" s="6" t="s">
        <v>62</v>
      </c>
      <c r="I270" s="6" t="s">
        <v>18</v>
      </c>
      <c r="J270" s="6" t="s">
        <v>103</v>
      </c>
      <c r="K270" s="5"/>
      <c r="L270" s="6" t="s">
        <v>109</v>
      </c>
      <c r="M270" s="5"/>
      <c r="N270" s="18" t="s">
        <v>482</v>
      </c>
      <c r="O270" s="5" t="s">
        <v>211</v>
      </c>
      <c r="P270" s="5" t="s">
        <v>212</v>
      </c>
      <c r="Q270" s="5" t="s">
        <v>207</v>
      </c>
      <c r="R270" s="5" t="s">
        <v>216</v>
      </c>
      <c r="S270" s="5" t="s">
        <v>218</v>
      </c>
      <c r="T270" s="5" t="s">
        <v>215</v>
      </c>
      <c r="U270" s="5" t="s">
        <v>209</v>
      </c>
      <c r="V270" s="13" t="s">
        <v>214</v>
      </c>
    </row>
    <row r="271" spans="1:22" ht="16.5" thickBot="1" x14ac:dyDescent="0.3">
      <c r="A271" s="11">
        <v>265</v>
      </c>
      <c r="B271" s="6" t="s">
        <v>1</v>
      </c>
      <c r="C271" s="5"/>
      <c r="D271" s="6" t="s">
        <v>6</v>
      </c>
      <c r="E271" s="6" t="s">
        <v>7</v>
      </c>
      <c r="F271" s="6" t="s">
        <v>16</v>
      </c>
      <c r="G271" s="5"/>
      <c r="H271" s="6" t="s">
        <v>62</v>
      </c>
      <c r="I271" s="6" t="s">
        <v>18</v>
      </c>
      <c r="J271" s="6" t="s">
        <v>103</v>
      </c>
      <c r="K271" s="6" t="s">
        <v>105</v>
      </c>
      <c r="L271" s="5"/>
      <c r="M271" s="5"/>
      <c r="N271" s="18" t="s">
        <v>483</v>
      </c>
      <c r="O271" s="5" t="s">
        <v>211</v>
      </c>
      <c r="P271" s="5" t="s">
        <v>212</v>
      </c>
      <c r="Q271" s="5" t="s">
        <v>208</v>
      </c>
      <c r="R271" s="5" t="s">
        <v>216</v>
      </c>
      <c r="S271" s="5" t="s">
        <v>218</v>
      </c>
      <c r="T271" s="5" t="s">
        <v>215</v>
      </c>
      <c r="U271" s="5" t="s">
        <v>207</v>
      </c>
      <c r="V271" s="13" t="s">
        <v>209</v>
      </c>
    </row>
    <row r="272" spans="1:22" ht="16.5" thickBot="1" x14ac:dyDescent="0.3">
      <c r="A272" s="11">
        <v>266</v>
      </c>
      <c r="B272" s="6" t="s">
        <v>1</v>
      </c>
      <c r="C272" s="5"/>
      <c r="D272" s="6" t="s">
        <v>6</v>
      </c>
      <c r="E272" s="6" t="s">
        <v>7</v>
      </c>
      <c r="F272" s="6" t="s">
        <v>16</v>
      </c>
      <c r="G272" s="6" t="s">
        <v>61</v>
      </c>
      <c r="H272" s="5"/>
      <c r="I272" s="5"/>
      <c r="J272" s="5"/>
      <c r="K272" s="6" t="s">
        <v>105</v>
      </c>
      <c r="L272" s="6" t="s">
        <v>109</v>
      </c>
      <c r="M272" s="6" t="s">
        <v>14</v>
      </c>
      <c r="N272" s="18" t="s">
        <v>484</v>
      </c>
      <c r="O272" s="5" t="s">
        <v>216</v>
      </c>
      <c r="P272" s="5" t="s">
        <v>208</v>
      </c>
      <c r="Q272" s="5" t="s">
        <v>207</v>
      </c>
      <c r="R272" s="5" t="s">
        <v>215</v>
      </c>
      <c r="S272" s="5" t="s">
        <v>218</v>
      </c>
      <c r="T272" s="5" t="s">
        <v>210</v>
      </c>
      <c r="U272" s="5" t="s">
        <v>213</v>
      </c>
      <c r="V272" s="13" t="s">
        <v>214</v>
      </c>
    </row>
    <row r="273" spans="1:22" ht="16.5" thickBot="1" x14ac:dyDescent="0.3">
      <c r="A273" s="11">
        <v>267</v>
      </c>
      <c r="B273" s="6" t="s">
        <v>1</v>
      </c>
      <c r="C273" s="5"/>
      <c r="D273" s="6" t="s">
        <v>6</v>
      </c>
      <c r="E273" s="6" t="s">
        <v>7</v>
      </c>
      <c r="F273" s="6" t="s">
        <v>16</v>
      </c>
      <c r="G273" s="6" t="s">
        <v>61</v>
      </c>
      <c r="H273" s="5"/>
      <c r="I273" s="5"/>
      <c r="J273" s="6" t="s">
        <v>103</v>
      </c>
      <c r="K273" s="5"/>
      <c r="L273" s="6" t="s">
        <v>109</v>
      </c>
      <c r="M273" s="6" t="s">
        <v>14</v>
      </c>
      <c r="N273" s="18" t="s">
        <v>485</v>
      </c>
      <c r="O273" s="5" t="s">
        <v>216</v>
      </c>
      <c r="P273" s="5" t="s">
        <v>207</v>
      </c>
      <c r="Q273" s="5" t="s">
        <v>209</v>
      </c>
      <c r="R273" s="5" t="s">
        <v>215</v>
      </c>
      <c r="S273" s="5" t="s">
        <v>218</v>
      </c>
      <c r="T273" s="5" t="s">
        <v>210</v>
      </c>
      <c r="U273" s="5" t="s">
        <v>213</v>
      </c>
      <c r="V273" s="13" t="s">
        <v>214</v>
      </c>
    </row>
    <row r="274" spans="1:22" ht="16.5" thickBot="1" x14ac:dyDescent="0.3">
      <c r="A274" s="11">
        <v>268</v>
      </c>
      <c r="B274" s="6" t="s">
        <v>1</v>
      </c>
      <c r="C274" s="5"/>
      <c r="D274" s="6" t="s">
        <v>6</v>
      </c>
      <c r="E274" s="6" t="s">
        <v>7</v>
      </c>
      <c r="F274" s="6" t="s">
        <v>16</v>
      </c>
      <c r="G274" s="6" t="s">
        <v>61</v>
      </c>
      <c r="H274" s="5"/>
      <c r="I274" s="5"/>
      <c r="J274" s="6" t="s">
        <v>103</v>
      </c>
      <c r="K274" s="6" t="s">
        <v>105</v>
      </c>
      <c r="L274" s="5"/>
      <c r="M274" s="6" t="s">
        <v>14</v>
      </c>
      <c r="N274" s="18" t="s">
        <v>486</v>
      </c>
      <c r="O274" s="5" t="s">
        <v>216</v>
      </c>
      <c r="P274" s="5" t="s">
        <v>208</v>
      </c>
      <c r="Q274" s="5" t="s">
        <v>207</v>
      </c>
      <c r="R274" s="5" t="s">
        <v>215</v>
      </c>
      <c r="S274" s="5" t="s">
        <v>218</v>
      </c>
      <c r="T274" s="5" t="s">
        <v>210</v>
      </c>
      <c r="U274" s="5" t="s">
        <v>213</v>
      </c>
      <c r="V274" s="13" t="s">
        <v>209</v>
      </c>
    </row>
    <row r="275" spans="1:22" ht="16.5" thickBot="1" x14ac:dyDescent="0.3">
      <c r="A275" s="11">
        <v>269</v>
      </c>
      <c r="B275" s="6" t="s">
        <v>1</v>
      </c>
      <c r="C275" s="5"/>
      <c r="D275" s="6" t="s">
        <v>6</v>
      </c>
      <c r="E275" s="6" t="s">
        <v>7</v>
      </c>
      <c r="F275" s="6" t="s">
        <v>16</v>
      </c>
      <c r="G275" s="6" t="s">
        <v>61</v>
      </c>
      <c r="H275" s="5"/>
      <c r="I275" s="5"/>
      <c r="J275" s="6" t="s">
        <v>103</v>
      </c>
      <c r="K275" s="6" t="s">
        <v>105</v>
      </c>
      <c r="L275" s="6" t="s">
        <v>109</v>
      </c>
      <c r="M275" s="5"/>
      <c r="N275" s="18" t="s">
        <v>487</v>
      </c>
      <c r="O275" s="5" t="s">
        <v>216</v>
      </c>
      <c r="P275" s="5" t="s">
        <v>208</v>
      </c>
      <c r="Q275" s="5" t="s">
        <v>207</v>
      </c>
      <c r="R275" s="5" t="s">
        <v>215</v>
      </c>
      <c r="S275" s="5" t="s">
        <v>218</v>
      </c>
      <c r="T275" s="5" t="s">
        <v>210</v>
      </c>
      <c r="U275" s="5" t="s">
        <v>209</v>
      </c>
      <c r="V275" s="13" t="s">
        <v>214</v>
      </c>
    </row>
    <row r="276" spans="1:22" ht="16.5" thickBot="1" x14ac:dyDescent="0.3">
      <c r="A276" s="11">
        <v>270</v>
      </c>
      <c r="B276" s="6" t="s">
        <v>1</v>
      </c>
      <c r="C276" s="5"/>
      <c r="D276" s="6" t="s">
        <v>6</v>
      </c>
      <c r="E276" s="6" t="s">
        <v>7</v>
      </c>
      <c r="F276" s="6" t="s">
        <v>16</v>
      </c>
      <c r="G276" s="6" t="s">
        <v>61</v>
      </c>
      <c r="H276" s="5"/>
      <c r="I276" s="6" t="s">
        <v>18</v>
      </c>
      <c r="J276" s="5"/>
      <c r="K276" s="5"/>
      <c r="L276" s="6" t="s">
        <v>109</v>
      </c>
      <c r="M276" s="6" t="s">
        <v>14</v>
      </c>
      <c r="N276" s="18" t="s">
        <v>488</v>
      </c>
      <c r="O276" s="5" t="s">
        <v>211</v>
      </c>
      <c r="P276" s="5" t="s">
        <v>207</v>
      </c>
      <c r="Q276" s="5" t="s">
        <v>210</v>
      </c>
      <c r="R276" s="5" t="s">
        <v>216</v>
      </c>
      <c r="S276" s="5" t="s">
        <v>218</v>
      </c>
      <c r="T276" s="5" t="s">
        <v>215</v>
      </c>
      <c r="U276" s="5" t="s">
        <v>213</v>
      </c>
      <c r="V276" s="13" t="s">
        <v>214</v>
      </c>
    </row>
    <row r="277" spans="1:22" ht="16.5" thickBot="1" x14ac:dyDescent="0.3">
      <c r="A277" s="11">
        <v>271</v>
      </c>
      <c r="B277" s="6" t="s">
        <v>1</v>
      </c>
      <c r="C277" s="5"/>
      <c r="D277" s="6" t="s">
        <v>6</v>
      </c>
      <c r="E277" s="6" t="s">
        <v>7</v>
      </c>
      <c r="F277" s="6" t="s">
        <v>16</v>
      </c>
      <c r="G277" s="6" t="s">
        <v>61</v>
      </c>
      <c r="H277" s="5"/>
      <c r="I277" s="6" t="s">
        <v>18</v>
      </c>
      <c r="J277" s="5"/>
      <c r="K277" s="6" t="s">
        <v>105</v>
      </c>
      <c r="L277" s="5"/>
      <c r="M277" s="6" t="s">
        <v>14</v>
      </c>
      <c r="N277" s="18" t="s">
        <v>489</v>
      </c>
      <c r="O277" s="5" t="s">
        <v>211</v>
      </c>
      <c r="P277" s="5" t="s">
        <v>208</v>
      </c>
      <c r="Q277" s="5" t="s">
        <v>210</v>
      </c>
      <c r="R277" s="5" t="s">
        <v>216</v>
      </c>
      <c r="S277" s="5" t="s">
        <v>218</v>
      </c>
      <c r="T277" s="5" t="s">
        <v>215</v>
      </c>
      <c r="U277" s="5" t="s">
        <v>213</v>
      </c>
      <c r="V277" s="13" t="s">
        <v>207</v>
      </c>
    </row>
    <row r="278" spans="1:22" ht="16.5" thickBot="1" x14ac:dyDescent="0.3">
      <c r="A278" s="11">
        <v>272</v>
      </c>
      <c r="B278" s="6" t="s">
        <v>1</v>
      </c>
      <c r="C278" s="5"/>
      <c r="D278" s="6" t="s">
        <v>6</v>
      </c>
      <c r="E278" s="6" t="s">
        <v>7</v>
      </c>
      <c r="F278" s="6" t="s">
        <v>16</v>
      </c>
      <c r="G278" s="6" t="s">
        <v>61</v>
      </c>
      <c r="H278" s="5"/>
      <c r="I278" s="6" t="s">
        <v>18</v>
      </c>
      <c r="J278" s="5"/>
      <c r="K278" s="6" t="s">
        <v>105</v>
      </c>
      <c r="L278" s="6" t="s">
        <v>109</v>
      </c>
      <c r="M278" s="5"/>
      <c r="N278" s="18" t="s">
        <v>490</v>
      </c>
      <c r="O278" s="5" t="s">
        <v>211</v>
      </c>
      <c r="P278" s="5" t="s">
        <v>208</v>
      </c>
      <c r="Q278" s="5" t="s">
        <v>207</v>
      </c>
      <c r="R278" s="5" t="s">
        <v>216</v>
      </c>
      <c r="S278" s="5" t="s">
        <v>218</v>
      </c>
      <c r="T278" s="5" t="s">
        <v>210</v>
      </c>
      <c r="U278" s="5" t="s">
        <v>215</v>
      </c>
      <c r="V278" s="13" t="s">
        <v>214</v>
      </c>
    </row>
    <row r="279" spans="1:22" ht="16.5" thickBot="1" x14ac:dyDescent="0.3">
      <c r="A279" s="11">
        <v>273</v>
      </c>
      <c r="B279" s="6" t="s">
        <v>1</v>
      </c>
      <c r="C279" s="5"/>
      <c r="D279" s="6" t="s">
        <v>6</v>
      </c>
      <c r="E279" s="6" t="s">
        <v>7</v>
      </c>
      <c r="F279" s="6" t="s">
        <v>16</v>
      </c>
      <c r="G279" s="6" t="s">
        <v>61</v>
      </c>
      <c r="H279" s="5"/>
      <c r="I279" s="6" t="s">
        <v>18</v>
      </c>
      <c r="J279" s="6" t="s">
        <v>103</v>
      </c>
      <c r="K279" s="5"/>
      <c r="L279" s="5"/>
      <c r="M279" s="6" t="s">
        <v>14</v>
      </c>
      <c r="N279" s="18" t="s">
        <v>491</v>
      </c>
      <c r="O279" s="5" t="s">
        <v>211</v>
      </c>
      <c r="P279" s="5" t="s">
        <v>207</v>
      </c>
      <c r="Q279" s="5" t="s">
        <v>210</v>
      </c>
      <c r="R279" s="5" t="s">
        <v>216</v>
      </c>
      <c r="S279" s="5" t="s">
        <v>218</v>
      </c>
      <c r="T279" s="5" t="s">
        <v>215</v>
      </c>
      <c r="U279" s="5" t="s">
        <v>213</v>
      </c>
      <c r="V279" s="13" t="s">
        <v>209</v>
      </c>
    </row>
    <row r="280" spans="1:22" ht="16.5" thickBot="1" x14ac:dyDescent="0.3">
      <c r="A280" s="11">
        <v>274</v>
      </c>
      <c r="B280" s="6" t="s">
        <v>1</v>
      </c>
      <c r="C280" s="5"/>
      <c r="D280" s="6" t="s">
        <v>6</v>
      </c>
      <c r="E280" s="6" t="s">
        <v>7</v>
      </c>
      <c r="F280" s="6" t="s">
        <v>16</v>
      </c>
      <c r="G280" s="6" t="s">
        <v>61</v>
      </c>
      <c r="H280" s="5"/>
      <c r="I280" s="6" t="s">
        <v>18</v>
      </c>
      <c r="J280" s="6" t="s">
        <v>103</v>
      </c>
      <c r="K280" s="5"/>
      <c r="L280" s="6" t="s">
        <v>109</v>
      </c>
      <c r="M280" s="5"/>
      <c r="N280" s="18" t="s">
        <v>492</v>
      </c>
      <c r="O280" s="5" t="s">
        <v>211</v>
      </c>
      <c r="P280" s="5" t="s">
        <v>207</v>
      </c>
      <c r="Q280" s="5" t="s">
        <v>210</v>
      </c>
      <c r="R280" s="5" t="s">
        <v>216</v>
      </c>
      <c r="S280" s="5" t="s">
        <v>218</v>
      </c>
      <c r="T280" s="5" t="s">
        <v>215</v>
      </c>
      <c r="U280" s="5" t="s">
        <v>209</v>
      </c>
      <c r="V280" s="13" t="s">
        <v>214</v>
      </c>
    </row>
    <row r="281" spans="1:22" ht="16.5" thickBot="1" x14ac:dyDescent="0.3">
      <c r="A281" s="11">
        <v>275</v>
      </c>
      <c r="B281" s="6" t="s">
        <v>1</v>
      </c>
      <c r="C281" s="5"/>
      <c r="D281" s="6" t="s">
        <v>6</v>
      </c>
      <c r="E281" s="6" t="s">
        <v>7</v>
      </c>
      <c r="F281" s="6" t="s">
        <v>16</v>
      </c>
      <c r="G281" s="6" t="s">
        <v>61</v>
      </c>
      <c r="H281" s="5"/>
      <c r="I281" s="6" t="s">
        <v>18</v>
      </c>
      <c r="J281" s="6" t="s">
        <v>103</v>
      </c>
      <c r="K281" s="6" t="s">
        <v>105</v>
      </c>
      <c r="L281" s="5"/>
      <c r="M281" s="5"/>
      <c r="N281" s="18" t="s">
        <v>493</v>
      </c>
      <c r="O281" s="5" t="s">
        <v>211</v>
      </c>
      <c r="P281" s="5" t="s">
        <v>208</v>
      </c>
      <c r="Q281" s="5" t="s">
        <v>207</v>
      </c>
      <c r="R281" s="5" t="s">
        <v>216</v>
      </c>
      <c r="S281" s="5" t="s">
        <v>218</v>
      </c>
      <c r="T281" s="5" t="s">
        <v>210</v>
      </c>
      <c r="U281" s="5" t="s">
        <v>215</v>
      </c>
      <c r="V281" s="13" t="s">
        <v>209</v>
      </c>
    </row>
    <row r="282" spans="1:22" ht="16.5" thickBot="1" x14ac:dyDescent="0.3">
      <c r="A282" s="11">
        <v>276</v>
      </c>
      <c r="B282" s="6" t="s">
        <v>1</v>
      </c>
      <c r="C282" s="5"/>
      <c r="D282" s="6" t="s">
        <v>6</v>
      </c>
      <c r="E282" s="6" t="s">
        <v>7</v>
      </c>
      <c r="F282" s="6" t="s">
        <v>16</v>
      </c>
      <c r="G282" s="6" t="s">
        <v>61</v>
      </c>
      <c r="H282" s="6" t="s">
        <v>62</v>
      </c>
      <c r="I282" s="5"/>
      <c r="J282" s="5"/>
      <c r="K282" s="5"/>
      <c r="L282" s="6" t="s">
        <v>109</v>
      </c>
      <c r="M282" s="6" t="s">
        <v>14</v>
      </c>
      <c r="N282" s="18" t="s">
        <v>494</v>
      </c>
      <c r="O282" s="5" t="s">
        <v>216</v>
      </c>
      <c r="P282" s="5" t="s">
        <v>212</v>
      </c>
      <c r="Q282" s="5" t="s">
        <v>207</v>
      </c>
      <c r="R282" s="5" t="s">
        <v>215</v>
      </c>
      <c r="S282" s="5" t="s">
        <v>218</v>
      </c>
      <c r="T282" s="5" t="s">
        <v>210</v>
      </c>
      <c r="U282" s="5" t="s">
        <v>213</v>
      </c>
      <c r="V282" s="13" t="s">
        <v>214</v>
      </c>
    </row>
    <row r="283" spans="1:22" ht="16.5" thickBot="1" x14ac:dyDescent="0.3">
      <c r="A283" s="11">
        <v>277</v>
      </c>
      <c r="B283" s="6" t="s">
        <v>1</v>
      </c>
      <c r="C283" s="5"/>
      <c r="D283" s="6" t="s">
        <v>6</v>
      </c>
      <c r="E283" s="6" t="s">
        <v>7</v>
      </c>
      <c r="F283" s="6" t="s">
        <v>16</v>
      </c>
      <c r="G283" s="6" t="s">
        <v>61</v>
      </c>
      <c r="H283" s="6" t="s">
        <v>62</v>
      </c>
      <c r="I283" s="5"/>
      <c r="J283" s="5"/>
      <c r="K283" s="6" t="s">
        <v>105</v>
      </c>
      <c r="L283" s="5"/>
      <c r="M283" s="6" t="s">
        <v>14</v>
      </c>
      <c r="N283" s="18" t="s">
        <v>495</v>
      </c>
      <c r="O283" s="5" t="s">
        <v>216</v>
      </c>
      <c r="P283" s="5" t="s">
        <v>212</v>
      </c>
      <c r="Q283" s="5" t="s">
        <v>208</v>
      </c>
      <c r="R283" s="5" t="s">
        <v>215</v>
      </c>
      <c r="S283" s="5" t="s">
        <v>218</v>
      </c>
      <c r="T283" s="5" t="s">
        <v>210</v>
      </c>
      <c r="U283" s="5" t="s">
        <v>213</v>
      </c>
      <c r="V283" s="13" t="s">
        <v>207</v>
      </c>
    </row>
    <row r="284" spans="1:22" ht="16.5" thickBot="1" x14ac:dyDescent="0.3">
      <c r="A284" s="11">
        <v>278</v>
      </c>
      <c r="B284" s="6" t="s">
        <v>1</v>
      </c>
      <c r="C284" s="5"/>
      <c r="D284" s="6" t="s">
        <v>6</v>
      </c>
      <c r="E284" s="6" t="s">
        <v>7</v>
      </c>
      <c r="F284" s="6" t="s">
        <v>16</v>
      </c>
      <c r="G284" s="6" t="s">
        <v>61</v>
      </c>
      <c r="H284" s="6" t="s">
        <v>62</v>
      </c>
      <c r="I284" s="5"/>
      <c r="J284" s="5"/>
      <c r="K284" s="6" t="s">
        <v>105</v>
      </c>
      <c r="L284" s="6" t="s">
        <v>109</v>
      </c>
      <c r="M284" s="5"/>
      <c r="N284" s="18" t="s">
        <v>496</v>
      </c>
      <c r="O284" s="5" t="s">
        <v>216</v>
      </c>
      <c r="P284" s="5" t="s">
        <v>212</v>
      </c>
      <c r="Q284" s="5" t="s">
        <v>208</v>
      </c>
      <c r="R284" s="5" t="s">
        <v>215</v>
      </c>
      <c r="S284" s="5" t="s">
        <v>218</v>
      </c>
      <c r="T284" s="5" t="s">
        <v>210</v>
      </c>
      <c r="U284" s="5" t="s">
        <v>207</v>
      </c>
      <c r="V284" s="13" t="s">
        <v>214</v>
      </c>
    </row>
    <row r="285" spans="1:22" ht="16.5" thickBot="1" x14ac:dyDescent="0.3">
      <c r="A285" s="11">
        <v>279</v>
      </c>
      <c r="B285" s="6" t="s">
        <v>1</v>
      </c>
      <c r="C285" s="5"/>
      <c r="D285" s="6" t="s">
        <v>6</v>
      </c>
      <c r="E285" s="6" t="s">
        <v>7</v>
      </c>
      <c r="F285" s="6" t="s">
        <v>16</v>
      </c>
      <c r="G285" s="6" t="s">
        <v>61</v>
      </c>
      <c r="H285" s="6" t="s">
        <v>62</v>
      </c>
      <c r="I285" s="5"/>
      <c r="J285" s="6" t="s">
        <v>103</v>
      </c>
      <c r="K285" s="5"/>
      <c r="L285" s="5"/>
      <c r="M285" s="6" t="s">
        <v>14</v>
      </c>
      <c r="N285" s="18" t="s">
        <v>497</v>
      </c>
      <c r="O285" s="5" t="s">
        <v>216</v>
      </c>
      <c r="P285" s="5" t="s">
        <v>212</v>
      </c>
      <c r="Q285" s="5" t="s">
        <v>207</v>
      </c>
      <c r="R285" s="5" t="s">
        <v>215</v>
      </c>
      <c r="S285" s="5" t="s">
        <v>218</v>
      </c>
      <c r="T285" s="5" t="s">
        <v>210</v>
      </c>
      <c r="U285" s="5" t="s">
        <v>213</v>
      </c>
      <c r="V285" s="13" t="s">
        <v>209</v>
      </c>
    </row>
    <row r="286" spans="1:22" ht="16.5" thickBot="1" x14ac:dyDescent="0.3">
      <c r="A286" s="11">
        <v>280</v>
      </c>
      <c r="B286" s="6" t="s">
        <v>1</v>
      </c>
      <c r="C286" s="5"/>
      <c r="D286" s="6" t="s">
        <v>6</v>
      </c>
      <c r="E286" s="6" t="s">
        <v>7</v>
      </c>
      <c r="F286" s="6" t="s">
        <v>16</v>
      </c>
      <c r="G286" s="6" t="s">
        <v>61</v>
      </c>
      <c r="H286" s="6" t="s">
        <v>62</v>
      </c>
      <c r="I286" s="5"/>
      <c r="J286" s="6" t="s">
        <v>103</v>
      </c>
      <c r="K286" s="5"/>
      <c r="L286" s="6" t="s">
        <v>109</v>
      </c>
      <c r="M286" s="5"/>
      <c r="N286" s="18" t="s">
        <v>498</v>
      </c>
      <c r="O286" s="5" t="s">
        <v>216</v>
      </c>
      <c r="P286" s="5" t="s">
        <v>212</v>
      </c>
      <c r="Q286" s="5" t="s">
        <v>207</v>
      </c>
      <c r="R286" s="5" t="s">
        <v>215</v>
      </c>
      <c r="S286" s="5" t="s">
        <v>218</v>
      </c>
      <c r="T286" s="5" t="s">
        <v>210</v>
      </c>
      <c r="U286" s="5" t="s">
        <v>209</v>
      </c>
      <c r="V286" s="13" t="s">
        <v>214</v>
      </c>
    </row>
    <row r="287" spans="1:22" ht="16.5" thickBot="1" x14ac:dyDescent="0.3">
      <c r="A287" s="11">
        <v>281</v>
      </c>
      <c r="B287" s="6" t="s">
        <v>1</v>
      </c>
      <c r="C287" s="5"/>
      <c r="D287" s="6" t="s">
        <v>6</v>
      </c>
      <c r="E287" s="6" t="s">
        <v>7</v>
      </c>
      <c r="F287" s="6" t="s">
        <v>16</v>
      </c>
      <c r="G287" s="6" t="s">
        <v>61</v>
      </c>
      <c r="H287" s="6" t="s">
        <v>62</v>
      </c>
      <c r="I287" s="5"/>
      <c r="J287" s="6" t="s">
        <v>103</v>
      </c>
      <c r="K287" s="6" t="s">
        <v>105</v>
      </c>
      <c r="L287" s="5"/>
      <c r="M287" s="5"/>
      <c r="N287" s="18" t="s">
        <v>499</v>
      </c>
      <c r="O287" s="5" t="s">
        <v>216</v>
      </c>
      <c r="P287" s="5" t="s">
        <v>212</v>
      </c>
      <c r="Q287" s="5" t="s">
        <v>208</v>
      </c>
      <c r="R287" s="5" t="s">
        <v>215</v>
      </c>
      <c r="S287" s="5" t="s">
        <v>218</v>
      </c>
      <c r="T287" s="5" t="s">
        <v>210</v>
      </c>
      <c r="U287" s="5" t="s">
        <v>207</v>
      </c>
      <c r="V287" s="13" t="s">
        <v>209</v>
      </c>
    </row>
    <row r="288" spans="1:22" ht="16.5" thickBot="1" x14ac:dyDescent="0.3">
      <c r="A288" s="11">
        <v>282</v>
      </c>
      <c r="B288" s="6" t="s">
        <v>1</v>
      </c>
      <c r="C288" s="5"/>
      <c r="D288" s="6" t="s">
        <v>6</v>
      </c>
      <c r="E288" s="6" t="s">
        <v>7</v>
      </c>
      <c r="F288" s="6" t="s">
        <v>16</v>
      </c>
      <c r="G288" s="6" t="s">
        <v>61</v>
      </c>
      <c r="H288" s="6" t="s">
        <v>62</v>
      </c>
      <c r="I288" s="6" t="s">
        <v>18</v>
      </c>
      <c r="J288" s="5"/>
      <c r="K288" s="5"/>
      <c r="L288" s="5"/>
      <c r="M288" s="6" t="s">
        <v>14</v>
      </c>
      <c r="N288" s="18" t="s">
        <v>500</v>
      </c>
      <c r="O288" s="5" t="s">
        <v>211</v>
      </c>
      <c r="P288" s="5" t="s">
        <v>212</v>
      </c>
      <c r="Q288" s="5" t="s">
        <v>210</v>
      </c>
      <c r="R288" s="5" t="s">
        <v>216</v>
      </c>
      <c r="S288" s="5" t="s">
        <v>218</v>
      </c>
      <c r="T288" s="5" t="s">
        <v>215</v>
      </c>
      <c r="U288" s="5" t="s">
        <v>213</v>
      </c>
      <c r="V288" s="13" t="s">
        <v>207</v>
      </c>
    </row>
    <row r="289" spans="1:22" ht="16.5" thickBot="1" x14ac:dyDescent="0.3">
      <c r="A289" s="11">
        <v>283</v>
      </c>
      <c r="B289" s="6" t="s">
        <v>1</v>
      </c>
      <c r="C289" s="5"/>
      <c r="D289" s="6" t="s">
        <v>6</v>
      </c>
      <c r="E289" s="6" t="s">
        <v>7</v>
      </c>
      <c r="F289" s="6" t="s">
        <v>16</v>
      </c>
      <c r="G289" s="6" t="s">
        <v>61</v>
      </c>
      <c r="H289" s="6" t="s">
        <v>62</v>
      </c>
      <c r="I289" s="6" t="s">
        <v>18</v>
      </c>
      <c r="J289" s="5"/>
      <c r="K289" s="5"/>
      <c r="L289" s="6" t="s">
        <v>109</v>
      </c>
      <c r="M289" s="5"/>
      <c r="N289" s="18" t="s">
        <v>501</v>
      </c>
      <c r="O289" s="5" t="s">
        <v>211</v>
      </c>
      <c r="P289" s="5" t="s">
        <v>212</v>
      </c>
      <c r="Q289" s="5" t="s">
        <v>207</v>
      </c>
      <c r="R289" s="5" t="s">
        <v>216</v>
      </c>
      <c r="S289" s="5" t="s">
        <v>218</v>
      </c>
      <c r="T289" s="5" t="s">
        <v>210</v>
      </c>
      <c r="U289" s="5" t="s">
        <v>215</v>
      </c>
      <c r="V289" s="13" t="s">
        <v>214</v>
      </c>
    </row>
    <row r="290" spans="1:22" ht="16.5" thickBot="1" x14ac:dyDescent="0.3">
      <c r="A290" s="11">
        <v>284</v>
      </c>
      <c r="B290" s="6" t="s">
        <v>1</v>
      </c>
      <c r="C290" s="5"/>
      <c r="D290" s="6" t="s">
        <v>6</v>
      </c>
      <c r="E290" s="6" t="s">
        <v>7</v>
      </c>
      <c r="F290" s="6" t="s">
        <v>16</v>
      </c>
      <c r="G290" s="6" t="s">
        <v>61</v>
      </c>
      <c r="H290" s="6" t="s">
        <v>62</v>
      </c>
      <c r="I290" s="6" t="s">
        <v>18</v>
      </c>
      <c r="J290" s="5"/>
      <c r="K290" s="6" t="s">
        <v>105</v>
      </c>
      <c r="L290" s="5"/>
      <c r="M290" s="5"/>
      <c r="N290" s="18" t="s">
        <v>502</v>
      </c>
      <c r="O290" s="5" t="s">
        <v>211</v>
      </c>
      <c r="P290" s="5" t="s">
        <v>212</v>
      </c>
      <c r="Q290" s="5" t="s">
        <v>208</v>
      </c>
      <c r="R290" s="5" t="s">
        <v>216</v>
      </c>
      <c r="S290" s="5" t="s">
        <v>218</v>
      </c>
      <c r="T290" s="5" t="s">
        <v>210</v>
      </c>
      <c r="U290" s="5" t="s">
        <v>215</v>
      </c>
      <c r="V290" s="13" t="s">
        <v>207</v>
      </c>
    </row>
    <row r="291" spans="1:22" ht="16.5" thickBot="1" x14ac:dyDescent="0.3">
      <c r="A291" s="11">
        <v>285</v>
      </c>
      <c r="B291" s="6" t="s">
        <v>1</v>
      </c>
      <c r="C291" s="5"/>
      <c r="D291" s="6" t="s">
        <v>6</v>
      </c>
      <c r="E291" s="6" t="s">
        <v>7</v>
      </c>
      <c r="F291" s="6" t="s">
        <v>16</v>
      </c>
      <c r="G291" s="6" t="s">
        <v>61</v>
      </c>
      <c r="H291" s="6" t="s">
        <v>62</v>
      </c>
      <c r="I291" s="6" t="s">
        <v>18</v>
      </c>
      <c r="J291" s="6" t="s">
        <v>103</v>
      </c>
      <c r="K291" s="5"/>
      <c r="L291" s="5"/>
      <c r="M291" s="5"/>
      <c r="N291" s="18" t="s">
        <v>503</v>
      </c>
      <c r="O291" s="5" t="s">
        <v>211</v>
      </c>
      <c r="P291" s="5" t="s">
        <v>212</v>
      </c>
      <c r="Q291" s="5" t="s">
        <v>207</v>
      </c>
      <c r="R291" s="5" t="s">
        <v>216</v>
      </c>
      <c r="S291" s="5" t="s">
        <v>218</v>
      </c>
      <c r="T291" s="5" t="s">
        <v>210</v>
      </c>
      <c r="U291" s="5" t="s">
        <v>215</v>
      </c>
      <c r="V291" s="13" t="s">
        <v>209</v>
      </c>
    </row>
    <row r="292" spans="1:22" ht="16.5" thickBot="1" x14ac:dyDescent="0.3">
      <c r="A292" s="11">
        <v>286</v>
      </c>
      <c r="B292" s="6" t="s">
        <v>1</v>
      </c>
      <c r="C292" s="6" t="s">
        <v>5</v>
      </c>
      <c r="D292" s="5"/>
      <c r="E292" s="5"/>
      <c r="F292" s="5"/>
      <c r="G292" s="5"/>
      <c r="H292" s="6" t="s">
        <v>62</v>
      </c>
      <c r="I292" s="6" t="s">
        <v>18</v>
      </c>
      <c r="J292" s="6" t="s">
        <v>103</v>
      </c>
      <c r="K292" s="6" t="s">
        <v>105</v>
      </c>
      <c r="L292" s="6" t="s">
        <v>109</v>
      </c>
      <c r="M292" s="6" t="s">
        <v>14</v>
      </c>
      <c r="N292" s="18" t="s">
        <v>504</v>
      </c>
      <c r="O292" s="5" t="s">
        <v>211</v>
      </c>
      <c r="P292" s="5" t="s">
        <v>208</v>
      </c>
      <c r="Q292" s="5" t="s">
        <v>217</v>
      </c>
      <c r="R292" s="5" t="s">
        <v>218</v>
      </c>
      <c r="S292" s="5" t="s">
        <v>209</v>
      </c>
      <c r="T292" s="5" t="s">
        <v>212</v>
      </c>
      <c r="U292" s="5" t="s">
        <v>213</v>
      </c>
      <c r="V292" s="13" t="s">
        <v>214</v>
      </c>
    </row>
    <row r="293" spans="1:22" ht="16.5" thickBot="1" x14ac:dyDescent="0.3">
      <c r="A293" s="11">
        <v>287</v>
      </c>
      <c r="B293" s="6" t="s">
        <v>1</v>
      </c>
      <c r="C293" s="6" t="s">
        <v>5</v>
      </c>
      <c r="D293" s="5"/>
      <c r="E293" s="5"/>
      <c r="F293" s="5"/>
      <c r="G293" s="6" t="s">
        <v>61</v>
      </c>
      <c r="H293" s="5"/>
      <c r="I293" s="6" t="s">
        <v>18</v>
      </c>
      <c r="J293" s="6" t="s">
        <v>103</v>
      </c>
      <c r="K293" s="6" t="s">
        <v>105</v>
      </c>
      <c r="L293" s="6" t="s">
        <v>109</v>
      </c>
      <c r="M293" s="6" t="s">
        <v>14</v>
      </c>
      <c r="N293" s="18" t="s">
        <v>505</v>
      </c>
      <c r="O293" s="5" t="s">
        <v>211</v>
      </c>
      <c r="P293" s="5" t="s">
        <v>208</v>
      </c>
      <c r="Q293" s="5" t="s">
        <v>217</v>
      </c>
      <c r="R293" s="5" t="s">
        <v>218</v>
      </c>
      <c r="S293" s="5" t="s">
        <v>209</v>
      </c>
      <c r="T293" s="5" t="s">
        <v>210</v>
      </c>
      <c r="U293" s="5" t="s">
        <v>213</v>
      </c>
      <c r="V293" s="13" t="s">
        <v>214</v>
      </c>
    </row>
    <row r="294" spans="1:22" ht="16.5" thickBot="1" x14ac:dyDescent="0.3">
      <c r="A294" s="11">
        <v>288</v>
      </c>
      <c r="B294" s="6" t="s">
        <v>1</v>
      </c>
      <c r="C294" s="6" t="s">
        <v>5</v>
      </c>
      <c r="D294" s="5"/>
      <c r="E294" s="5"/>
      <c r="F294" s="5"/>
      <c r="G294" s="6" t="s">
        <v>61</v>
      </c>
      <c r="H294" s="6" t="s">
        <v>62</v>
      </c>
      <c r="I294" s="5"/>
      <c r="J294" s="6" t="s">
        <v>103</v>
      </c>
      <c r="K294" s="6" t="s">
        <v>105</v>
      </c>
      <c r="L294" s="6" t="s">
        <v>109</v>
      </c>
      <c r="M294" s="6" t="s">
        <v>14</v>
      </c>
      <c r="N294" s="18" t="s">
        <v>506</v>
      </c>
      <c r="O294" s="5" t="s">
        <v>209</v>
      </c>
      <c r="P294" s="5" t="s">
        <v>208</v>
      </c>
      <c r="Q294" s="5" t="s">
        <v>217</v>
      </c>
      <c r="R294" s="5" t="s">
        <v>210</v>
      </c>
      <c r="S294" s="5" t="s">
        <v>218</v>
      </c>
      <c r="T294" s="5" t="s">
        <v>212</v>
      </c>
      <c r="U294" s="5" t="s">
        <v>213</v>
      </c>
      <c r="V294" s="13" t="s">
        <v>214</v>
      </c>
    </row>
    <row r="295" spans="1:22" ht="16.5" thickBot="1" x14ac:dyDescent="0.3">
      <c r="A295" s="11">
        <v>289</v>
      </c>
      <c r="B295" s="6" t="s">
        <v>1</v>
      </c>
      <c r="C295" s="6" t="s">
        <v>5</v>
      </c>
      <c r="D295" s="5"/>
      <c r="E295" s="5"/>
      <c r="F295" s="5"/>
      <c r="G295" s="6" t="s">
        <v>61</v>
      </c>
      <c r="H295" s="6" t="s">
        <v>62</v>
      </c>
      <c r="I295" s="6" t="s">
        <v>18</v>
      </c>
      <c r="J295" s="5"/>
      <c r="K295" s="6" t="s">
        <v>105</v>
      </c>
      <c r="L295" s="6" t="s">
        <v>109</v>
      </c>
      <c r="M295" s="6" t="s">
        <v>14</v>
      </c>
      <c r="N295" s="18" t="s">
        <v>507</v>
      </c>
      <c r="O295" s="5" t="s">
        <v>211</v>
      </c>
      <c r="P295" s="5" t="s">
        <v>208</v>
      </c>
      <c r="Q295" s="5" t="s">
        <v>217</v>
      </c>
      <c r="R295" s="5" t="s">
        <v>210</v>
      </c>
      <c r="S295" s="5" t="s">
        <v>218</v>
      </c>
      <c r="T295" s="5" t="s">
        <v>212</v>
      </c>
      <c r="U295" s="5" t="s">
        <v>213</v>
      </c>
      <c r="V295" s="13" t="s">
        <v>214</v>
      </c>
    </row>
    <row r="296" spans="1:22" ht="16.5" thickBot="1" x14ac:dyDescent="0.3">
      <c r="A296" s="11">
        <v>290</v>
      </c>
      <c r="B296" s="6" t="s">
        <v>1</v>
      </c>
      <c r="C296" s="6" t="s">
        <v>5</v>
      </c>
      <c r="D296" s="5"/>
      <c r="E296" s="5"/>
      <c r="F296" s="5"/>
      <c r="G296" s="6" t="s">
        <v>61</v>
      </c>
      <c r="H296" s="6" t="s">
        <v>62</v>
      </c>
      <c r="I296" s="6" t="s">
        <v>18</v>
      </c>
      <c r="J296" s="6" t="s">
        <v>103</v>
      </c>
      <c r="K296" s="5"/>
      <c r="L296" s="6" t="s">
        <v>109</v>
      </c>
      <c r="M296" s="6" t="s">
        <v>14</v>
      </c>
      <c r="N296" s="18" t="s">
        <v>508</v>
      </c>
      <c r="O296" s="5" t="s">
        <v>211</v>
      </c>
      <c r="P296" s="5" t="s">
        <v>212</v>
      </c>
      <c r="Q296" s="5" t="s">
        <v>217</v>
      </c>
      <c r="R296" s="5" t="s">
        <v>218</v>
      </c>
      <c r="S296" s="5" t="s">
        <v>209</v>
      </c>
      <c r="T296" s="5" t="s">
        <v>210</v>
      </c>
      <c r="U296" s="5" t="s">
        <v>213</v>
      </c>
      <c r="V296" s="13" t="s">
        <v>214</v>
      </c>
    </row>
    <row r="297" spans="1:22" ht="16.5" thickBot="1" x14ac:dyDescent="0.3">
      <c r="A297" s="11">
        <v>291</v>
      </c>
      <c r="B297" s="6" t="s">
        <v>1</v>
      </c>
      <c r="C297" s="6" t="s">
        <v>5</v>
      </c>
      <c r="D297" s="5"/>
      <c r="E297" s="5"/>
      <c r="F297" s="5"/>
      <c r="G297" s="6" t="s">
        <v>61</v>
      </c>
      <c r="H297" s="6" t="s">
        <v>62</v>
      </c>
      <c r="I297" s="6" t="s">
        <v>18</v>
      </c>
      <c r="J297" s="6" t="s">
        <v>103</v>
      </c>
      <c r="K297" s="6" t="s">
        <v>105</v>
      </c>
      <c r="L297" s="5"/>
      <c r="M297" s="6" t="s">
        <v>14</v>
      </c>
      <c r="N297" s="18" t="s">
        <v>509</v>
      </c>
      <c r="O297" s="5" t="s">
        <v>211</v>
      </c>
      <c r="P297" s="5" t="s">
        <v>208</v>
      </c>
      <c r="Q297" s="5" t="s">
        <v>217</v>
      </c>
      <c r="R297" s="5" t="s">
        <v>210</v>
      </c>
      <c r="S297" s="5" t="s">
        <v>218</v>
      </c>
      <c r="T297" s="5" t="s">
        <v>212</v>
      </c>
      <c r="U297" s="5" t="s">
        <v>213</v>
      </c>
      <c r="V297" s="13" t="s">
        <v>209</v>
      </c>
    </row>
    <row r="298" spans="1:22" ht="16.5" thickBot="1" x14ac:dyDescent="0.3">
      <c r="A298" s="11">
        <v>292</v>
      </c>
      <c r="B298" s="6" t="s">
        <v>1</v>
      </c>
      <c r="C298" s="6" t="s">
        <v>5</v>
      </c>
      <c r="D298" s="5"/>
      <c r="E298" s="5"/>
      <c r="F298" s="5"/>
      <c r="G298" s="6" t="s">
        <v>61</v>
      </c>
      <c r="H298" s="6" t="s">
        <v>62</v>
      </c>
      <c r="I298" s="6" t="s">
        <v>18</v>
      </c>
      <c r="J298" s="6" t="s">
        <v>103</v>
      </c>
      <c r="K298" s="6" t="s">
        <v>105</v>
      </c>
      <c r="L298" s="6" t="s">
        <v>109</v>
      </c>
      <c r="M298" s="5"/>
      <c r="N298" s="18" t="s">
        <v>510</v>
      </c>
      <c r="O298" s="5" t="s">
        <v>211</v>
      </c>
      <c r="P298" s="5" t="s">
        <v>208</v>
      </c>
      <c r="Q298" s="5" t="s">
        <v>217</v>
      </c>
      <c r="R298" s="5" t="s">
        <v>210</v>
      </c>
      <c r="S298" s="5" t="s">
        <v>218</v>
      </c>
      <c r="T298" s="5" t="s">
        <v>212</v>
      </c>
      <c r="U298" s="5" t="s">
        <v>209</v>
      </c>
      <c r="V298" s="13" t="s">
        <v>214</v>
      </c>
    </row>
    <row r="299" spans="1:22" ht="16.5" thickBot="1" x14ac:dyDescent="0.3">
      <c r="A299" s="11">
        <v>293</v>
      </c>
      <c r="B299" s="6" t="s">
        <v>1</v>
      </c>
      <c r="C299" s="6" t="s">
        <v>5</v>
      </c>
      <c r="D299" s="5"/>
      <c r="E299" s="5"/>
      <c r="F299" s="6" t="s">
        <v>16</v>
      </c>
      <c r="G299" s="5"/>
      <c r="H299" s="5"/>
      <c r="I299" s="6" t="s">
        <v>18</v>
      </c>
      <c r="J299" s="6" t="s">
        <v>103</v>
      </c>
      <c r="K299" s="6" t="s">
        <v>105</v>
      </c>
      <c r="L299" s="6" t="s">
        <v>109</v>
      </c>
      <c r="M299" s="6" t="s">
        <v>14</v>
      </c>
      <c r="N299" s="18" t="s">
        <v>511</v>
      </c>
      <c r="O299" s="5" t="s">
        <v>207</v>
      </c>
      <c r="P299" s="5" t="s">
        <v>208</v>
      </c>
      <c r="Q299" s="5" t="s">
        <v>217</v>
      </c>
      <c r="R299" s="5" t="s">
        <v>218</v>
      </c>
      <c r="S299" s="5" t="s">
        <v>209</v>
      </c>
      <c r="T299" s="5" t="s">
        <v>211</v>
      </c>
      <c r="U299" s="5" t="s">
        <v>213</v>
      </c>
      <c r="V299" s="13" t="s">
        <v>214</v>
      </c>
    </row>
    <row r="300" spans="1:22" ht="16.5" thickBot="1" x14ac:dyDescent="0.3">
      <c r="A300" s="11">
        <v>294</v>
      </c>
      <c r="B300" s="6" t="s">
        <v>1</v>
      </c>
      <c r="C300" s="6" t="s">
        <v>5</v>
      </c>
      <c r="D300" s="5"/>
      <c r="E300" s="5"/>
      <c r="F300" s="6" t="s">
        <v>16</v>
      </c>
      <c r="G300" s="5"/>
      <c r="H300" s="6" t="s">
        <v>62</v>
      </c>
      <c r="I300" s="5"/>
      <c r="J300" s="6" t="s">
        <v>103</v>
      </c>
      <c r="K300" s="6" t="s">
        <v>105</v>
      </c>
      <c r="L300" s="6" t="s">
        <v>109</v>
      </c>
      <c r="M300" s="6" t="s">
        <v>14</v>
      </c>
      <c r="N300" s="18" t="s">
        <v>512</v>
      </c>
      <c r="O300" s="5" t="s">
        <v>207</v>
      </c>
      <c r="P300" s="5" t="s">
        <v>208</v>
      </c>
      <c r="Q300" s="5" t="s">
        <v>217</v>
      </c>
      <c r="R300" s="5" t="s">
        <v>218</v>
      </c>
      <c r="S300" s="5" t="s">
        <v>209</v>
      </c>
      <c r="T300" s="5" t="s">
        <v>212</v>
      </c>
      <c r="U300" s="5" t="s">
        <v>213</v>
      </c>
      <c r="V300" s="13" t="s">
        <v>214</v>
      </c>
    </row>
    <row r="301" spans="1:22" ht="16.5" thickBot="1" x14ac:dyDescent="0.3">
      <c r="A301" s="11">
        <v>295</v>
      </c>
      <c r="B301" s="6" t="s">
        <v>1</v>
      </c>
      <c r="C301" s="6" t="s">
        <v>5</v>
      </c>
      <c r="D301" s="5"/>
      <c r="E301" s="5"/>
      <c r="F301" s="6" t="s">
        <v>16</v>
      </c>
      <c r="G301" s="5"/>
      <c r="H301" s="6" t="s">
        <v>62</v>
      </c>
      <c r="I301" s="6" t="s">
        <v>18</v>
      </c>
      <c r="J301" s="5"/>
      <c r="K301" s="6" t="s">
        <v>105</v>
      </c>
      <c r="L301" s="6" t="s">
        <v>109</v>
      </c>
      <c r="M301" s="6" t="s">
        <v>14</v>
      </c>
      <c r="N301" s="18" t="s">
        <v>513</v>
      </c>
      <c r="O301" s="5" t="s">
        <v>207</v>
      </c>
      <c r="P301" s="5" t="s">
        <v>208</v>
      </c>
      <c r="Q301" s="5" t="s">
        <v>217</v>
      </c>
      <c r="R301" s="5" t="s">
        <v>218</v>
      </c>
      <c r="S301" s="5" t="s">
        <v>211</v>
      </c>
      <c r="T301" s="5" t="s">
        <v>212</v>
      </c>
      <c r="U301" s="5" t="s">
        <v>213</v>
      </c>
      <c r="V301" s="13" t="s">
        <v>214</v>
      </c>
    </row>
    <row r="302" spans="1:22" ht="16.5" thickBot="1" x14ac:dyDescent="0.3">
      <c r="A302" s="11">
        <v>296</v>
      </c>
      <c r="B302" s="6" t="s">
        <v>1</v>
      </c>
      <c r="C302" s="6" t="s">
        <v>5</v>
      </c>
      <c r="D302" s="5"/>
      <c r="E302" s="5"/>
      <c r="F302" s="6" t="s">
        <v>16</v>
      </c>
      <c r="G302" s="5"/>
      <c r="H302" s="6" t="s">
        <v>62</v>
      </c>
      <c r="I302" s="6" t="s">
        <v>18</v>
      </c>
      <c r="J302" s="6" t="s">
        <v>103</v>
      </c>
      <c r="K302" s="5"/>
      <c r="L302" s="6" t="s">
        <v>109</v>
      </c>
      <c r="M302" s="6" t="s">
        <v>14</v>
      </c>
      <c r="N302" s="18" t="s">
        <v>514</v>
      </c>
      <c r="O302" s="5" t="s">
        <v>207</v>
      </c>
      <c r="P302" s="5" t="s">
        <v>212</v>
      </c>
      <c r="Q302" s="5" t="s">
        <v>217</v>
      </c>
      <c r="R302" s="5" t="s">
        <v>218</v>
      </c>
      <c r="S302" s="5" t="s">
        <v>209</v>
      </c>
      <c r="T302" s="5" t="s">
        <v>211</v>
      </c>
      <c r="U302" s="5" t="s">
        <v>213</v>
      </c>
      <c r="V302" s="13" t="s">
        <v>214</v>
      </c>
    </row>
    <row r="303" spans="1:22" ht="16.5" thickBot="1" x14ac:dyDescent="0.3">
      <c r="A303" s="11">
        <v>297</v>
      </c>
      <c r="B303" s="6" t="s">
        <v>1</v>
      </c>
      <c r="C303" s="6" t="s">
        <v>5</v>
      </c>
      <c r="D303" s="5"/>
      <c r="E303" s="5"/>
      <c r="F303" s="6" t="s">
        <v>16</v>
      </c>
      <c r="G303" s="5"/>
      <c r="H303" s="6" t="s">
        <v>62</v>
      </c>
      <c r="I303" s="6" t="s">
        <v>18</v>
      </c>
      <c r="J303" s="6" t="s">
        <v>103</v>
      </c>
      <c r="K303" s="6" t="s">
        <v>105</v>
      </c>
      <c r="L303" s="5"/>
      <c r="M303" s="6" t="s">
        <v>14</v>
      </c>
      <c r="N303" s="18" t="s">
        <v>515</v>
      </c>
      <c r="O303" s="5" t="s">
        <v>207</v>
      </c>
      <c r="P303" s="5" t="s">
        <v>208</v>
      </c>
      <c r="Q303" s="5" t="s">
        <v>217</v>
      </c>
      <c r="R303" s="5" t="s">
        <v>218</v>
      </c>
      <c r="S303" s="5" t="s">
        <v>211</v>
      </c>
      <c r="T303" s="5" t="s">
        <v>212</v>
      </c>
      <c r="U303" s="5" t="s">
        <v>213</v>
      </c>
      <c r="V303" s="13" t="s">
        <v>209</v>
      </c>
    </row>
    <row r="304" spans="1:22" ht="16.5" thickBot="1" x14ac:dyDescent="0.3">
      <c r="A304" s="11">
        <v>298</v>
      </c>
      <c r="B304" s="6" t="s">
        <v>1</v>
      </c>
      <c r="C304" s="6" t="s">
        <v>5</v>
      </c>
      <c r="D304" s="5"/>
      <c r="E304" s="5"/>
      <c r="F304" s="6" t="s">
        <v>16</v>
      </c>
      <c r="G304" s="5"/>
      <c r="H304" s="6" t="s">
        <v>62</v>
      </c>
      <c r="I304" s="6" t="s">
        <v>18</v>
      </c>
      <c r="J304" s="6" t="s">
        <v>103</v>
      </c>
      <c r="K304" s="6" t="s">
        <v>105</v>
      </c>
      <c r="L304" s="6" t="s">
        <v>109</v>
      </c>
      <c r="M304" s="5"/>
      <c r="N304" s="18" t="s">
        <v>516</v>
      </c>
      <c r="O304" s="5" t="s">
        <v>207</v>
      </c>
      <c r="P304" s="5" t="s">
        <v>208</v>
      </c>
      <c r="Q304" s="5" t="s">
        <v>217</v>
      </c>
      <c r="R304" s="5" t="s">
        <v>218</v>
      </c>
      <c r="S304" s="5" t="s">
        <v>211</v>
      </c>
      <c r="T304" s="5" t="s">
        <v>212</v>
      </c>
      <c r="U304" s="5" t="s">
        <v>209</v>
      </c>
      <c r="V304" s="13" t="s">
        <v>214</v>
      </c>
    </row>
    <row r="305" spans="1:22" ht="16.5" thickBot="1" x14ac:dyDescent="0.3">
      <c r="A305" s="11">
        <v>299</v>
      </c>
      <c r="B305" s="6" t="s">
        <v>1</v>
      </c>
      <c r="C305" s="6" t="s">
        <v>5</v>
      </c>
      <c r="D305" s="5"/>
      <c r="E305" s="5"/>
      <c r="F305" s="6" t="s">
        <v>16</v>
      </c>
      <c r="G305" s="6" t="s">
        <v>61</v>
      </c>
      <c r="H305" s="5"/>
      <c r="I305" s="5"/>
      <c r="J305" s="6" t="s">
        <v>103</v>
      </c>
      <c r="K305" s="6" t="s">
        <v>105</v>
      </c>
      <c r="L305" s="6" t="s">
        <v>109</v>
      </c>
      <c r="M305" s="6" t="s">
        <v>14</v>
      </c>
      <c r="N305" s="18" t="s">
        <v>517</v>
      </c>
      <c r="O305" s="5" t="s">
        <v>207</v>
      </c>
      <c r="P305" s="5" t="s">
        <v>208</v>
      </c>
      <c r="Q305" s="5" t="s">
        <v>217</v>
      </c>
      <c r="R305" s="5" t="s">
        <v>218</v>
      </c>
      <c r="S305" s="5" t="s">
        <v>209</v>
      </c>
      <c r="T305" s="5" t="s">
        <v>210</v>
      </c>
      <c r="U305" s="5" t="s">
        <v>213</v>
      </c>
      <c r="V305" s="13" t="s">
        <v>214</v>
      </c>
    </row>
    <row r="306" spans="1:22" ht="16.5" thickBot="1" x14ac:dyDescent="0.3">
      <c r="A306" s="11">
        <v>300</v>
      </c>
      <c r="B306" s="6" t="s">
        <v>1</v>
      </c>
      <c r="C306" s="6" t="s">
        <v>5</v>
      </c>
      <c r="D306" s="5"/>
      <c r="E306" s="5"/>
      <c r="F306" s="6" t="s">
        <v>16</v>
      </c>
      <c r="G306" s="6" t="s">
        <v>61</v>
      </c>
      <c r="H306" s="5"/>
      <c r="I306" s="6" t="s">
        <v>18</v>
      </c>
      <c r="J306" s="5"/>
      <c r="K306" s="6" t="s">
        <v>105</v>
      </c>
      <c r="L306" s="6" t="s">
        <v>109</v>
      </c>
      <c r="M306" s="6" t="s">
        <v>14</v>
      </c>
      <c r="N306" s="18" t="s">
        <v>518</v>
      </c>
      <c r="O306" s="5" t="s">
        <v>207</v>
      </c>
      <c r="P306" s="5" t="s">
        <v>208</v>
      </c>
      <c r="Q306" s="5" t="s">
        <v>217</v>
      </c>
      <c r="R306" s="5" t="s">
        <v>210</v>
      </c>
      <c r="S306" s="5" t="s">
        <v>218</v>
      </c>
      <c r="T306" s="5" t="s">
        <v>211</v>
      </c>
      <c r="U306" s="5" t="s">
        <v>213</v>
      </c>
      <c r="V306" s="13" t="s">
        <v>214</v>
      </c>
    </row>
    <row r="307" spans="1:22" ht="16.5" thickBot="1" x14ac:dyDescent="0.3">
      <c r="A307" s="11">
        <v>301</v>
      </c>
      <c r="B307" s="6" t="s">
        <v>1</v>
      </c>
      <c r="C307" s="6" t="s">
        <v>5</v>
      </c>
      <c r="D307" s="5"/>
      <c r="E307" s="5"/>
      <c r="F307" s="6" t="s">
        <v>16</v>
      </c>
      <c r="G307" s="6" t="s">
        <v>61</v>
      </c>
      <c r="H307" s="5"/>
      <c r="I307" s="6" t="s">
        <v>18</v>
      </c>
      <c r="J307" s="6" t="s">
        <v>103</v>
      </c>
      <c r="K307" s="5"/>
      <c r="L307" s="6" t="s">
        <v>109</v>
      </c>
      <c r="M307" s="6" t="s">
        <v>14</v>
      </c>
      <c r="N307" s="18" t="s">
        <v>519</v>
      </c>
      <c r="O307" s="5" t="s">
        <v>207</v>
      </c>
      <c r="P307" s="5" t="s">
        <v>209</v>
      </c>
      <c r="Q307" s="5" t="s">
        <v>217</v>
      </c>
      <c r="R307" s="5" t="s">
        <v>210</v>
      </c>
      <c r="S307" s="5" t="s">
        <v>218</v>
      </c>
      <c r="T307" s="5" t="s">
        <v>211</v>
      </c>
      <c r="U307" s="5" t="s">
        <v>213</v>
      </c>
      <c r="V307" s="13" t="s">
        <v>214</v>
      </c>
    </row>
    <row r="308" spans="1:22" ht="16.5" thickBot="1" x14ac:dyDescent="0.3">
      <c r="A308" s="11">
        <v>302</v>
      </c>
      <c r="B308" s="6" t="s">
        <v>1</v>
      </c>
      <c r="C308" s="6" t="s">
        <v>5</v>
      </c>
      <c r="D308" s="5"/>
      <c r="E308" s="5"/>
      <c r="F308" s="6" t="s">
        <v>16</v>
      </c>
      <c r="G308" s="6" t="s">
        <v>61</v>
      </c>
      <c r="H308" s="5"/>
      <c r="I308" s="6" t="s">
        <v>18</v>
      </c>
      <c r="J308" s="6" t="s">
        <v>103</v>
      </c>
      <c r="K308" s="6" t="s">
        <v>105</v>
      </c>
      <c r="L308" s="5"/>
      <c r="M308" s="6" t="s">
        <v>14</v>
      </c>
      <c r="N308" s="18" t="s">
        <v>520</v>
      </c>
      <c r="O308" s="5" t="s">
        <v>207</v>
      </c>
      <c r="P308" s="5" t="s">
        <v>208</v>
      </c>
      <c r="Q308" s="5" t="s">
        <v>217</v>
      </c>
      <c r="R308" s="5" t="s">
        <v>210</v>
      </c>
      <c r="S308" s="5" t="s">
        <v>218</v>
      </c>
      <c r="T308" s="5" t="s">
        <v>211</v>
      </c>
      <c r="U308" s="5" t="s">
        <v>213</v>
      </c>
      <c r="V308" s="13" t="s">
        <v>209</v>
      </c>
    </row>
    <row r="309" spans="1:22" ht="16.5" thickBot="1" x14ac:dyDescent="0.3">
      <c r="A309" s="11">
        <v>303</v>
      </c>
      <c r="B309" s="6" t="s">
        <v>1</v>
      </c>
      <c r="C309" s="6" t="s">
        <v>5</v>
      </c>
      <c r="D309" s="5"/>
      <c r="E309" s="5"/>
      <c r="F309" s="6" t="s">
        <v>16</v>
      </c>
      <c r="G309" s="6" t="s">
        <v>61</v>
      </c>
      <c r="H309" s="5"/>
      <c r="I309" s="6" t="s">
        <v>18</v>
      </c>
      <c r="J309" s="6" t="s">
        <v>103</v>
      </c>
      <c r="K309" s="6" t="s">
        <v>105</v>
      </c>
      <c r="L309" s="6" t="s">
        <v>109</v>
      </c>
      <c r="M309" s="5"/>
      <c r="N309" s="18" t="s">
        <v>521</v>
      </c>
      <c r="O309" s="5" t="s">
        <v>207</v>
      </c>
      <c r="P309" s="5" t="s">
        <v>208</v>
      </c>
      <c r="Q309" s="5" t="s">
        <v>217</v>
      </c>
      <c r="R309" s="5" t="s">
        <v>210</v>
      </c>
      <c r="S309" s="5" t="s">
        <v>218</v>
      </c>
      <c r="T309" s="5" t="s">
        <v>211</v>
      </c>
      <c r="U309" s="5" t="s">
        <v>209</v>
      </c>
      <c r="V309" s="13" t="s">
        <v>214</v>
      </c>
    </row>
    <row r="310" spans="1:22" ht="16.5" thickBot="1" x14ac:dyDescent="0.3">
      <c r="A310" s="11">
        <v>304</v>
      </c>
      <c r="B310" s="6" t="s">
        <v>1</v>
      </c>
      <c r="C310" s="6" t="s">
        <v>5</v>
      </c>
      <c r="D310" s="5"/>
      <c r="E310" s="5"/>
      <c r="F310" s="6" t="s">
        <v>16</v>
      </c>
      <c r="G310" s="6" t="s">
        <v>61</v>
      </c>
      <c r="H310" s="6" t="s">
        <v>62</v>
      </c>
      <c r="I310" s="5"/>
      <c r="J310" s="5"/>
      <c r="K310" s="6" t="s">
        <v>105</v>
      </c>
      <c r="L310" s="6" t="s">
        <v>109</v>
      </c>
      <c r="M310" s="6" t="s">
        <v>14</v>
      </c>
      <c r="N310" s="18" t="s">
        <v>522</v>
      </c>
      <c r="O310" s="5" t="s">
        <v>207</v>
      </c>
      <c r="P310" s="5" t="s">
        <v>208</v>
      </c>
      <c r="Q310" s="5" t="s">
        <v>217</v>
      </c>
      <c r="R310" s="5" t="s">
        <v>210</v>
      </c>
      <c r="S310" s="5" t="s">
        <v>218</v>
      </c>
      <c r="T310" s="5" t="s">
        <v>212</v>
      </c>
      <c r="U310" s="5" t="s">
        <v>213</v>
      </c>
      <c r="V310" s="13" t="s">
        <v>214</v>
      </c>
    </row>
    <row r="311" spans="1:22" ht="16.5" thickBot="1" x14ac:dyDescent="0.3">
      <c r="A311" s="11">
        <v>305</v>
      </c>
      <c r="B311" s="6" t="s">
        <v>1</v>
      </c>
      <c r="C311" s="6" t="s">
        <v>5</v>
      </c>
      <c r="D311" s="5"/>
      <c r="E311" s="5"/>
      <c r="F311" s="6" t="s">
        <v>16</v>
      </c>
      <c r="G311" s="6" t="s">
        <v>61</v>
      </c>
      <c r="H311" s="6" t="s">
        <v>62</v>
      </c>
      <c r="I311" s="5"/>
      <c r="J311" s="6" t="s">
        <v>103</v>
      </c>
      <c r="K311" s="5"/>
      <c r="L311" s="6" t="s">
        <v>109</v>
      </c>
      <c r="M311" s="6" t="s">
        <v>14</v>
      </c>
      <c r="N311" s="18" t="s">
        <v>523</v>
      </c>
      <c r="O311" s="5" t="s">
        <v>207</v>
      </c>
      <c r="P311" s="5" t="s">
        <v>212</v>
      </c>
      <c r="Q311" s="5" t="s">
        <v>217</v>
      </c>
      <c r="R311" s="5" t="s">
        <v>218</v>
      </c>
      <c r="S311" s="5" t="s">
        <v>209</v>
      </c>
      <c r="T311" s="5" t="s">
        <v>210</v>
      </c>
      <c r="U311" s="5" t="s">
        <v>213</v>
      </c>
      <c r="V311" s="13" t="s">
        <v>214</v>
      </c>
    </row>
    <row r="312" spans="1:22" ht="16.5" thickBot="1" x14ac:dyDescent="0.3">
      <c r="A312" s="11">
        <v>306</v>
      </c>
      <c r="B312" s="6" t="s">
        <v>1</v>
      </c>
      <c r="C312" s="6" t="s">
        <v>5</v>
      </c>
      <c r="D312" s="5"/>
      <c r="E312" s="5"/>
      <c r="F312" s="6" t="s">
        <v>16</v>
      </c>
      <c r="G312" s="6" t="s">
        <v>61</v>
      </c>
      <c r="H312" s="6" t="s">
        <v>62</v>
      </c>
      <c r="I312" s="5"/>
      <c r="J312" s="6" t="s">
        <v>103</v>
      </c>
      <c r="K312" s="6" t="s">
        <v>105</v>
      </c>
      <c r="L312" s="5"/>
      <c r="M312" s="6" t="s">
        <v>14</v>
      </c>
      <c r="N312" s="18" t="s">
        <v>524</v>
      </c>
      <c r="O312" s="5" t="s">
        <v>207</v>
      </c>
      <c r="P312" s="5" t="s">
        <v>208</v>
      </c>
      <c r="Q312" s="5" t="s">
        <v>217</v>
      </c>
      <c r="R312" s="5" t="s">
        <v>210</v>
      </c>
      <c r="S312" s="5" t="s">
        <v>218</v>
      </c>
      <c r="T312" s="5" t="s">
        <v>212</v>
      </c>
      <c r="U312" s="5" t="s">
        <v>213</v>
      </c>
      <c r="V312" s="13" t="s">
        <v>209</v>
      </c>
    </row>
    <row r="313" spans="1:22" ht="16.5" thickBot="1" x14ac:dyDescent="0.3">
      <c r="A313" s="11">
        <v>307</v>
      </c>
      <c r="B313" s="6" t="s">
        <v>1</v>
      </c>
      <c r="C313" s="6" t="s">
        <v>5</v>
      </c>
      <c r="D313" s="5"/>
      <c r="E313" s="5"/>
      <c r="F313" s="6" t="s">
        <v>16</v>
      </c>
      <c r="G313" s="6" t="s">
        <v>61</v>
      </c>
      <c r="H313" s="6" t="s">
        <v>62</v>
      </c>
      <c r="I313" s="5"/>
      <c r="J313" s="6" t="s">
        <v>103</v>
      </c>
      <c r="K313" s="6" t="s">
        <v>105</v>
      </c>
      <c r="L313" s="6" t="s">
        <v>109</v>
      </c>
      <c r="M313" s="5"/>
      <c r="N313" s="18" t="s">
        <v>525</v>
      </c>
      <c r="O313" s="5" t="s">
        <v>207</v>
      </c>
      <c r="P313" s="5" t="s">
        <v>208</v>
      </c>
      <c r="Q313" s="5" t="s">
        <v>217</v>
      </c>
      <c r="R313" s="5" t="s">
        <v>210</v>
      </c>
      <c r="S313" s="5" t="s">
        <v>218</v>
      </c>
      <c r="T313" s="5" t="s">
        <v>212</v>
      </c>
      <c r="U313" s="5" t="s">
        <v>209</v>
      </c>
      <c r="V313" s="13" t="s">
        <v>214</v>
      </c>
    </row>
    <row r="314" spans="1:22" ht="16.5" thickBot="1" x14ac:dyDescent="0.3">
      <c r="A314" s="11">
        <v>308</v>
      </c>
      <c r="B314" s="6" t="s">
        <v>1</v>
      </c>
      <c r="C314" s="6" t="s">
        <v>5</v>
      </c>
      <c r="D314" s="5"/>
      <c r="E314" s="5"/>
      <c r="F314" s="6" t="s">
        <v>16</v>
      </c>
      <c r="G314" s="6" t="s">
        <v>61</v>
      </c>
      <c r="H314" s="6" t="s">
        <v>62</v>
      </c>
      <c r="I314" s="6" t="s">
        <v>18</v>
      </c>
      <c r="J314" s="5"/>
      <c r="K314" s="5"/>
      <c r="L314" s="6" t="s">
        <v>109</v>
      </c>
      <c r="M314" s="6" t="s">
        <v>14</v>
      </c>
      <c r="N314" s="18" t="s">
        <v>526</v>
      </c>
      <c r="O314" s="5" t="s">
        <v>207</v>
      </c>
      <c r="P314" s="5" t="s">
        <v>212</v>
      </c>
      <c r="Q314" s="5" t="s">
        <v>217</v>
      </c>
      <c r="R314" s="5" t="s">
        <v>210</v>
      </c>
      <c r="S314" s="5" t="s">
        <v>218</v>
      </c>
      <c r="T314" s="5" t="s">
        <v>211</v>
      </c>
      <c r="U314" s="5" t="s">
        <v>213</v>
      </c>
      <c r="V314" s="13" t="s">
        <v>214</v>
      </c>
    </row>
    <row r="315" spans="1:22" ht="16.5" thickBot="1" x14ac:dyDescent="0.3">
      <c r="A315" s="11">
        <v>309</v>
      </c>
      <c r="B315" s="6" t="s">
        <v>1</v>
      </c>
      <c r="C315" s="6" t="s">
        <v>5</v>
      </c>
      <c r="D315" s="5"/>
      <c r="E315" s="5"/>
      <c r="F315" s="6" t="s">
        <v>16</v>
      </c>
      <c r="G315" s="6" t="s">
        <v>61</v>
      </c>
      <c r="H315" s="6" t="s">
        <v>62</v>
      </c>
      <c r="I315" s="6" t="s">
        <v>18</v>
      </c>
      <c r="J315" s="5"/>
      <c r="K315" s="6" t="s">
        <v>105</v>
      </c>
      <c r="L315" s="5"/>
      <c r="M315" s="6" t="s">
        <v>14</v>
      </c>
      <c r="N315" s="18" t="s">
        <v>527</v>
      </c>
      <c r="O315" s="5" t="s">
        <v>211</v>
      </c>
      <c r="P315" s="5" t="s">
        <v>208</v>
      </c>
      <c r="Q315" s="5" t="s">
        <v>217</v>
      </c>
      <c r="R315" s="5" t="s">
        <v>210</v>
      </c>
      <c r="S315" s="5" t="s">
        <v>218</v>
      </c>
      <c r="T315" s="5" t="s">
        <v>212</v>
      </c>
      <c r="U315" s="5" t="s">
        <v>213</v>
      </c>
      <c r="V315" s="13" t="s">
        <v>207</v>
      </c>
    </row>
    <row r="316" spans="1:22" ht="16.5" thickBot="1" x14ac:dyDescent="0.3">
      <c r="A316" s="11">
        <v>310</v>
      </c>
      <c r="B316" s="6" t="s">
        <v>1</v>
      </c>
      <c r="C316" s="6" t="s">
        <v>5</v>
      </c>
      <c r="D316" s="5"/>
      <c r="E316" s="5"/>
      <c r="F316" s="6" t="s">
        <v>16</v>
      </c>
      <c r="G316" s="6" t="s">
        <v>61</v>
      </c>
      <c r="H316" s="6" t="s">
        <v>62</v>
      </c>
      <c r="I316" s="6" t="s">
        <v>18</v>
      </c>
      <c r="J316" s="5"/>
      <c r="K316" s="6" t="s">
        <v>105</v>
      </c>
      <c r="L316" s="6" t="s">
        <v>109</v>
      </c>
      <c r="M316" s="5"/>
      <c r="N316" s="18" t="s">
        <v>528</v>
      </c>
      <c r="O316" s="5" t="s">
        <v>211</v>
      </c>
      <c r="P316" s="5" t="s">
        <v>208</v>
      </c>
      <c r="Q316" s="5" t="s">
        <v>217</v>
      </c>
      <c r="R316" s="5" t="s">
        <v>210</v>
      </c>
      <c r="S316" s="5" t="s">
        <v>218</v>
      </c>
      <c r="T316" s="5" t="s">
        <v>212</v>
      </c>
      <c r="U316" s="5" t="s">
        <v>207</v>
      </c>
      <c r="V316" s="13" t="s">
        <v>214</v>
      </c>
    </row>
    <row r="317" spans="1:22" ht="16.5" thickBot="1" x14ac:dyDescent="0.3">
      <c r="A317" s="11">
        <v>311</v>
      </c>
      <c r="B317" s="6" t="s">
        <v>1</v>
      </c>
      <c r="C317" s="6" t="s">
        <v>5</v>
      </c>
      <c r="D317" s="5"/>
      <c r="E317" s="5"/>
      <c r="F317" s="6" t="s">
        <v>16</v>
      </c>
      <c r="G317" s="6" t="s">
        <v>61</v>
      </c>
      <c r="H317" s="6" t="s">
        <v>62</v>
      </c>
      <c r="I317" s="6" t="s">
        <v>18</v>
      </c>
      <c r="J317" s="6" t="s">
        <v>103</v>
      </c>
      <c r="K317" s="5"/>
      <c r="L317" s="5"/>
      <c r="M317" s="6" t="s">
        <v>14</v>
      </c>
      <c r="N317" s="18" t="s">
        <v>529</v>
      </c>
      <c r="O317" s="5" t="s">
        <v>207</v>
      </c>
      <c r="P317" s="5" t="s">
        <v>212</v>
      </c>
      <c r="Q317" s="5" t="s">
        <v>217</v>
      </c>
      <c r="R317" s="5" t="s">
        <v>210</v>
      </c>
      <c r="S317" s="5" t="s">
        <v>218</v>
      </c>
      <c r="T317" s="5" t="s">
        <v>211</v>
      </c>
      <c r="U317" s="5" t="s">
        <v>213</v>
      </c>
      <c r="V317" s="13" t="s">
        <v>209</v>
      </c>
    </row>
    <row r="318" spans="1:22" ht="16.5" thickBot="1" x14ac:dyDescent="0.3">
      <c r="A318" s="11">
        <v>312</v>
      </c>
      <c r="B318" s="6" t="s">
        <v>1</v>
      </c>
      <c r="C318" s="6" t="s">
        <v>5</v>
      </c>
      <c r="D318" s="5"/>
      <c r="E318" s="5"/>
      <c r="F318" s="6" t="s">
        <v>16</v>
      </c>
      <c r="G318" s="6" t="s">
        <v>61</v>
      </c>
      <c r="H318" s="6" t="s">
        <v>62</v>
      </c>
      <c r="I318" s="6" t="s">
        <v>18</v>
      </c>
      <c r="J318" s="6" t="s">
        <v>103</v>
      </c>
      <c r="K318" s="5"/>
      <c r="L318" s="6" t="s">
        <v>109</v>
      </c>
      <c r="M318" s="5"/>
      <c r="N318" s="18" t="s">
        <v>530</v>
      </c>
      <c r="O318" s="5" t="s">
        <v>207</v>
      </c>
      <c r="P318" s="5" t="s">
        <v>212</v>
      </c>
      <c r="Q318" s="5" t="s">
        <v>217</v>
      </c>
      <c r="R318" s="5" t="s">
        <v>210</v>
      </c>
      <c r="S318" s="5" t="s">
        <v>218</v>
      </c>
      <c r="T318" s="5" t="s">
        <v>211</v>
      </c>
      <c r="U318" s="5" t="s">
        <v>209</v>
      </c>
      <c r="V318" s="13" t="s">
        <v>214</v>
      </c>
    </row>
    <row r="319" spans="1:22" ht="16.5" thickBot="1" x14ac:dyDescent="0.3">
      <c r="A319" s="11">
        <v>313</v>
      </c>
      <c r="B319" s="6" t="s">
        <v>1</v>
      </c>
      <c r="C319" s="6" t="s">
        <v>5</v>
      </c>
      <c r="D319" s="5"/>
      <c r="E319" s="5"/>
      <c r="F319" s="6" t="s">
        <v>16</v>
      </c>
      <c r="G319" s="6" t="s">
        <v>61</v>
      </c>
      <c r="H319" s="6" t="s">
        <v>62</v>
      </c>
      <c r="I319" s="6" t="s">
        <v>18</v>
      </c>
      <c r="J319" s="6" t="s">
        <v>103</v>
      </c>
      <c r="K319" s="6" t="s">
        <v>105</v>
      </c>
      <c r="L319" s="5"/>
      <c r="M319" s="5"/>
      <c r="N319" s="18" t="s">
        <v>531</v>
      </c>
      <c r="O319" s="5" t="s">
        <v>211</v>
      </c>
      <c r="P319" s="5" t="s">
        <v>208</v>
      </c>
      <c r="Q319" s="5" t="s">
        <v>217</v>
      </c>
      <c r="R319" s="5" t="s">
        <v>210</v>
      </c>
      <c r="S319" s="5" t="s">
        <v>218</v>
      </c>
      <c r="T319" s="5" t="s">
        <v>212</v>
      </c>
      <c r="U319" s="5" t="s">
        <v>207</v>
      </c>
      <c r="V319" s="13" t="s">
        <v>209</v>
      </c>
    </row>
    <row r="320" spans="1:22" ht="16.5" thickBot="1" x14ac:dyDescent="0.3">
      <c r="A320" s="11">
        <v>314</v>
      </c>
      <c r="B320" s="6" t="s">
        <v>1</v>
      </c>
      <c r="C320" s="6" t="s">
        <v>5</v>
      </c>
      <c r="D320" s="5"/>
      <c r="E320" s="6" t="s">
        <v>7</v>
      </c>
      <c r="F320" s="5"/>
      <c r="G320" s="5"/>
      <c r="H320" s="5"/>
      <c r="I320" s="6" t="s">
        <v>18</v>
      </c>
      <c r="J320" s="6" t="s">
        <v>103</v>
      </c>
      <c r="K320" s="6" t="s">
        <v>105</v>
      </c>
      <c r="L320" s="6" t="s">
        <v>109</v>
      </c>
      <c r="M320" s="6" t="s">
        <v>14</v>
      </c>
      <c r="N320" s="18" t="s">
        <v>532</v>
      </c>
      <c r="O320" s="5" t="s">
        <v>209</v>
      </c>
      <c r="P320" s="5" t="s">
        <v>208</v>
      </c>
      <c r="Q320" s="5" t="s">
        <v>217</v>
      </c>
      <c r="R320" s="5" t="s">
        <v>215</v>
      </c>
      <c r="S320" s="5" t="s">
        <v>218</v>
      </c>
      <c r="T320" s="5" t="s">
        <v>211</v>
      </c>
      <c r="U320" s="5" t="s">
        <v>213</v>
      </c>
      <c r="V320" s="13" t="s">
        <v>214</v>
      </c>
    </row>
    <row r="321" spans="1:22" ht="16.5" thickBot="1" x14ac:dyDescent="0.3">
      <c r="A321" s="11">
        <v>315</v>
      </c>
      <c r="B321" s="6" t="s">
        <v>1</v>
      </c>
      <c r="C321" s="6" t="s">
        <v>5</v>
      </c>
      <c r="D321" s="5"/>
      <c r="E321" s="6" t="s">
        <v>7</v>
      </c>
      <c r="F321" s="5"/>
      <c r="G321" s="5"/>
      <c r="H321" s="6" t="s">
        <v>62</v>
      </c>
      <c r="I321" s="5"/>
      <c r="J321" s="6" t="s">
        <v>103</v>
      </c>
      <c r="K321" s="6" t="s">
        <v>105</v>
      </c>
      <c r="L321" s="6" t="s">
        <v>109</v>
      </c>
      <c r="M321" s="6" t="s">
        <v>14</v>
      </c>
      <c r="N321" s="18" t="s">
        <v>533</v>
      </c>
      <c r="O321" s="5" t="s">
        <v>209</v>
      </c>
      <c r="P321" s="5" t="s">
        <v>208</v>
      </c>
      <c r="Q321" s="5" t="s">
        <v>217</v>
      </c>
      <c r="R321" s="5" t="s">
        <v>215</v>
      </c>
      <c r="S321" s="5" t="s">
        <v>218</v>
      </c>
      <c r="T321" s="5" t="s">
        <v>212</v>
      </c>
      <c r="U321" s="5" t="s">
        <v>213</v>
      </c>
      <c r="V321" s="13" t="s">
        <v>214</v>
      </c>
    </row>
    <row r="322" spans="1:22" ht="16.5" thickBot="1" x14ac:dyDescent="0.3">
      <c r="A322" s="11">
        <v>316</v>
      </c>
      <c r="B322" s="6" t="s">
        <v>1</v>
      </c>
      <c r="C322" s="6" t="s">
        <v>5</v>
      </c>
      <c r="D322" s="5"/>
      <c r="E322" s="6" t="s">
        <v>7</v>
      </c>
      <c r="F322" s="5"/>
      <c r="G322" s="5"/>
      <c r="H322" s="6" t="s">
        <v>62</v>
      </c>
      <c r="I322" s="6" t="s">
        <v>18</v>
      </c>
      <c r="J322" s="5"/>
      <c r="K322" s="6" t="s">
        <v>105</v>
      </c>
      <c r="L322" s="6" t="s">
        <v>109</v>
      </c>
      <c r="M322" s="6" t="s">
        <v>14</v>
      </c>
      <c r="N322" s="18" t="s">
        <v>534</v>
      </c>
      <c r="O322" s="5" t="s">
        <v>211</v>
      </c>
      <c r="P322" s="5" t="s">
        <v>208</v>
      </c>
      <c r="Q322" s="5" t="s">
        <v>217</v>
      </c>
      <c r="R322" s="5" t="s">
        <v>215</v>
      </c>
      <c r="S322" s="5" t="s">
        <v>218</v>
      </c>
      <c r="T322" s="5" t="s">
        <v>212</v>
      </c>
      <c r="U322" s="5" t="s">
        <v>213</v>
      </c>
      <c r="V322" s="13" t="s">
        <v>214</v>
      </c>
    </row>
    <row r="323" spans="1:22" ht="16.5" thickBot="1" x14ac:dyDescent="0.3">
      <c r="A323" s="11">
        <v>317</v>
      </c>
      <c r="B323" s="6" t="s">
        <v>1</v>
      </c>
      <c r="C323" s="6" t="s">
        <v>5</v>
      </c>
      <c r="D323" s="5"/>
      <c r="E323" s="6" t="s">
        <v>7</v>
      </c>
      <c r="F323" s="5"/>
      <c r="G323" s="5"/>
      <c r="H323" s="6" t="s">
        <v>62</v>
      </c>
      <c r="I323" s="6" t="s">
        <v>18</v>
      </c>
      <c r="J323" s="6" t="s">
        <v>103</v>
      </c>
      <c r="K323" s="5"/>
      <c r="L323" s="6" t="s">
        <v>109</v>
      </c>
      <c r="M323" s="6" t="s">
        <v>14</v>
      </c>
      <c r="N323" s="18" t="s">
        <v>535</v>
      </c>
      <c r="O323" s="5" t="s">
        <v>209</v>
      </c>
      <c r="P323" s="5" t="s">
        <v>212</v>
      </c>
      <c r="Q323" s="5" t="s">
        <v>217</v>
      </c>
      <c r="R323" s="5" t="s">
        <v>215</v>
      </c>
      <c r="S323" s="5" t="s">
        <v>218</v>
      </c>
      <c r="T323" s="5" t="s">
        <v>211</v>
      </c>
      <c r="U323" s="5" t="s">
        <v>213</v>
      </c>
      <c r="V323" s="13" t="s">
        <v>214</v>
      </c>
    </row>
    <row r="324" spans="1:22" ht="16.5" thickBot="1" x14ac:dyDescent="0.3">
      <c r="A324" s="11">
        <v>318</v>
      </c>
      <c r="B324" s="6" t="s">
        <v>1</v>
      </c>
      <c r="C324" s="6" t="s">
        <v>5</v>
      </c>
      <c r="D324" s="5"/>
      <c r="E324" s="6" t="s">
        <v>7</v>
      </c>
      <c r="F324" s="5"/>
      <c r="G324" s="5"/>
      <c r="H324" s="6" t="s">
        <v>62</v>
      </c>
      <c r="I324" s="6" t="s">
        <v>18</v>
      </c>
      <c r="J324" s="6" t="s">
        <v>103</v>
      </c>
      <c r="K324" s="6" t="s">
        <v>105</v>
      </c>
      <c r="L324" s="5"/>
      <c r="M324" s="6" t="s">
        <v>14</v>
      </c>
      <c r="N324" s="18" t="s">
        <v>536</v>
      </c>
      <c r="O324" s="5" t="s">
        <v>211</v>
      </c>
      <c r="P324" s="5" t="s">
        <v>208</v>
      </c>
      <c r="Q324" s="5" t="s">
        <v>217</v>
      </c>
      <c r="R324" s="5" t="s">
        <v>215</v>
      </c>
      <c r="S324" s="5" t="s">
        <v>218</v>
      </c>
      <c r="T324" s="5" t="s">
        <v>212</v>
      </c>
      <c r="U324" s="5" t="s">
        <v>213</v>
      </c>
      <c r="V324" s="13" t="s">
        <v>209</v>
      </c>
    </row>
    <row r="325" spans="1:22" ht="16.5" thickBot="1" x14ac:dyDescent="0.3">
      <c r="A325" s="11">
        <v>319</v>
      </c>
      <c r="B325" s="6" t="s">
        <v>1</v>
      </c>
      <c r="C325" s="6" t="s">
        <v>5</v>
      </c>
      <c r="D325" s="5"/>
      <c r="E325" s="6" t="s">
        <v>7</v>
      </c>
      <c r="F325" s="5"/>
      <c r="G325" s="5"/>
      <c r="H325" s="6" t="s">
        <v>62</v>
      </c>
      <c r="I325" s="6" t="s">
        <v>18</v>
      </c>
      <c r="J325" s="6" t="s">
        <v>103</v>
      </c>
      <c r="K325" s="6" t="s">
        <v>105</v>
      </c>
      <c r="L325" s="6" t="s">
        <v>109</v>
      </c>
      <c r="M325" s="5"/>
      <c r="N325" s="18" t="s">
        <v>537</v>
      </c>
      <c r="O325" s="5" t="s">
        <v>211</v>
      </c>
      <c r="P325" s="5" t="s">
        <v>208</v>
      </c>
      <c r="Q325" s="5" t="s">
        <v>217</v>
      </c>
      <c r="R325" s="5" t="s">
        <v>215</v>
      </c>
      <c r="S325" s="5" t="s">
        <v>218</v>
      </c>
      <c r="T325" s="5" t="s">
        <v>212</v>
      </c>
      <c r="U325" s="5" t="s">
        <v>209</v>
      </c>
      <c r="V325" s="13" t="s">
        <v>214</v>
      </c>
    </row>
    <row r="326" spans="1:22" ht="16.5" thickBot="1" x14ac:dyDescent="0.3">
      <c r="A326" s="11">
        <v>320</v>
      </c>
      <c r="B326" s="6" t="s">
        <v>1</v>
      </c>
      <c r="C326" s="6" t="s">
        <v>5</v>
      </c>
      <c r="D326" s="5"/>
      <c r="E326" s="6" t="s">
        <v>7</v>
      </c>
      <c r="F326" s="5"/>
      <c r="G326" s="6" t="s">
        <v>61</v>
      </c>
      <c r="H326" s="5"/>
      <c r="I326" s="5"/>
      <c r="J326" s="6" t="s">
        <v>103</v>
      </c>
      <c r="K326" s="6" t="s">
        <v>105</v>
      </c>
      <c r="L326" s="6" t="s">
        <v>109</v>
      </c>
      <c r="M326" s="6" t="s">
        <v>14</v>
      </c>
      <c r="N326" s="18" t="s">
        <v>538</v>
      </c>
      <c r="O326" s="5" t="s">
        <v>209</v>
      </c>
      <c r="P326" s="5" t="s">
        <v>208</v>
      </c>
      <c r="Q326" s="5" t="s">
        <v>217</v>
      </c>
      <c r="R326" s="5" t="s">
        <v>215</v>
      </c>
      <c r="S326" s="5" t="s">
        <v>218</v>
      </c>
      <c r="T326" s="5" t="s">
        <v>210</v>
      </c>
      <c r="U326" s="5" t="s">
        <v>213</v>
      </c>
      <c r="V326" s="13" t="s">
        <v>214</v>
      </c>
    </row>
    <row r="327" spans="1:22" ht="16.5" thickBot="1" x14ac:dyDescent="0.3">
      <c r="A327" s="11">
        <v>321</v>
      </c>
      <c r="B327" s="6" t="s">
        <v>1</v>
      </c>
      <c r="C327" s="6" t="s">
        <v>5</v>
      </c>
      <c r="D327" s="5"/>
      <c r="E327" s="6" t="s">
        <v>7</v>
      </c>
      <c r="F327" s="5"/>
      <c r="G327" s="6" t="s">
        <v>61</v>
      </c>
      <c r="H327" s="5"/>
      <c r="I327" s="6" t="s">
        <v>18</v>
      </c>
      <c r="J327" s="5"/>
      <c r="K327" s="6" t="s">
        <v>105</v>
      </c>
      <c r="L327" s="6" t="s">
        <v>109</v>
      </c>
      <c r="M327" s="6" t="s">
        <v>14</v>
      </c>
      <c r="N327" s="18" t="s">
        <v>539</v>
      </c>
      <c r="O327" s="5" t="s">
        <v>211</v>
      </c>
      <c r="P327" s="5" t="s">
        <v>208</v>
      </c>
      <c r="Q327" s="5" t="s">
        <v>217</v>
      </c>
      <c r="R327" s="5" t="s">
        <v>215</v>
      </c>
      <c r="S327" s="5" t="s">
        <v>218</v>
      </c>
      <c r="T327" s="5" t="s">
        <v>210</v>
      </c>
      <c r="U327" s="5" t="s">
        <v>213</v>
      </c>
      <c r="V327" s="13" t="s">
        <v>214</v>
      </c>
    </row>
    <row r="328" spans="1:22" ht="16.5" thickBot="1" x14ac:dyDescent="0.3">
      <c r="A328" s="11">
        <v>322</v>
      </c>
      <c r="B328" s="6" t="s">
        <v>1</v>
      </c>
      <c r="C328" s="6" t="s">
        <v>5</v>
      </c>
      <c r="D328" s="5"/>
      <c r="E328" s="6" t="s">
        <v>7</v>
      </c>
      <c r="F328" s="5"/>
      <c r="G328" s="6" t="s">
        <v>61</v>
      </c>
      <c r="H328" s="5"/>
      <c r="I328" s="6" t="s">
        <v>18</v>
      </c>
      <c r="J328" s="6" t="s">
        <v>103</v>
      </c>
      <c r="K328" s="5"/>
      <c r="L328" s="6" t="s">
        <v>109</v>
      </c>
      <c r="M328" s="6" t="s">
        <v>14</v>
      </c>
      <c r="N328" s="18" t="s">
        <v>540</v>
      </c>
      <c r="O328" s="5" t="s">
        <v>211</v>
      </c>
      <c r="P328" s="5" t="s">
        <v>209</v>
      </c>
      <c r="Q328" s="5" t="s">
        <v>217</v>
      </c>
      <c r="R328" s="5" t="s">
        <v>215</v>
      </c>
      <c r="S328" s="5" t="s">
        <v>218</v>
      </c>
      <c r="T328" s="5" t="s">
        <v>210</v>
      </c>
      <c r="U328" s="5" t="s">
        <v>213</v>
      </c>
      <c r="V328" s="13" t="s">
        <v>214</v>
      </c>
    </row>
    <row r="329" spans="1:22" ht="16.5" thickBot="1" x14ac:dyDescent="0.3">
      <c r="A329" s="11">
        <v>323</v>
      </c>
      <c r="B329" s="6" t="s">
        <v>1</v>
      </c>
      <c r="C329" s="6" t="s">
        <v>5</v>
      </c>
      <c r="D329" s="5"/>
      <c r="E329" s="6" t="s">
        <v>7</v>
      </c>
      <c r="F329" s="5"/>
      <c r="G329" s="6" t="s">
        <v>61</v>
      </c>
      <c r="H329" s="5"/>
      <c r="I329" s="6" t="s">
        <v>18</v>
      </c>
      <c r="J329" s="6" t="s">
        <v>103</v>
      </c>
      <c r="K329" s="6" t="s">
        <v>105</v>
      </c>
      <c r="L329" s="5"/>
      <c r="M329" s="6" t="s">
        <v>14</v>
      </c>
      <c r="N329" s="18" t="s">
        <v>541</v>
      </c>
      <c r="O329" s="5" t="s">
        <v>211</v>
      </c>
      <c r="P329" s="5" t="s">
        <v>208</v>
      </c>
      <c r="Q329" s="5" t="s">
        <v>217</v>
      </c>
      <c r="R329" s="5" t="s">
        <v>215</v>
      </c>
      <c r="S329" s="5" t="s">
        <v>218</v>
      </c>
      <c r="T329" s="5" t="s">
        <v>210</v>
      </c>
      <c r="U329" s="5" t="s">
        <v>213</v>
      </c>
      <c r="V329" s="13" t="s">
        <v>209</v>
      </c>
    </row>
    <row r="330" spans="1:22" ht="16.5" thickBot="1" x14ac:dyDescent="0.3">
      <c r="A330" s="11">
        <v>324</v>
      </c>
      <c r="B330" s="6" t="s">
        <v>1</v>
      </c>
      <c r="C330" s="6" t="s">
        <v>5</v>
      </c>
      <c r="D330" s="5"/>
      <c r="E330" s="6" t="s">
        <v>7</v>
      </c>
      <c r="F330" s="5"/>
      <c r="G330" s="6" t="s">
        <v>61</v>
      </c>
      <c r="H330" s="5"/>
      <c r="I330" s="6" t="s">
        <v>18</v>
      </c>
      <c r="J330" s="6" t="s">
        <v>103</v>
      </c>
      <c r="K330" s="6" t="s">
        <v>105</v>
      </c>
      <c r="L330" s="6" t="s">
        <v>109</v>
      </c>
      <c r="M330" s="5"/>
      <c r="N330" s="18" t="s">
        <v>542</v>
      </c>
      <c r="O330" s="5" t="s">
        <v>211</v>
      </c>
      <c r="P330" s="5" t="s">
        <v>208</v>
      </c>
      <c r="Q330" s="5" t="s">
        <v>217</v>
      </c>
      <c r="R330" s="5" t="s">
        <v>215</v>
      </c>
      <c r="S330" s="5" t="s">
        <v>218</v>
      </c>
      <c r="T330" s="5" t="s">
        <v>210</v>
      </c>
      <c r="U330" s="5" t="s">
        <v>209</v>
      </c>
      <c r="V330" s="13" t="s">
        <v>214</v>
      </c>
    </row>
    <row r="331" spans="1:22" ht="16.5" thickBot="1" x14ac:dyDescent="0.3">
      <c r="A331" s="11">
        <v>325</v>
      </c>
      <c r="B331" s="6" t="s">
        <v>1</v>
      </c>
      <c r="C331" s="6" t="s">
        <v>5</v>
      </c>
      <c r="D331" s="5"/>
      <c r="E331" s="6" t="s">
        <v>7</v>
      </c>
      <c r="F331" s="5"/>
      <c r="G331" s="6" t="s">
        <v>61</v>
      </c>
      <c r="H331" s="6" t="s">
        <v>62</v>
      </c>
      <c r="I331" s="5"/>
      <c r="J331" s="5"/>
      <c r="K331" s="6" t="s">
        <v>105</v>
      </c>
      <c r="L331" s="6" t="s">
        <v>109</v>
      </c>
      <c r="M331" s="6" t="s">
        <v>14</v>
      </c>
      <c r="N331" s="18" t="s">
        <v>543</v>
      </c>
      <c r="O331" s="5" t="s">
        <v>210</v>
      </c>
      <c r="P331" s="5" t="s">
        <v>208</v>
      </c>
      <c r="Q331" s="5" t="s">
        <v>217</v>
      </c>
      <c r="R331" s="5" t="s">
        <v>215</v>
      </c>
      <c r="S331" s="5" t="s">
        <v>218</v>
      </c>
      <c r="T331" s="5" t="s">
        <v>212</v>
      </c>
      <c r="U331" s="5" t="s">
        <v>213</v>
      </c>
      <c r="V331" s="13" t="s">
        <v>214</v>
      </c>
    </row>
    <row r="332" spans="1:22" ht="16.5" thickBot="1" x14ac:dyDescent="0.3">
      <c r="A332" s="11">
        <v>326</v>
      </c>
      <c r="B332" s="6" t="s">
        <v>1</v>
      </c>
      <c r="C332" s="6" t="s">
        <v>5</v>
      </c>
      <c r="D332" s="5"/>
      <c r="E332" s="6" t="s">
        <v>7</v>
      </c>
      <c r="F332" s="5"/>
      <c r="G332" s="6" t="s">
        <v>61</v>
      </c>
      <c r="H332" s="6" t="s">
        <v>62</v>
      </c>
      <c r="I332" s="5"/>
      <c r="J332" s="6" t="s">
        <v>103</v>
      </c>
      <c r="K332" s="5"/>
      <c r="L332" s="6" t="s">
        <v>109</v>
      </c>
      <c r="M332" s="6" t="s">
        <v>14</v>
      </c>
      <c r="N332" s="18" t="s">
        <v>544</v>
      </c>
      <c r="O332" s="5" t="s">
        <v>209</v>
      </c>
      <c r="P332" s="5" t="s">
        <v>212</v>
      </c>
      <c r="Q332" s="5" t="s">
        <v>217</v>
      </c>
      <c r="R332" s="5" t="s">
        <v>215</v>
      </c>
      <c r="S332" s="5" t="s">
        <v>218</v>
      </c>
      <c r="T332" s="5" t="s">
        <v>210</v>
      </c>
      <c r="U332" s="5" t="s">
        <v>213</v>
      </c>
      <c r="V332" s="13" t="s">
        <v>214</v>
      </c>
    </row>
    <row r="333" spans="1:22" ht="16.5" thickBot="1" x14ac:dyDescent="0.3">
      <c r="A333" s="11">
        <v>327</v>
      </c>
      <c r="B333" s="6" t="s">
        <v>1</v>
      </c>
      <c r="C333" s="6" t="s">
        <v>5</v>
      </c>
      <c r="D333" s="5"/>
      <c r="E333" s="6" t="s">
        <v>7</v>
      </c>
      <c r="F333" s="5"/>
      <c r="G333" s="6" t="s">
        <v>61</v>
      </c>
      <c r="H333" s="6" t="s">
        <v>62</v>
      </c>
      <c r="I333" s="5"/>
      <c r="J333" s="6" t="s">
        <v>103</v>
      </c>
      <c r="K333" s="6" t="s">
        <v>105</v>
      </c>
      <c r="L333" s="5"/>
      <c r="M333" s="6" t="s">
        <v>14</v>
      </c>
      <c r="N333" s="18" t="s">
        <v>545</v>
      </c>
      <c r="O333" s="5" t="s">
        <v>210</v>
      </c>
      <c r="P333" s="5" t="s">
        <v>208</v>
      </c>
      <c r="Q333" s="5" t="s">
        <v>217</v>
      </c>
      <c r="R333" s="5" t="s">
        <v>215</v>
      </c>
      <c r="S333" s="5" t="s">
        <v>218</v>
      </c>
      <c r="T333" s="5" t="s">
        <v>212</v>
      </c>
      <c r="U333" s="5" t="s">
        <v>213</v>
      </c>
      <c r="V333" s="13" t="s">
        <v>209</v>
      </c>
    </row>
    <row r="334" spans="1:22" ht="16.5" thickBot="1" x14ac:dyDescent="0.3">
      <c r="A334" s="11">
        <v>328</v>
      </c>
      <c r="B334" s="6" t="s">
        <v>1</v>
      </c>
      <c r="C334" s="6" t="s">
        <v>5</v>
      </c>
      <c r="D334" s="5"/>
      <c r="E334" s="6" t="s">
        <v>7</v>
      </c>
      <c r="F334" s="5"/>
      <c r="G334" s="6" t="s">
        <v>61</v>
      </c>
      <c r="H334" s="6" t="s">
        <v>62</v>
      </c>
      <c r="I334" s="5"/>
      <c r="J334" s="6" t="s">
        <v>103</v>
      </c>
      <c r="K334" s="6" t="s">
        <v>105</v>
      </c>
      <c r="L334" s="6" t="s">
        <v>109</v>
      </c>
      <c r="M334" s="5"/>
      <c r="N334" s="18" t="s">
        <v>546</v>
      </c>
      <c r="O334" s="5" t="s">
        <v>210</v>
      </c>
      <c r="P334" s="5" t="s">
        <v>208</v>
      </c>
      <c r="Q334" s="5" t="s">
        <v>217</v>
      </c>
      <c r="R334" s="5" t="s">
        <v>215</v>
      </c>
      <c r="S334" s="5" t="s">
        <v>218</v>
      </c>
      <c r="T334" s="5" t="s">
        <v>212</v>
      </c>
      <c r="U334" s="5" t="s">
        <v>209</v>
      </c>
      <c r="V334" s="13" t="s">
        <v>214</v>
      </c>
    </row>
    <row r="335" spans="1:22" ht="16.5" thickBot="1" x14ac:dyDescent="0.3">
      <c r="A335" s="11">
        <v>329</v>
      </c>
      <c r="B335" s="6" t="s">
        <v>1</v>
      </c>
      <c r="C335" s="6" t="s">
        <v>5</v>
      </c>
      <c r="D335" s="5"/>
      <c r="E335" s="6" t="s">
        <v>7</v>
      </c>
      <c r="F335" s="5"/>
      <c r="G335" s="6" t="s">
        <v>61</v>
      </c>
      <c r="H335" s="6" t="s">
        <v>62</v>
      </c>
      <c r="I335" s="6" t="s">
        <v>18</v>
      </c>
      <c r="J335" s="5"/>
      <c r="K335" s="5"/>
      <c r="L335" s="6" t="s">
        <v>109</v>
      </c>
      <c r="M335" s="6" t="s">
        <v>14</v>
      </c>
      <c r="N335" s="18" t="s">
        <v>547</v>
      </c>
      <c r="O335" s="5" t="s">
        <v>211</v>
      </c>
      <c r="P335" s="5" t="s">
        <v>212</v>
      </c>
      <c r="Q335" s="5" t="s">
        <v>217</v>
      </c>
      <c r="R335" s="5" t="s">
        <v>215</v>
      </c>
      <c r="S335" s="5" t="s">
        <v>218</v>
      </c>
      <c r="T335" s="5" t="s">
        <v>210</v>
      </c>
      <c r="U335" s="5" t="s">
        <v>213</v>
      </c>
      <c r="V335" s="13" t="s">
        <v>214</v>
      </c>
    </row>
    <row r="336" spans="1:22" ht="16.5" thickBot="1" x14ac:dyDescent="0.3">
      <c r="A336" s="11">
        <v>330</v>
      </c>
      <c r="B336" s="6" t="s">
        <v>1</v>
      </c>
      <c r="C336" s="6" t="s">
        <v>5</v>
      </c>
      <c r="D336" s="5"/>
      <c r="E336" s="6" t="s">
        <v>7</v>
      </c>
      <c r="F336" s="5"/>
      <c r="G336" s="6" t="s">
        <v>61</v>
      </c>
      <c r="H336" s="6" t="s">
        <v>62</v>
      </c>
      <c r="I336" s="6" t="s">
        <v>18</v>
      </c>
      <c r="J336" s="5"/>
      <c r="K336" s="6" t="s">
        <v>105</v>
      </c>
      <c r="L336" s="5"/>
      <c r="M336" s="6" t="s">
        <v>14</v>
      </c>
      <c r="N336" s="18" t="s">
        <v>548</v>
      </c>
      <c r="O336" s="5" t="s">
        <v>211</v>
      </c>
      <c r="P336" s="5" t="s">
        <v>212</v>
      </c>
      <c r="Q336" s="5" t="s">
        <v>217</v>
      </c>
      <c r="R336" s="5" t="s">
        <v>215</v>
      </c>
      <c r="S336" s="5" t="s">
        <v>218</v>
      </c>
      <c r="T336" s="5" t="s">
        <v>210</v>
      </c>
      <c r="U336" s="5" t="s">
        <v>213</v>
      </c>
      <c r="V336" s="13" t="s">
        <v>208</v>
      </c>
    </row>
    <row r="337" spans="1:22" ht="16.5" thickBot="1" x14ac:dyDescent="0.3">
      <c r="A337" s="11">
        <v>331</v>
      </c>
      <c r="B337" s="6" t="s">
        <v>1</v>
      </c>
      <c r="C337" s="6" t="s">
        <v>5</v>
      </c>
      <c r="D337" s="5"/>
      <c r="E337" s="6" t="s">
        <v>7</v>
      </c>
      <c r="F337" s="5"/>
      <c r="G337" s="6" t="s">
        <v>61</v>
      </c>
      <c r="H337" s="6" t="s">
        <v>62</v>
      </c>
      <c r="I337" s="6" t="s">
        <v>18</v>
      </c>
      <c r="J337" s="5"/>
      <c r="K337" s="6" t="s">
        <v>105</v>
      </c>
      <c r="L337" s="6" t="s">
        <v>109</v>
      </c>
      <c r="M337" s="5"/>
      <c r="N337" s="18" t="s">
        <v>549</v>
      </c>
      <c r="O337" s="5" t="s">
        <v>211</v>
      </c>
      <c r="P337" s="5" t="s">
        <v>212</v>
      </c>
      <c r="Q337" s="5" t="s">
        <v>217</v>
      </c>
      <c r="R337" s="5" t="s">
        <v>215</v>
      </c>
      <c r="S337" s="5" t="s">
        <v>218</v>
      </c>
      <c r="T337" s="5" t="s">
        <v>210</v>
      </c>
      <c r="U337" s="5" t="s">
        <v>208</v>
      </c>
      <c r="V337" s="13" t="s">
        <v>214</v>
      </c>
    </row>
    <row r="338" spans="1:22" ht="16.5" thickBot="1" x14ac:dyDescent="0.3">
      <c r="A338" s="11">
        <v>332</v>
      </c>
      <c r="B338" s="6" t="s">
        <v>1</v>
      </c>
      <c r="C338" s="6" t="s">
        <v>5</v>
      </c>
      <c r="D338" s="5"/>
      <c r="E338" s="6" t="s">
        <v>7</v>
      </c>
      <c r="F338" s="5"/>
      <c r="G338" s="6" t="s">
        <v>61</v>
      </c>
      <c r="H338" s="6" t="s">
        <v>62</v>
      </c>
      <c r="I338" s="6" t="s">
        <v>18</v>
      </c>
      <c r="J338" s="6" t="s">
        <v>103</v>
      </c>
      <c r="K338" s="5"/>
      <c r="L338" s="5"/>
      <c r="M338" s="6" t="s">
        <v>14</v>
      </c>
      <c r="N338" s="18" t="s">
        <v>550</v>
      </c>
      <c r="O338" s="5" t="s">
        <v>211</v>
      </c>
      <c r="P338" s="5" t="s">
        <v>212</v>
      </c>
      <c r="Q338" s="5" t="s">
        <v>217</v>
      </c>
      <c r="R338" s="5" t="s">
        <v>215</v>
      </c>
      <c r="S338" s="5" t="s">
        <v>218</v>
      </c>
      <c r="T338" s="5" t="s">
        <v>210</v>
      </c>
      <c r="U338" s="5" t="s">
        <v>213</v>
      </c>
      <c r="V338" s="13" t="s">
        <v>209</v>
      </c>
    </row>
    <row r="339" spans="1:22" ht="16.5" thickBot="1" x14ac:dyDescent="0.3">
      <c r="A339" s="11">
        <v>333</v>
      </c>
      <c r="B339" s="6" t="s">
        <v>1</v>
      </c>
      <c r="C339" s="6" t="s">
        <v>5</v>
      </c>
      <c r="D339" s="5"/>
      <c r="E339" s="6" t="s">
        <v>7</v>
      </c>
      <c r="F339" s="5"/>
      <c r="G339" s="6" t="s">
        <v>61</v>
      </c>
      <c r="H339" s="6" t="s">
        <v>62</v>
      </c>
      <c r="I339" s="6" t="s">
        <v>18</v>
      </c>
      <c r="J339" s="6" t="s">
        <v>103</v>
      </c>
      <c r="K339" s="5"/>
      <c r="L339" s="6" t="s">
        <v>109</v>
      </c>
      <c r="M339" s="5"/>
      <c r="N339" s="18" t="s">
        <v>551</v>
      </c>
      <c r="O339" s="5" t="s">
        <v>211</v>
      </c>
      <c r="P339" s="5" t="s">
        <v>212</v>
      </c>
      <c r="Q339" s="5" t="s">
        <v>217</v>
      </c>
      <c r="R339" s="5" t="s">
        <v>215</v>
      </c>
      <c r="S339" s="5" t="s">
        <v>218</v>
      </c>
      <c r="T339" s="5" t="s">
        <v>210</v>
      </c>
      <c r="U339" s="5" t="s">
        <v>209</v>
      </c>
      <c r="V339" s="13" t="s">
        <v>214</v>
      </c>
    </row>
    <row r="340" spans="1:22" ht="16.5" thickBot="1" x14ac:dyDescent="0.3">
      <c r="A340" s="11">
        <v>334</v>
      </c>
      <c r="B340" s="6" t="s">
        <v>1</v>
      </c>
      <c r="C340" s="6" t="s">
        <v>5</v>
      </c>
      <c r="D340" s="5"/>
      <c r="E340" s="6" t="s">
        <v>7</v>
      </c>
      <c r="F340" s="5"/>
      <c r="G340" s="6" t="s">
        <v>61</v>
      </c>
      <c r="H340" s="6" t="s">
        <v>62</v>
      </c>
      <c r="I340" s="6" t="s">
        <v>18</v>
      </c>
      <c r="J340" s="6" t="s">
        <v>103</v>
      </c>
      <c r="K340" s="6" t="s">
        <v>105</v>
      </c>
      <c r="L340" s="5"/>
      <c r="M340" s="5"/>
      <c r="N340" s="18" t="s">
        <v>552</v>
      </c>
      <c r="O340" s="5" t="s">
        <v>211</v>
      </c>
      <c r="P340" s="5" t="s">
        <v>212</v>
      </c>
      <c r="Q340" s="5" t="s">
        <v>217</v>
      </c>
      <c r="R340" s="5" t="s">
        <v>215</v>
      </c>
      <c r="S340" s="5" t="s">
        <v>218</v>
      </c>
      <c r="T340" s="5" t="s">
        <v>210</v>
      </c>
      <c r="U340" s="5" t="s">
        <v>209</v>
      </c>
      <c r="V340" s="13" t="s">
        <v>208</v>
      </c>
    </row>
    <row r="341" spans="1:22" ht="16.5" thickBot="1" x14ac:dyDescent="0.3">
      <c r="A341" s="11">
        <v>335</v>
      </c>
      <c r="B341" s="6" t="s">
        <v>1</v>
      </c>
      <c r="C341" s="6" t="s">
        <v>5</v>
      </c>
      <c r="D341" s="5"/>
      <c r="E341" s="6" t="s">
        <v>7</v>
      </c>
      <c r="F341" s="6" t="s">
        <v>16</v>
      </c>
      <c r="G341" s="5"/>
      <c r="H341" s="5"/>
      <c r="I341" s="5"/>
      <c r="J341" s="6" t="s">
        <v>103</v>
      </c>
      <c r="K341" s="6" t="s">
        <v>105</v>
      </c>
      <c r="L341" s="6" t="s">
        <v>109</v>
      </c>
      <c r="M341" s="6" t="s">
        <v>14</v>
      </c>
      <c r="N341" s="18" t="s">
        <v>553</v>
      </c>
      <c r="O341" s="5" t="s">
        <v>207</v>
      </c>
      <c r="P341" s="5" t="s">
        <v>208</v>
      </c>
      <c r="Q341" s="5" t="s">
        <v>217</v>
      </c>
      <c r="R341" s="5" t="s">
        <v>218</v>
      </c>
      <c r="S341" s="5" t="s">
        <v>209</v>
      </c>
      <c r="T341" s="5" t="s">
        <v>215</v>
      </c>
      <c r="U341" s="5" t="s">
        <v>213</v>
      </c>
      <c r="V341" s="13" t="s">
        <v>214</v>
      </c>
    </row>
    <row r="342" spans="1:22" ht="16.5" thickBot="1" x14ac:dyDescent="0.3">
      <c r="A342" s="11">
        <v>336</v>
      </c>
      <c r="B342" s="6" t="s">
        <v>1</v>
      </c>
      <c r="C342" s="6" t="s">
        <v>5</v>
      </c>
      <c r="D342" s="5"/>
      <c r="E342" s="6" t="s">
        <v>7</v>
      </c>
      <c r="F342" s="6" t="s">
        <v>16</v>
      </c>
      <c r="G342" s="5"/>
      <c r="H342" s="5"/>
      <c r="I342" s="6" t="s">
        <v>18</v>
      </c>
      <c r="J342" s="5"/>
      <c r="K342" s="6" t="s">
        <v>105</v>
      </c>
      <c r="L342" s="6" t="s">
        <v>109</v>
      </c>
      <c r="M342" s="6" t="s">
        <v>14</v>
      </c>
      <c r="N342" s="18" t="s">
        <v>554</v>
      </c>
      <c r="O342" s="5" t="s">
        <v>207</v>
      </c>
      <c r="P342" s="5" t="s">
        <v>208</v>
      </c>
      <c r="Q342" s="5" t="s">
        <v>217</v>
      </c>
      <c r="R342" s="5" t="s">
        <v>215</v>
      </c>
      <c r="S342" s="5" t="s">
        <v>218</v>
      </c>
      <c r="T342" s="5" t="s">
        <v>211</v>
      </c>
      <c r="U342" s="5" t="s">
        <v>213</v>
      </c>
      <c r="V342" s="13" t="s">
        <v>214</v>
      </c>
    </row>
    <row r="343" spans="1:22" ht="16.5" thickBot="1" x14ac:dyDescent="0.3">
      <c r="A343" s="11">
        <v>337</v>
      </c>
      <c r="B343" s="6" t="s">
        <v>1</v>
      </c>
      <c r="C343" s="6" t="s">
        <v>5</v>
      </c>
      <c r="D343" s="5"/>
      <c r="E343" s="6" t="s">
        <v>7</v>
      </c>
      <c r="F343" s="6" t="s">
        <v>16</v>
      </c>
      <c r="G343" s="5"/>
      <c r="H343" s="5"/>
      <c r="I343" s="6" t="s">
        <v>18</v>
      </c>
      <c r="J343" s="6" t="s">
        <v>103</v>
      </c>
      <c r="K343" s="5"/>
      <c r="L343" s="6" t="s">
        <v>109</v>
      </c>
      <c r="M343" s="6" t="s">
        <v>14</v>
      </c>
      <c r="N343" s="18" t="s">
        <v>555</v>
      </c>
      <c r="O343" s="5" t="s">
        <v>207</v>
      </c>
      <c r="P343" s="5" t="s">
        <v>209</v>
      </c>
      <c r="Q343" s="5" t="s">
        <v>217</v>
      </c>
      <c r="R343" s="5" t="s">
        <v>215</v>
      </c>
      <c r="S343" s="5" t="s">
        <v>218</v>
      </c>
      <c r="T343" s="5" t="s">
        <v>211</v>
      </c>
      <c r="U343" s="5" t="s">
        <v>213</v>
      </c>
      <c r="V343" s="13" t="s">
        <v>214</v>
      </c>
    </row>
    <row r="344" spans="1:22" ht="16.5" thickBot="1" x14ac:dyDescent="0.3">
      <c r="A344" s="11">
        <v>338</v>
      </c>
      <c r="B344" s="6" t="s">
        <v>1</v>
      </c>
      <c r="C344" s="6" t="s">
        <v>5</v>
      </c>
      <c r="D344" s="5"/>
      <c r="E344" s="6" t="s">
        <v>7</v>
      </c>
      <c r="F344" s="6" t="s">
        <v>16</v>
      </c>
      <c r="G344" s="5"/>
      <c r="H344" s="5"/>
      <c r="I344" s="6" t="s">
        <v>18</v>
      </c>
      <c r="J344" s="6" t="s">
        <v>103</v>
      </c>
      <c r="K344" s="6" t="s">
        <v>105</v>
      </c>
      <c r="L344" s="5"/>
      <c r="M344" s="6" t="s">
        <v>14</v>
      </c>
      <c r="N344" s="18" t="s">
        <v>556</v>
      </c>
      <c r="O344" s="5" t="s">
        <v>207</v>
      </c>
      <c r="P344" s="5" t="s">
        <v>208</v>
      </c>
      <c r="Q344" s="5" t="s">
        <v>217</v>
      </c>
      <c r="R344" s="5" t="s">
        <v>215</v>
      </c>
      <c r="S344" s="5" t="s">
        <v>218</v>
      </c>
      <c r="T344" s="5" t="s">
        <v>211</v>
      </c>
      <c r="U344" s="5" t="s">
        <v>213</v>
      </c>
      <c r="V344" s="13" t="s">
        <v>209</v>
      </c>
    </row>
    <row r="345" spans="1:22" ht="16.5" thickBot="1" x14ac:dyDescent="0.3">
      <c r="A345" s="11">
        <v>339</v>
      </c>
      <c r="B345" s="6" t="s">
        <v>1</v>
      </c>
      <c r="C345" s="6" t="s">
        <v>5</v>
      </c>
      <c r="D345" s="5"/>
      <c r="E345" s="6" t="s">
        <v>7</v>
      </c>
      <c r="F345" s="6" t="s">
        <v>16</v>
      </c>
      <c r="G345" s="5"/>
      <c r="H345" s="5"/>
      <c r="I345" s="6" t="s">
        <v>18</v>
      </c>
      <c r="J345" s="6" t="s">
        <v>103</v>
      </c>
      <c r="K345" s="6" t="s">
        <v>105</v>
      </c>
      <c r="L345" s="6" t="s">
        <v>109</v>
      </c>
      <c r="M345" s="5"/>
      <c r="N345" s="18" t="s">
        <v>557</v>
      </c>
      <c r="O345" s="5" t="s">
        <v>207</v>
      </c>
      <c r="P345" s="5" t="s">
        <v>208</v>
      </c>
      <c r="Q345" s="5" t="s">
        <v>217</v>
      </c>
      <c r="R345" s="5" t="s">
        <v>215</v>
      </c>
      <c r="S345" s="5" t="s">
        <v>218</v>
      </c>
      <c r="T345" s="5" t="s">
        <v>211</v>
      </c>
      <c r="U345" s="5" t="s">
        <v>209</v>
      </c>
      <c r="V345" s="13" t="s">
        <v>214</v>
      </c>
    </row>
    <row r="346" spans="1:22" ht="16.5" thickBot="1" x14ac:dyDescent="0.3">
      <c r="A346" s="11">
        <v>340</v>
      </c>
      <c r="B346" s="6" t="s">
        <v>1</v>
      </c>
      <c r="C346" s="6" t="s">
        <v>5</v>
      </c>
      <c r="D346" s="5"/>
      <c r="E346" s="6" t="s">
        <v>7</v>
      </c>
      <c r="F346" s="6" t="s">
        <v>16</v>
      </c>
      <c r="G346" s="5"/>
      <c r="H346" s="6" t="s">
        <v>62</v>
      </c>
      <c r="I346" s="5"/>
      <c r="J346" s="5"/>
      <c r="K346" s="6" t="s">
        <v>105</v>
      </c>
      <c r="L346" s="6" t="s">
        <v>109</v>
      </c>
      <c r="M346" s="6" t="s">
        <v>14</v>
      </c>
      <c r="N346" s="18" t="s">
        <v>558</v>
      </c>
      <c r="O346" s="5" t="s">
        <v>207</v>
      </c>
      <c r="P346" s="5" t="s">
        <v>208</v>
      </c>
      <c r="Q346" s="5" t="s">
        <v>217</v>
      </c>
      <c r="R346" s="5" t="s">
        <v>215</v>
      </c>
      <c r="S346" s="5" t="s">
        <v>218</v>
      </c>
      <c r="T346" s="5" t="s">
        <v>212</v>
      </c>
      <c r="U346" s="5" t="s">
        <v>213</v>
      </c>
      <c r="V346" s="13" t="s">
        <v>214</v>
      </c>
    </row>
    <row r="347" spans="1:22" ht="16.5" thickBot="1" x14ac:dyDescent="0.3">
      <c r="A347" s="11">
        <v>341</v>
      </c>
      <c r="B347" s="6" t="s">
        <v>1</v>
      </c>
      <c r="C347" s="6" t="s">
        <v>5</v>
      </c>
      <c r="D347" s="5"/>
      <c r="E347" s="6" t="s">
        <v>7</v>
      </c>
      <c r="F347" s="6" t="s">
        <v>16</v>
      </c>
      <c r="G347" s="5"/>
      <c r="H347" s="6" t="s">
        <v>62</v>
      </c>
      <c r="I347" s="5"/>
      <c r="J347" s="6" t="s">
        <v>103</v>
      </c>
      <c r="K347" s="5"/>
      <c r="L347" s="6" t="s">
        <v>109</v>
      </c>
      <c r="M347" s="6" t="s">
        <v>14</v>
      </c>
      <c r="N347" s="18" t="s">
        <v>559</v>
      </c>
      <c r="O347" s="5" t="s">
        <v>207</v>
      </c>
      <c r="P347" s="5" t="s">
        <v>212</v>
      </c>
      <c r="Q347" s="5" t="s">
        <v>217</v>
      </c>
      <c r="R347" s="5" t="s">
        <v>218</v>
      </c>
      <c r="S347" s="5" t="s">
        <v>209</v>
      </c>
      <c r="T347" s="5" t="s">
        <v>215</v>
      </c>
      <c r="U347" s="5" t="s">
        <v>213</v>
      </c>
      <c r="V347" s="13" t="s">
        <v>214</v>
      </c>
    </row>
    <row r="348" spans="1:22" ht="16.5" thickBot="1" x14ac:dyDescent="0.3">
      <c r="A348" s="11">
        <v>342</v>
      </c>
      <c r="B348" s="6" t="s">
        <v>1</v>
      </c>
      <c r="C348" s="6" t="s">
        <v>5</v>
      </c>
      <c r="D348" s="5"/>
      <c r="E348" s="6" t="s">
        <v>7</v>
      </c>
      <c r="F348" s="6" t="s">
        <v>16</v>
      </c>
      <c r="G348" s="5"/>
      <c r="H348" s="6" t="s">
        <v>62</v>
      </c>
      <c r="I348" s="5"/>
      <c r="J348" s="6" t="s">
        <v>103</v>
      </c>
      <c r="K348" s="6" t="s">
        <v>105</v>
      </c>
      <c r="L348" s="5"/>
      <c r="M348" s="6" t="s">
        <v>14</v>
      </c>
      <c r="N348" s="18" t="s">
        <v>560</v>
      </c>
      <c r="O348" s="5" t="s">
        <v>207</v>
      </c>
      <c r="P348" s="5" t="s">
        <v>208</v>
      </c>
      <c r="Q348" s="5" t="s">
        <v>217</v>
      </c>
      <c r="R348" s="5" t="s">
        <v>215</v>
      </c>
      <c r="S348" s="5" t="s">
        <v>218</v>
      </c>
      <c r="T348" s="5" t="s">
        <v>212</v>
      </c>
      <c r="U348" s="5" t="s">
        <v>213</v>
      </c>
      <c r="V348" s="13" t="s">
        <v>209</v>
      </c>
    </row>
    <row r="349" spans="1:22" ht="16.5" thickBot="1" x14ac:dyDescent="0.3">
      <c r="A349" s="11">
        <v>343</v>
      </c>
      <c r="B349" s="6" t="s">
        <v>1</v>
      </c>
      <c r="C349" s="6" t="s">
        <v>5</v>
      </c>
      <c r="D349" s="5"/>
      <c r="E349" s="6" t="s">
        <v>7</v>
      </c>
      <c r="F349" s="6" t="s">
        <v>16</v>
      </c>
      <c r="G349" s="5"/>
      <c r="H349" s="6" t="s">
        <v>62</v>
      </c>
      <c r="I349" s="5"/>
      <c r="J349" s="6" t="s">
        <v>103</v>
      </c>
      <c r="K349" s="6" t="s">
        <v>105</v>
      </c>
      <c r="L349" s="6" t="s">
        <v>109</v>
      </c>
      <c r="M349" s="5"/>
      <c r="N349" s="18" t="s">
        <v>561</v>
      </c>
      <c r="O349" s="5" t="s">
        <v>207</v>
      </c>
      <c r="P349" s="5" t="s">
        <v>208</v>
      </c>
      <c r="Q349" s="5" t="s">
        <v>217</v>
      </c>
      <c r="R349" s="5" t="s">
        <v>215</v>
      </c>
      <c r="S349" s="5" t="s">
        <v>218</v>
      </c>
      <c r="T349" s="5" t="s">
        <v>212</v>
      </c>
      <c r="U349" s="5" t="s">
        <v>209</v>
      </c>
      <c r="V349" s="13" t="s">
        <v>214</v>
      </c>
    </row>
    <row r="350" spans="1:22" ht="16.5" thickBot="1" x14ac:dyDescent="0.3">
      <c r="A350" s="11">
        <v>344</v>
      </c>
      <c r="B350" s="6" t="s">
        <v>1</v>
      </c>
      <c r="C350" s="6" t="s">
        <v>5</v>
      </c>
      <c r="D350" s="5"/>
      <c r="E350" s="6" t="s">
        <v>7</v>
      </c>
      <c r="F350" s="6" t="s">
        <v>16</v>
      </c>
      <c r="G350" s="5"/>
      <c r="H350" s="6" t="s">
        <v>62</v>
      </c>
      <c r="I350" s="6" t="s">
        <v>18</v>
      </c>
      <c r="J350" s="5"/>
      <c r="K350" s="5"/>
      <c r="L350" s="6" t="s">
        <v>109</v>
      </c>
      <c r="M350" s="6" t="s">
        <v>14</v>
      </c>
      <c r="N350" s="18" t="s">
        <v>562</v>
      </c>
      <c r="O350" s="5" t="s">
        <v>207</v>
      </c>
      <c r="P350" s="5" t="s">
        <v>212</v>
      </c>
      <c r="Q350" s="5" t="s">
        <v>217</v>
      </c>
      <c r="R350" s="5" t="s">
        <v>215</v>
      </c>
      <c r="S350" s="5" t="s">
        <v>218</v>
      </c>
      <c r="T350" s="5" t="s">
        <v>211</v>
      </c>
      <c r="U350" s="5" t="s">
        <v>213</v>
      </c>
      <c r="V350" s="13" t="s">
        <v>214</v>
      </c>
    </row>
    <row r="351" spans="1:22" ht="16.5" thickBot="1" x14ac:dyDescent="0.3">
      <c r="A351" s="11">
        <v>345</v>
      </c>
      <c r="B351" s="6" t="s">
        <v>1</v>
      </c>
      <c r="C351" s="6" t="s">
        <v>5</v>
      </c>
      <c r="D351" s="5"/>
      <c r="E351" s="6" t="s">
        <v>7</v>
      </c>
      <c r="F351" s="6" t="s">
        <v>16</v>
      </c>
      <c r="G351" s="5"/>
      <c r="H351" s="6" t="s">
        <v>62</v>
      </c>
      <c r="I351" s="6" t="s">
        <v>18</v>
      </c>
      <c r="J351" s="5"/>
      <c r="K351" s="6" t="s">
        <v>105</v>
      </c>
      <c r="L351" s="5"/>
      <c r="M351" s="6" t="s">
        <v>14</v>
      </c>
      <c r="N351" s="18" t="s">
        <v>563</v>
      </c>
      <c r="O351" s="5" t="s">
        <v>211</v>
      </c>
      <c r="P351" s="5" t="s">
        <v>208</v>
      </c>
      <c r="Q351" s="5" t="s">
        <v>217</v>
      </c>
      <c r="R351" s="5" t="s">
        <v>215</v>
      </c>
      <c r="S351" s="5" t="s">
        <v>218</v>
      </c>
      <c r="T351" s="5" t="s">
        <v>212</v>
      </c>
      <c r="U351" s="5" t="s">
        <v>213</v>
      </c>
      <c r="V351" s="13" t="s">
        <v>207</v>
      </c>
    </row>
    <row r="352" spans="1:22" ht="16.5" thickBot="1" x14ac:dyDescent="0.3">
      <c r="A352" s="11">
        <v>346</v>
      </c>
      <c r="B352" s="6" t="s">
        <v>1</v>
      </c>
      <c r="C352" s="6" t="s">
        <v>5</v>
      </c>
      <c r="D352" s="5"/>
      <c r="E352" s="6" t="s">
        <v>7</v>
      </c>
      <c r="F352" s="6" t="s">
        <v>16</v>
      </c>
      <c r="G352" s="5"/>
      <c r="H352" s="6" t="s">
        <v>62</v>
      </c>
      <c r="I352" s="6" t="s">
        <v>18</v>
      </c>
      <c r="J352" s="5"/>
      <c r="K352" s="6" t="s">
        <v>105</v>
      </c>
      <c r="L352" s="6" t="s">
        <v>109</v>
      </c>
      <c r="M352" s="5"/>
      <c r="N352" s="18" t="s">
        <v>564</v>
      </c>
      <c r="O352" s="5" t="s">
        <v>211</v>
      </c>
      <c r="P352" s="5" t="s">
        <v>208</v>
      </c>
      <c r="Q352" s="5" t="s">
        <v>217</v>
      </c>
      <c r="R352" s="5" t="s">
        <v>215</v>
      </c>
      <c r="S352" s="5" t="s">
        <v>218</v>
      </c>
      <c r="T352" s="5" t="s">
        <v>212</v>
      </c>
      <c r="U352" s="5" t="s">
        <v>207</v>
      </c>
      <c r="V352" s="13" t="s">
        <v>214</v>
      </c>
    </row>
    <row r="353" spans="1:22" ht="16.5" thickBot="1" x14ac:dyDescent="0.3">
      <c r="A353" s="11">
        <v>347</v>
      </c>
      <c r="B353" s="6" t="s">
        <v>1</v>
      </c>
      <c r="C353" s="6" t="s">
        <v>5</v>
      </c>
      <c r="D353" s="5"/>
      <c r="E353" s="6" t="s">
        <v>7</v>
      </c>
      <c r="F353" s="6" t="s">
        <v>16</v>
      </c>
      <c r="G353" s="5"/>
      <c r="H353" s="6" t="s">
        <v>62</v>
      </c>
      <c r="I353" s="6" t="s">
        <v>18</v>
      </c>
      <c r="J353" s="6" t="s">
        <v>103</v>
      </c>
      <c r="K353" s="5"/>
      <c r="L353" s="5"/>
      <c r="M353" s="6" t="s">
        <v>14</v>
      </c>
      <c r="N353" s="18" t="s">
        <v>565</v>
      </c>
      <c r="O353" s="5" t="s">
        <v>207</v>
      </c>
      <c r="P353" s="5" t="s">
        <v>212</v>
      </c>
      <c r="Q353" s="5" t="s">
        <v>217</v>
      </c>
      <c r="R353" s="5" t="s">
        <v>215</v>
      </c>
      <c r="S353" s="5" t="s">
        <v>218</v>
      </c>
      <c r="T353" s="5" t="s">
        <v>211</v>
      </c>
      <c r="U353" s="5" t="s">
        <v>213</v>
      </c>
      <c r="V353" s="13" t="s">
        <v>209</v>
      </c>
    </row>
    <row r="354" spans="1:22" ht="16.5" thickBot="1" x14ac:dyDescent="0.3">
      <c r="A354" s="11">
        <v>348</v>
      </c>
      <c r="B354" s="6" t="s">
        <v>1</v>
      </c>
      <c r="C354" s="6" t="s">
        <v>5</v>
      </c>
      <c r="D354" s="5"/>
      <c r="E354" s="6" t="s">
        <v>7</v>
      </c>
      <c r="F354" s="6" t="s">
        <v>16</v>
      </c>
      <c r="G354" s="5"/>
      <c r="H354" s="6" t="s">
        <v>62</v>
      </c>
      <c r="I354" s="6" t="s">
        <v>18</v>
      </c>
      <c r="J354" s="6" t="s">
        <v>103</v>
      </c>
      <c r="K354" s="5"/>
      <c r="L354" s="6" t="s">
        <v>109</v>
      </c>
      <c r="M354" s="5"/>
      <c r="N354" s="18" t="s">
        <v>566</v>
      </c>
      <c r="O354" s="5" t="s">
        <v>207</v>
      </c>
      <c r="P354" s="5" t="s">
        <v>212</v>
      </c>
      <c r="Q354" s="5" t="s">
        <v>217</v>
      </c>
      <c r="R354" s="5" t="s">
        <v>215</v>
      </c>
      <c r="S354" s="5" t="s">
        <v>218</v>
      </c>
      <c r="T354" s="5" t="s">
        <v>211</v>
      </c>
      <c r="U354" s="5" t="s">
        <v>209</v>
      </c>
      <c r="V354" s="13" t="s">
        <v>214</v>
      </c>
    </row>
    <row r="355" spans="1:22" ht="16.5" thickBot="1" x14ac:dyDescent="0.3">
      <c r="A355" s="11">
        <v>349</v>
      </c>
      <c r="B355" s="6" t="s">
        <v>1</v>
      </c>
      <c r="C355" s="6" t="s">
        <v>5</v>
      </c>
      <c r="D355" s="5"/>
      <c r="E355" s="6" t="s">
        <v>7</v>
      </c>
      <c r="F355" s="6" t="s">
        <v>16</v>
      </c>
      <c r="G355" s="5"/>
      <c r="H355" s="6" t="s">
        <v>62</v>
      </c>
      <c r="I355" s="6" t="s">
        <v>18</v>
      </c>
      <c r="J355" s="6" t="s">
        <v>103</v>
      </c>
      <c r="K355" s="6" t="s">
        <v>105</v>
      </c>
      <c r="L355" s="5"/>
      <c r="M355" s="5"/>
      <c r="N355" s="18" t="s">
        <v>567</v>
      </c>
      <c r="O355" s="5" t="s">
        <v>211</v>
      </c>
      <c r="P355" s="5" t="s">
        <v>208</v>
      </c>
      <c r="Q355" s="5" t="s">
        <v>217</v>
      </c>
      <c r="R355" s="5" t="s">
        <v>215</v>
      </c>
      <c r="S355" s="5" t="s">
        <v>218</v>
      </c>
      <c r="T355" s="5" t="s">
        <v>212</v>
      </c>
      <c r="U355" s="5" t="s">
        <v>207</v>
      </c>
      <c r="V355" s="13" t="s">
        <v>209</v>
      </c>
    </row>
    <row r="356" spans="1:22" ht="16.5" thickBot="1" x14ac:dyDescent="0.3">
      <c r="A356" s="11">
        <v>350</v>
      </c>
      <c r="B356" s="6" t="s">
        <v>1</v>
      </c>
      <c r="C356" s="6" t="s">
        <v>5</v>
      </c>
      <c r="D356" s="5"/>
      <c r="E356" s="6" t="s">
        <v>7</v>
      </c>
      <c r="F356" s="6" t="s">
        <v>16</v>
      </c>
      <c r="G356" s="6" t="s">
        <v>61</v>
      </c>
      <c r="H356" s="5"/>
      <c r="I356" s="5"/>
      <c r="J356" s="5"/>
      <c r="K356" s="6" t="s">
        <v>105</v>
      </c>
      <c r="L356" s="6" t="s">
        <v>109</v>
      </c>
      <c r="M356" s="6" t="s">
        <v>14</v>
      </c>
      <c r="N356" s="18" t="s">
        <v>568</v>
      </c>
      <c r="O356" s="5" t="s">
        <v>207</v>
      </c>
      <c r="P356" s="5" t="s">
        <v>208</v>
      </c>
      <c r="Q356" s="5" t="s">
        <v>217</v>
      </c>
      <c r="R356" s="5" t="s">
        <v>215</v>
      </c>
      <c r="S356" s="5" t="s">
        <v>218</v>
      </c>
      <c r="T356" s="5" t="s">
        <v>210</v>
      </c>
      <c r="U356" s="5" t="s">
        <v>213</v>
      </c>
      <c r="V356" s="13" t="s">
        <v>214</v>
      </c>
    </row>
    <row r="357" spans="1:22" ht="16.5" thickBot="1" x14ac:dyDescent="0.3">
      <c r="A357" s="11">
        <v>351</v>
      </c>
      <c r="B357" s="6" t="s">
        <v>1</v>
      </c>
      <c r="C357" s="6" t="s">
        <v>5</v>
      </c>
      <c r="D357" s="5"/>
      <c r="E357" s="6" t="s">
        <v>7</v>
      </c>
      <c r="F357" s="6" t="s">
        <v>16</v>
      </c>
      <c r="G357" s="6" t="s">
        <v>61</v>
      </c>
      <c r="H357" s="5"/>
      <c r="I357" s="5"/>
      <c r="J357" s="6" t="s">
        <v>103</v>
      </c>
      <c r="K357" s="5"/>
      <c r="L357" s="6" t="s">
        <v>109</v>
      </c>
      <c r="M357" s="6" t="s">
        <v>14</v>
      </c>
      <c r="N357" s="18" t="s">
        <v>569</v>
      </c>
      <c r="O357" s="5" t="s">
        <v>207</v>
      </c>
      <c r="P357" s="5" t="s">
        <v>209</v>
      </c>
      <c r="Q357" s="5" t="s">
        <v>217</v>
      </c>
      <c r="R357" s="5" t="s">
        <v>215</v>
      </c>
      <c r="S357" s="5" t="s">
        <v>218</v>
      </c>
      <c r="T357" s="5" t="s">
        <v>210</v>
      </c>
      <c r="U357" s="5" t="s">
        <v>213</v>
      </c>
      <c r="V357" s="13" t="s">
        <v>214</v>
      </c>
    </row>
    <row r="358" spans="1:22" ht="16.5" thickBot="1" x14ac:dyDescent="0.3">
      <c r="A358" s="11">
        <v>352</v>
      </c>
      <c r="B358" s="6" t="s">
        <v>1</v>
      </c>
      <c r="C358" s="6" t="s">
        <v>5</v>
      </c>
      <c r="D358" s="5"/>
      <c r="E358" s="6" t="s">
        <v>7</v>
      </c>
      <c r="F358" s="6" t="s">
        <v>16</v>
      </c>
      <c r="G358" s="6" t="s">
        <v>61</v>
      </c>
      <c r="H358" s="5"/>
      <c r="I358" s="5"/>
      <c r="J358" s="6" t="s">
        <v>103</v>
      </c>
      <c r="K358" s="6" t="s">
        <v>105</v>
      </c>
      <c r="L358" s="5"/>
      <c r="M358" s="6" t="s">
        <v>14</v>
      </c>
      <c r="N358" s="18" t="s">
        <v>570</v>
      </c>
      <c r="O358" s="5" t="s">
        <v>207</v>
      </c>
      <c r="P358" s="5" t="s">
        <v>208</v>
      </c>
      <c r="Q358" s="5" t="s">
        <v>217</v>
      </c>
      <c r="R358" s="5" t="s">
        <v>215</v>
      </c>
      <c r="S358" s="5" t="s">
        <v>218</v>
      </c>
      <c r="T358" s="5" t="s">
        <v>210</v>
      </c>
      <c r="U358" s="5" t="s">
        <v>213</v>
      </c>
      <c r="V358" s="13" t="s">
        <v>209</v>
      </c>
    </row>
    <row r="359" spans="1:22" ht="16.5" thickBot="1" x14ac:dyDescent="0.3">
      <c r="A359" s="11">
        <v>353</v>
      </c>
      <c r="B359" s="6" t="s">
        <v>1</v>
      </c>
      <c r="C359" s="6" t="s">
        <v>5</v>
      </c>
      <c r="D359" s="5"/>
      <c r="E359" s="6" t="s">
        <v>7</v>
      </c>
      <c r="F359" s="6" t="s">
        <v>16</v>
      </c>
      <c r="G359" s="6" t="s">
        <v>61</v>
      </c>
      <c r="H359" s="5"/>
      <c r="I359" s="5"/>
      <c r="J359" s="6" t="s">
        <v>103</v>
      </c>
      <c r="K359" s="6" t="s">
        <v>105</v>
      </c>
      <c r="L359" s="6" t="s">
        <v>109</v>
      </c>
      <c r="M359" s="5"/>
      <c r="N359" s="18" t="s">
        <v>571</v>
      </c>
      <c r="O359" s="5" t="s">
        <v>207</v>
      </c>
      <c r="P359" s="5" t="s">
        <v>208</v>
      </c>
      <c r="Q359" s="5" t="s">
        <v>217</v>
      </c>
      <c r="R359" s="5" t="s">
        <v>215</v>
      </c>
      <c r="S359" s="5" t="s">
        <v>218</v>
      </c>
      <c r="T359" s="5" t="s">
        <v>210</v>
      </c>
      <c r="U359" s="5" t="s">
        <v>209</v>
      </c>
      <c r="V359" s="13" t="s">
        <v>214</v>
      </c>
    </row>
    <row r="360" spans="1:22" ht="16.5" thickBot="1" x14ac:dyDescent="0.3">
      <c r="A360" s="11">
        <v>354</v>
      </c>
      <c r="B360" s="6" t="s">
        <v>1</v>
      </c>
      <c r="C360" s="6" t="s">
        <v>5</v>
      </c>
      <c r="D360" s="5"/>
      <c r="E360" s="6" t="s">
        <v>7</v>
      </c>
      <c r="F360" s="6" t="s">
        <v>16</v>
      </c>
      <c r="G360" s="6" t="s">
        <v>61</v>
      </c>
      <c r="H360" s="5"/>
      <c r="I360" s="6" t="s">
        <v>18</v>
      </c>
      <c r="J360" s="5"/>
      <c r="K360" s="5"/>
      <c r="L360" s="6" t="s">
        <v>109</v>
      </c>
      <c r="M360" s="6" t="s">
        <v>14</v>
      </c>
      <c r="N360" s="18" t="s">
        <v>572</v>
      </c>
      <c r="O360" s="5" t="s">
        <v>211</v>
      </c>
      <c r="P360" s="5" t="s">
        <v>207</v>
      </c>
      <c r="Q360" s="5" t="s">
        <v>217</v>
      </c>
      <c r="R360" s="5" t="s">
        <v>215</v>
      </c>
      <c r="S360" s="5" t="s">
        <v>218</v>
      </c>
      <c r="T360" s="5" t="s">
        <v>210</v>
      </c>
      <c r="U360" s="5" t="s">
        <v>213</v>
      </c>
      <c r="V360" s="13" t="s">
        <v>214</v>
      </c>
    </row>
    <row r="361" spans="1:22" ht="16.5" thickBot="1" x14ac:dyDescent="0.3">
      <c r="A361" s="11">
        <v>355</v>
      </c>
      <c r="B361" s="6" t="s">
        <v>1</v>
      </c>
      <c r="C361" s="6" t="s">
        <v>5</v>
      </c>
      <c r="D361" s="5"/>
      <c r="E361" s="6" t="s">
        <v>7</v>
      </c>
      <c r="F361" s="6" t="s">
        <v>16</v>
      </c>
      <c r="G361" s="6" t="s">
        <v>61</v>
      </c>
      <c r="H361" s="5"/>
      <c r="I361" s="6" t="s">
        <v>18</v>
      </c>
      <c r="J361" s="5"/>
      <c r="K361" s="6" t="s">
        <v>105</v>
      </c>
      <c r="L361" s="5"/>
      <c r="M361" s="6" t="s">
        <v>14</v>
      </c>
      <c r="N361" s="18" t="s">
        <v>573</v>
      </c>
      <c r="O361" s="5" t="s">
        <v>211</v>
      </c>
      <c r="P361" s="5" t="s">
        <v>208</v>
      </c>
      <c r="Q361" s="5" t="s">
        <v>217</v>
      </c>
      <c r="R361" s="5" t="s">
        <v>215</v>
      </c>
      <c r="S361" s="5" t="s">
        <v>218</v>
      </c>
      <c r="T361" s="5" t="s">
        <v>210</v>
      </c>
      <c r="U361" s="5" t="s">
        <v>213</v>
      </c>
      <c r="V361" s="13" t="s">
        <v>207</v>
      </c>
    </row>
    <row r="362" spans="1:22" ht="16.5" thickBot="1" x14ac:dyDescent="0.3">
      <c r="A362" s="11">
        <v>356</v>
      </c>
      <c r="B362" s="6" t="s">
        <v>1</v>
      </c>
      <c r="C362" s="6" t="s">
        <v>5</v>
      </c>
      <c r="D362" s="5"/>
      <c r="E362" s="6" t="s">
        <v>7</v>
      </c>
      <c r="F362" s="6" t="s">
        <v>16</v>
      </c>
      <c r="G362" s="6" t="s">
        <v>61</v>
      </c>
      <c r="H362" s="5"/>
      <c r="I362" s="6" t="s">
        <v>18</v>
      </c>
      <c r="J362" s="5"/>
      <c r="K362" s="6" t="s">
        <v>105</v>
      </c>
      <c r="L362" s="6" t="s">
        <v>109</v>
      </c>
      <c r="M362" s="5"/>
      <c r="N362" s="18" t="s">
        <v>574</v>
      </c>
      <c r="O362" s="5" t="s">
        <v>211</v>
      </c>
      <c r="P362" s="5" t="s">
        <v>208</v>
      </c>
      <c r="Q362" s="5" t="s">
        <v>217</v>
      </c>
      <c r="R362" s="5" t="s">
        <v>215</v>
      </c>
      <c r="S362" s="5" t="s">
        <v>218</v>
      </c>
      <c r="T362" s="5" t="s">
        <v>210</v>
      </c>
      <c r="U362" s="5" t="s">
        <v>207</v>
      </c>
      <c r="V362" s="13" t="s">
        <v>214</v>
      </c>
    </row>
    <row r="363" spans="1:22" ht="16.5" thickBot="1" x14ac:dyDescent="0.3">
      <c r="A363" s="11">
        <v>357</v>
      </c>
      <c r="B363" s="6" t="s">
        <v>1</v>
      </c>
      <c r="C363" s="6" t="s">
        <v>5</v>
      </c>
      <c r="D363" s="5"/>
      <c r="E363" s="6" t="s">
        <v>7</v>
      </c>
      <c r="F363" s="6" t="s">
        <v>16</v>
      </c>
      <c r="G363" s="6" t="s">
        <v>61</v>
      </c>
      <c r="H363" s="5"/>
      <c r="I363" s="6" t="s">
        <v>18</v>
      </c>
      <c r="J363" s="6" t="s">
        <v>103</v>
      </c>
      <c r="K363" s="5"/>
      <c r="L363" s="5"/>
      <c r="M363" s="6" t="s">
        <v>14</v>
      </c>
      <c r="N363" s="18" t="s">
        <v>575</v>
      </c>
      <c r="O363" s="5" t="s">
        <v>211</v>
      </c>
      <c r="P363" s="5" t="s">
        <v>207</v>
      </c>
      <c r="Q363" s="5" t="s">
        <v>217</v>
      </c>
      <c r="R363" s="5" t="s">
        <v>215</v>
      </c>
      <c r="S363" s="5" t="s">
        <v>218</v>
      </c>
      <c r="T363" s="5" t="s">
        <v>210</v>
      </c>
      <c r="U363" s="5" t="s">
        <v>213</v>
      </c>
      <c r="V363" s="13" t="s">
        <v>209</v>
      </c>
    </row>
    <row r="364" spans="1:22" ht="16.5" thickBot="1" x14ac:dyDescent="0.3">
      <c r="A364" s="11">
        <v>358</v>
      </c>
      <c r="B364" s="6" t="s">
        <v>1</v>
      </c>
      <c r="C364" s="6" t="s">
        <v>5</v>
      </c>
      <c r="D364" s="5"/>
      <c r="E364" s="6" t="s">
        <v>7</v>
      </c>
      <c r="F364" s="6" t="s">
        <v>16</v>
      </c>
      <c r="G364" s="6" t="s">
        <v>61</v>
      </c>
      <c r="H364" s="5"/>
      <c r="I364" s="6" t="s">
        <v>18</v>
      </c>
      <c r="J364" s="6" t="s">
        <v>103</v>
      </c>
      <c r="K364" s="5"/>
      <c r="L364" s="6" t="s">
        <v>109</v>
      </c>
      <c r="M364" s="5"/>
      <c r="N364" s="18" t="s">
        <v>576</v>
      </c>
      <c r="O364" s="5" t="s">
        <v>211</v>
      </c>
      <c r="P364" s="5" t="s">
        <v>207</v>
      </c>
      <c r="Q364" s="5" t="s">
        <v>217</v>
      </c>
      <c r="R364" s="5" t="s">
        <v>215</v>
      </c>
      <c r="S364" s="5" t="s">
        <v>218</v>
      </c>
      <c r="T364" s="5" t="s">
        <v>210</v>
      </c>
      <c r="U364" s="5" t="s">
        <v>209</v>
      </c>
      <c r="V364" s="13" t="s">
        <v>214</v>
      </c>
    </row>
    <row r="365" spans="1:22" ht="16.5" thickBot="1" x14ac:dyDescent="0.3">
      <c r="A365" s="11">
        <v>359</v>
      </c>
      <c r="B365" s="6" t="s">
        <v>1</v>
      </c>
      <c r="C365" s="6" t="s">
        <v>5</v>
      </c>
      <c r="D365" s="5"/>
      <c r="E365" s="6" t="s">
        <v>7</v>
      </c>
      <c r="F365" s="6" t="s">
        <v>16</v>
      </c>
      <c r="G365" s="6" t="s">
        <v>61</v>
      </c>
      <c r="H365" s="5"/>
      <c r="I365" s="6" t="s">
        <v>18</v>
      </c>
      <c r="J365" s="6" t="s">
        <v>103</v>
      </c>
      <c r="K365" s="6" t="s">
        <v>105</v>
      </c>
      <c r="L365" s="5"/>
      <c r="M365" s="5"/>
      <c r="N365" s="18" t="s">
        <v>577</v>
      </c>
      <c r="O365" s="5" t="s">
        <v>211</v>
      </c>
      <c r="P365" s="5" t="s">
        <v>208</v>
      </c>
      <c r="Q365" s="5" t="s">
        <v>217</v>
      </c>
      <c r="R365" s="5" t="s">
        <v>215</v>
      </c>
      <c r="S365" s="5" t="s">
        <v>218</v>
      </c>
      <c r="T365" s="5" t="s">
        <v>210</v>
      </c>
      <c r="U365" s="5" t="s">
        <v>207</v>
      </c>
      <c r="V365" s="13" t="s">
        <v>209</v>
      </c>
    </row>
    <row r="366" spans="1:22" ht="16.5" thickBot="1" x14ac:dyDescent="0.3">
      <c r="A366" s="11">
        <v>360</v>
      </c>
      <c r="B366" s="6" t="s">
        <v>1</v>
      </c>
      <c r="C366" s="6" t="s">
        <v>5</v>
      </c>
      <c r="D366" s="5"/>
      <c r="E366" s="6" t="s">
        <v>7</v>
      </c>
      <c r="F366" s="6" t="s">
        <v>16</v>
      </c>
      <c r="G366" s="6" t="s">
        <v>61</v>
      </c>
      <c r="H366" s="6" t="s">
        <v>62</v>
      </c>
      <c r="I366" s="5"/>
      <c r="J366" s="5"/>
      <c r="K366" s="5"/>
      <c r="L366" s="6" t="s">
        <v>109</v>
      </c>
      <c r="M366" s="6" t="s">
        <v>14</v>
      </c>
      <c r="N366" s="18" t="s">
        <v>578</v>
      </c>
      <c r="O366" s="5" t="s">
        <v>207</v>
      </c>
      <c r="P366" s="5" t="s">
        <v>212</v>
      </c>
      <c r="Q366" s="5" t="s">
        <v>217</v>
      </c>
      <c r="R366" s="5" t="s">
        <v>215</v>
      </c>
      <c r="S366" s="5" t="s">
        <v>218</v>
      </c>
      <c r="T366" s="5" t="s">
        <v>210</v>
      </c>
      <c r="U366" s="5" t="s">
        <v>213</v>
      </c>
      <c r="V366" s="13" t="s">
        <v>214</v>
      </c>
    </row>
    <row r="367" spans="1:22" ht="16.5" thickBot="1" x14ac:dyDescent="0.3">
      <c r="A367" s="11">
        <v>361</v>
      </c>
      <c r="B367" s="6" t="s">
        <v>1</v>
      </c>
      <c r="C367" s="6" t="s">
        <v>5</v>
      </c>
      <c r="D367" s="5"/>
      <c r="E367" s="6" t="s">
        <v>7</v>
      </c>
      <c r="F367" s="6" t="s">
        <v>16</v>
      </c>
      <c r="G367" s="6" t="s">
        <v>61</v>
      </c>
      <c r="H367" s="6" t="s">
        <v>62</v>
      </c>
      <c r="I367" s="5"/>
      <c r="J367" s="5"/>
      <c r="K367" s="6" t="s">
        <v>105</v>
      </c>
      <c r="L367" s="5"/>
      <c r="M367" s="6" t="s">
        <v>14</v>
      </c>
      <c r="N367" s="18" t="s">
        <v>579</v>
      </c>
      <c r="O367" s="5" t="s">
        <v>207</v>
      </c>
      <c r="P367" s="5" t="s">
        <v>212</v>
      </c>
      <c r="Q367" s="5" t="s">
        <v>217</v>
      </c>
      <c r="R367" s="5" t="s">
        <v>215</v>
      </c>
      <c r="S367" s="5" t="s">
        <v>218</v>
      </c>
      <c r="T367" s="5" t="s">
        <v>210</v>
      </c>
      <c r="U367" s="5" t="s">
        <v>213</v>
      </c>
      <c r="V367" s="13" t="s">
        <v>208</v>
      </c>
    </row>
    <row r="368" spans="1:22" ht="16.5" thickBot="1" x14ac:dyDescent="0.3">
      <c r="A368" s="11">
        <v>362</v>
      </c>
      <c r="B368" s="6" t="s">
        <v>1</v>
      </c>
      <c r="C368" s="6" t="s">
        <v>5</v>
      </c>
      <c r="D368" s="5"/>
      <c r="E368" s="6" t="s">
        <v>7</v>
      </c>
      <c r="F368" s="6" t="s">
        <v>16</v>
      </c>
      <c r="G368" s="6" t="s">
        <v>61</v>
      </c>
      <c r="H368" s="6" t="s">
        <v>62</v>
      </c>
      <c r="I368" s="5"/>
      <c r="J368" s="5"/>
      <c r="K368" s="6" t="s">
        <v>105</v>
      </c>
      <c r="L368" s="6" t="s">
        <v>109</v>
      </c>
      <c r="M368" s="5"/>
      <c r="N368" s="18" t="s">
        <v>580</v>
      </c>
      <c r="O368" s="5" t="s">
        <v>207</v>
      </c>
      <c r="P368" s="5" t="s">
        <v>212</v>
      </c>
      <c r="Q368" s="5" t="s">
        <v>217</v>
      </c>
      <c r="R368" s="5" t="s">
        <v>215</v>
      </c>
      <c r="S368" s="5" t="s">
        <v>218</v>
      </c>
      <c r="T368" s="5" t="s">
        <v>210</v>
      </c>
      <c r="U368" s="5" t="s">
        <v>208</v>
      </c>
      <c r="V368" s="13" t="s">
        <v>214</v>
      </c>
    </row>
    <row r="369" spans="1:22" ht="16.5" thickBot="1" x14ac:dyDescent="0.3">
      <c r="A369" s="11">
        <v>363</v>
      </c>
      <c r="B369" s="6" t="s">
        <v>1</v>
      </c>
      <c r="C369" s="6" t="s">
        <v>5</v>
      </c>
      <c r="D369" s="5"/>
      <c r="E369" s="6" t="s">
        <v>7</v>
      </c>
      <c r="F369" s="6" t="s">
        <v>16</v>
      </c>
      <c r="G369" s="6" t="s">
        <v>61</v>
      </c>
      <c r="H369" s="6" t="s">
        <v>62</v>
      </c>
      <c r="I369" s="5"/>
      <c r="J369" s="6" t="s">
        <v>103</v>
      </c>
      <c r="K369" s="5"/>
      <c r="L369" s="5"/>
      <c r="M369" s="6" t="s">
        <v>14</v>
      </c>
      <c r="N369" s="18" t="s">
        <v>581</v>
      </c>
      <c r="O369" s="5" t="s">
        <v>207</v>
      </c>
      <c r="P369" s="5" t="s">
        <v>212</v>
      </c>
      <c r="Q369" s="5" t="s">
        <v>217</v>
      </c>
      <c r="R369" s="5" t="s">
        <v>215</v>
      </c>
      <c r="S369" s="5" t="s">
        <v>218</v>
      </c>
      <c r="T369" s="5" t="s">
        <v>210</v>
      </c>
      <c r="U369" s="5" t="s">
        <v>213</v>
      </c>
      <c r="V369" s="13" t="s">
        <v>209</v>
      </c>
    </row>
    <row r="370" spans="1:22" ht="16.5" thickBot="1" x14ac:dyDescent="0.3">
      <c r="A370" s="11">
        <v>364</v>
      </c>
      <c r="B370" s="6" t="s">
        <v>1</v>
      </c>
      <c r="C370" s="6" t="s">
        <v>5</v>
      </c>
      <c r="D370" s="5"/>
      <c r="E370" s="6" t="s">
        <v>7</v>
      </c>
      <c r="F370" s="6" t="s">
        <v>16</v>
      </c>
      <c r="G370" s="6" t="s">
        <v>61</v>
      </c>
      <c r="H370" s="6" t="s">
        <v>62</v>
      </c>
      <c r="I370" s="5"/>
      <c r="J370" s="6" t="s">
        <v>103</v>
      </c>
      <c r="K370" s="5"/>
      <c r="L370" s="6" t="s">
        <v>109</v>
      </c>
      <c r="M370" s="5"/>
      <c r="N370" s="18" t="s">
        <v>582</v>
      </c>
      <c r="O370" s="5" t="s">
        <v>207</v>
      </c>
      <c r="P370" s="5" t="s">
        <v>212</v>
      </c>
      <c r="Q370" s="5" t="s">
        <v>217</v>
      </c>
      <c r="R370" s="5" t="s">
        <v>215</v>
      </c>
      <c r="S370" s="5" t="s">
        <v>218</v>
      </c>
      <c r="T370" s="5" t="s">
        <v>210</v>
      </c>
      <c r="U370" s="5" t="s">
        <v>209</v>
      </c>
      <c r="V370" s="13" t="s">
        <v>214</v>
      </c>
    </row>
    <row r="371" spans="1:22" ht="16.5" thickBot="1" x14ac:dyDescent="0.3">
      <c r="A371" s="11">
        <v>365</v>
      </c>
      <c r="B371" s="6" t="s">
        <v>1</v>
      </c>
      <c r="C371" s="6" t="s">
        <v>5</v>
      </c>
      <c r="D371" s="5"/>
      <c r="E371" s="6" t="s">
        <v>7</v>
      </c>
      <c r="F371" s="6" t="s">
        <v>16</v>
      </c>
      <c r="G371" s="6" t="s">
        <v>61</v>
      </c>
      <c r="H371" s="6" t="s">
        <v>62</v>
      </c>
      <c r="I371" s="5"/>
      <c r="J371" s="6" t="s">
        <v>103</v>
      </c>
      <c r="K371" s="6" t="s">
        <v>105</v>
      </c>
      <c r="L371" s="5"/>
      <c r="M371" s="5"/>
      <c r="N371" s="18" t="s">
        <v>583</v>
      </c>
      <c r="O371" s="5" t="s">
        <v>207</v>
      </c>
      <c r="P371" s="5" t="s">
        <v>212</v>
      </c>
      <c r="Q371" s="5" t="s">
        <v>217</v>
      </c>
      <c r="R371" s="5" t="s">
        <v>215</v>
      </c>
      <c r="S371" s="5" t="s">
        <v>218</v>
      </c>
      <c r="T371" s="5" t="s">
        <v>210</v>
      </c>
      <c r="U371" s="5" t="s">
        <v>209</v>
      </c>
      <c r="V371" s="13" t="s">
        <v>208</v>
      </c>
    </row>
    <row r="372" spans="1:22" ht="16.5" thickBot="1" x14ac:dyDescent="0.3">
      <c r="A372" s="11">
        <v>366</v>
      </c>
      <c r="B372" s="6" t="s">
        <v>1</v>
      </c>
      <c r="C372" s="6" t="s">
        <v>5</v>
      </c>
      <c r="D372" s="5"/>
      <c r="E372" s="6" t="s">
        <v>7</v>
      </c>
      <c r="F372" s="6" t="s">
        <v>16</v>
      </c>
      <c r="G372" s="6" t="s">
        <v>61</v>
      </c>
      <c r="H372" s="6" t="s">
        <v>62</v>
      </c>
      <c r="I372" s="6" t="s">
        <v>18</v>
      </c>
      <c r="J372" s="5"/>
      <c r="K372" s="5"/>
      <c r="L372" s="5"/>
      <c r="M372" s="6" t="s">
        <v>14</v>
      </c>
      <c r="N372" s="18" t="s">
        <v>584</v>
      </c>
      <c r="O372" s="5" t="s">
        <v>211</v>
      </c>
      <c r="P372" s="5" t="s">
        <v>212</v>
      </c>
      <c r="Q372" s="5" t="s">
        <v>217</v>
      </c>
      <c r="R372" s="5" t="s">
        <v>215</v>
      </c>
      <c r="S372" s="5" t="s">
        <v>218</v>
      </c>
      <c r="T372" s="5" t="s">
        <v>210</v>
      </c>
      <c r="U372" s="5" t="s">
        <v>213</v>
      </c>
      <c r="V372" s="13" t="s">
        <v>207</v>
      </c>
    </row>
    <row r="373" spans="1:22" ht="16.5" thickBot="1" x14ac:dyDescent="0.3">
      <c r="A373" s="11">
        <v>367</v>
      </c>
      <c r="B373" s="6" t="s">
        <v>1</v>
      </c>
      <c r="C373" s="6" t="s">
        <v>5</v>
      </c>
      <c r="D373" s="5"/>
      <c r="E373" s="6" t="s">
        <v>7</v>
      </c>
      <c r="F373" s="6" t="s">
        <v>16</v>
      </c>
      <c r="G373" s="6" t="s">
        <v>61</v>
      </c>
      <c r="H373" s="6" t="s">
        <v>62</v>
      </c>
      <c r="I373" s="6" t="s">
        <v>18</v>
      </c>
      <c r="J373" s="5"/>
      <c r="K373" s="5"/>
      <c r="L373" s="6" t="s">
        <v>109</v>
      </c>
      <c r="M373" s="5"/>
      <c r="N373" s="18" t="s">
        <v>585</v>
      </c>
      <c r="O373" s="5" t="s">
        <v>211</v>
      </c>
      <c r="P373" s="5" t="s">
        <v>212</v>
      </c>
      <c r="Q373" s="5" t="s">
        <v>217</v>
      </c>
      <c r="R373" s="5" t="s">
        <v>215</v>
      </c>
      <c r="S373" s="5" t="s">
        <v>218</v>
      </c>
      <c r="T373" s="5" t="s">
        <v>210</v>
      </c>
      <c r="U373" s="5" t="s">
        <v>207</v>
      </c>
      <c r="V373" s="13" t="s">
        <v>214</v>
      </c>
    </row>
    <row r="374" spans="1:22" ht="16.5" thickBot="1" x14ac:dyDescent="0.3">
      <c r="A374" s="11">
        <v>368</v>
      </c>
      <c r="B374" s="6" t="s">
        <v>1</v>
      </c>
      <c r="C374" s="6" t="s">
        <v>5</v>
      </c>
      <c r="D374" s="5"/>
      <c r="E374" s="6" t="s">
        <v>7</v>
      </c>
      <c r="F374" s="6" t="s">
        <v>16</v>
      </c>
      <c r="G374" s="6" t="s">
        <v>61</v>
      </c>
      <c r="H374" s="6" t="s">
        <v>62</v>
      </c>
      <c r="I374" s="6" t="s">
        <v>18</v>
      </c>
      <c r="J374" s="5"/>
      <c r="K374" s="6" t="s">
        <v>105</v>
      </c>
      <c r="L374" s="5"/>
      <c r="M374" s="5"/>
      <c r="N374" s="18" t="s">
        <v>586</v>
      </c>
      <c r="O374" s="5" t="s">
        <v>211</v>
      </c>
      <c r="P374" s="5" t="s">
        <v>212</v>
      </c>
      <c r="Q374" s="5" t="s">
        <v>217</v>
      </c>
      <c r="R374" s="5" t="s">
        <v>215</v>
      </c>
      <c r="S374" s="5" t="s">
        <v>218</v>
      </c>
      <c r="T374" s="5" t="s">
        <v>210</v>
      </c>
      <c r="U374" s="5" t="s">
        <v>207</v>
      </c>
      <c r="V374" s="13" t="s">
        <v>208</v>
      </c>
    </row>
    <row r="375" spans="1:22" ht="16.5" thickBot="1" x14ac:dyDescent="0.3">
      <c r="A375" s="11">
        <v>369</v>
      </c>
      <c r="B375" s="6" t="s">
        <v>1</v>
      </c>
      <c r="C375" s="6" t="s">
        <v>5</v>
      </c>
      <c r="D375" s="5"/>
      <c r="E375" s="6" t="s">
        <v>7</v>
      </c>
      <c r="F375" s="6" t="s">
        <v>16</v>
      </c>
      <c r="G375" s="6" t="s">
        <v>61</v>
      </c>
      <c r="H375" s="6" t="s">
        <v>62</v>
      </c>
      <c r="I375" s="6" t="s">
        <v>18</v>
      </c>
      <c r="J375" s="6" t="s">
        <v>103</v>
      </c>
      <c r="K375" s="5"/>
      <c r="L375" s="5"/>
      <c r="M375" s="5"/>
      <c r="N375" s="18" t="s">
        <v>587</v>
      </c>
      <c r="O375" s="5" t="s">
        <v>211</v>
      </c>
      <c r="P375" s="5" t="s">
        <v>212</v>
      </c>
      <c r="Q375" s="5" t="s">
        <v>217</v>
      </c>
      <c r="R375" s="5" t="s">
        <v>215</v>
      </c>
      <c r="S375" s="5" t="s">
        <v>218</v>
      </c>
      <c r="T375" s="5" t="s">
        <v>210</v>
      </c>
      <c r="U375" s="5" t="s">
        <v>207</v>
      </c>
      <c r="V375" s="13" t="s">
        <v>209</v>
      </c>
    </row>
    <row r="376" spans="1:22" ht="16.5" thickBot="1" x14ac:dyDescent="0.3">
      <c r="A376" s="11">
        <v>370</v>
      </c>
      <c r="B376" s="6" t="s">
        <v>1</v>
      </c>
      <c r="C376" s="6" t="s">
        <v>5</v>
      </c>
      <c r="D376" s="6" t="s">
        <v>6</v>
      </c>
      <c r="E376" s="5"/>
      <c r="F376" s="5"/>
      <c r="G376" s="5"/>
      <c r="H376" s="5"/>
      <c r="I376" s="6" t="s">
        <v>18</v>
      </c>
      <c r="J376" s="6" t="s">
        <v>103</v>
      </c>
      <c r="K376" s="6" t="s">
        <v>105</v>
      </c>
      <c r="L376" s="6" t="s">
        <v>109</v>
      </c>
      <c r="M376" s="6" t="s">
        <v>14</v>
      </c>
      <c r="N376" s="18" t="s">
        <v>588</v>
      </c>
      <c r="O376" s="5" t="s">
        <v>209</v>
      </c>
      <c r="P376" s="5" t="s">
        <v>208</v>
      </c>
      <c r="Q376" s="5" t="s">
        <v>217</v>
      </c>
      <c r="R376" s="5" t="s">
        <v>216</v>
      </c>
      <c r="S376" s="5" t="s">
        <v>218</v>
      </c>
      <c r="T376" s="5" t="s">
        <v>211</v>
      </c>
      <c r="U376" s="5" t="s">
        <v>213</v>
      </c>
      <c r="V376" s="13" t="s">
        <v>214</v>
      </c>
    </row>
    <row r="377" spans="1:22" ht="16.5" thickBot="1" x14ac:dyDescent="0.3">
      <c r="A377" s="11">
        <v>371</v>
      </c>
      <c r="B377" s="6" t="s">
        <v>1</v>
      </c>
      <c r="C377" s="6" t="s">
        <v>5</v>
      </c>
      <c r="D377" s="6" t="s">
        <v>6</v>
      </c>
      <c r="E377" s="5"/>
      <c r="F377" s="5"/>
      <c r="G377" s="5"/>
      <c r="H377" s="6" t="s">
        <v>62</v>
      </c>
      <c r="I377" s="5"/>
      <c r="J377" s="6" t="s">
        <v>103</v>
      </c>
      <c r="K377" s="6" t="s">
        <v>105</v>
      </c>
      <c r="L377" s="6" t="s">
        <v>109</v>
      </c>
      <c r="M377" s="6" t="s">
        <v>14</v>
      </c>
      <c r="N377" s="18" t="s">
        <v>589</v>
      </c>
      <c r="O377" s="5" t="s">
        <v>209</v>
      </c>
      <c r="P377" s="5" t="s">
        <v>208</v>
      </c>
      <c r="Q377" s="5" t="s">
        <v>217</v>
      </c>
      <c r="R377" s="5" t="s">
        <v>216</v>
      </c>
      <c r="S377" s="5" t="s">
        <v>218</v>
      </c>
      <c r="T377" s="5" t="s">
        <v>212</v>
      </c>
      <c r="U377" s="5" t="s">
        <v>213</v>
      </c>
      <c r="V377" s="13" t="s">
        <v>214</v>
      </c>
    </row>
    <row r="378" spans="1:22" ht="16.5" thickBot="1" x14ac:dyDescent="0.3">
      <c r="A378" s="11">
        <v>372</v>
      </c>
      <c r="B378" s="6" t="s">
        <v>1</v>
      </c>
      <c r="C378" s="6" t="s">
        <v>5</v>
      </c>
      <c r="D378" s="6" t="s">
        <v>6</v>
      </c>
      <c r="E378" s="5"/>
      <c r="F378" s="5"/>
      <c r="G378" s="5"/>
      <c r="H378" s="6" t="s">
        <v>62</v>
      </c>
      <c r="I378" s="6" t="s">
        <v>18</v>
      </c>
      <c r="J378" s="5"/>
      <c r="K378" s="6" t="s">
        <v>105</v>
      </c>
      <c r="L378" s="6" t="s">
        <v>109</v>
      </c>
      <c r="M378" s="6" t="s">
        <v>14</v>
      </c>
      <c r="N378" s="18" t="s">
        <v>590</v>
      </c>
      <c r="O378" s="5" t="s">
        <v>211</v>
      </c>
      <c r="P378" s="5" t="s">
        <v>208</v>
      </c>
      <c r="Q378" s="5" t="s">
        <v>217</v>
      </c>
      <c r="R378" s="5" t="s">
        <v>216</v>
      </c>
      <c r="S378" s="5" t="s">
        <v>218</v>
      </c>
      <c r="T378" s="5" t="s">
        <v>212</v>
      </c>
      <c r="U378" s="5" t="s">
        <v>213</v>
      </c>
      <c r="V378" s="13" t="s">
        <v>214</v>
      </c>
    </row>
    <row r="379" spans="1:22" ht="16.5" thickBot="1" x14ac:dyDescent="0.3">
      <c r="A379" s="11">
        <v>373</v>
      </c>
      <c r="B379" s="6" t="s">
        <v>1</v>
      </c>
      <c r="C379" s="6" t="s">
        <v>5</v>
      </c>
      <c r="D379" s="6" t="s">
        <v>6</v>
      </c>
      <c r="E379" s="5"/>
      <c r="F379" s="5"/>
      <c r="G379" s="5"/>
      <c r="H379" s="6" t="s">
        <v>62</v>
      </c>
      <c r="I379" s="6" t="s">
        <v>18</v>
      </c>
      <c r="J379" s="6" t="s">
        <v>103</v>
      </c>
      <c r="K379" s="5"/>
      <c r="L379" s="6" t="s">
        <v>109</v>
      </c>
      <c r="M379" s="6" t="s">
        <v>14</v>
      </c>
      <c r="N379" s="18" t="s">
        <v>591</v>
      </c>
      <c r="O379" s="5" t="s">
        <v>209</v>
      </c>
      <c r="P379" s="5" t="s">
        <v>212</v>
      </c>
      <c r="Q379" s="5" t="s">
        <v>217</v>
      </c>
      <c r="R379" s="5" t="s">
        <v>216</v>
      </c>
      <c r="S379" s="5" t="s">
        <v>218</v>
      </c>
      <c r="T379" s="5" t="s">
        <v>211</v>
      </c>
      <c r="U379" s="5" t="s">
        <v>213</v>
      </c>
      <c r="V379" s="13" t="s">
        <v>214</v>
      </c>
    </row>
    <row r="380" spans="1:22" ht="16.5" thickBot="1" x14ac:dyDescent="0.3">
      <c r="A380" s="11">
        <v>374</v>
      </c>
      <c r="B380" s="6" t="s">
        <v>1</v>
      </c>
      <c r="C380" s="6" t="s">
        <v>5</v>
      </c>
      <c r="D380" s="6" t="s">
        <v>6</v>
      </c>
      <c r="E380" s="5"/>
      <c r="F380" s="5"/>
      <c r="G380" s="5"/>
      <c r="H380" s="6" t="s">
        <v>62</v>
      </c>
      <c r="I380" s="6" t="s">
        <v>18</v>
      </c>
      <c r="J380" s="6" t="s">
        <v>103</v>
      </c>
      <c r="K380" s="6" t="s">
        <v>105</v>
      </c>
      <c r="L380" s="5"/>
      <c r="M380" s="6" t="s">
        <v>14</v>
      </c>
      <c r="N380" s="18" t="s">
        <v>592</v>
      </c>
      <c r="O380" s="5" t="s">
        <v>211</v>
      </c>
      <c r="P380" s="5" t="s">
        <v>208</v>
      </c>
      <c r="Q380" s="5" t="s">
        <v>217</v>
      </c>
      <c r="R380" s="5" t="s">
        <v>216</v>
      </c>
      <c r="S380" s="5" t="s">
        <v>218</v>
      </c>
      <c r="T380" s="5" t="s">
        <v>212</v>
      </c>
      <c r="U380" s="5" t="s">
        <v>213</v>
      </c>
      <c r="V380" s="13" t="s">
        <v>209</v>
      </c>
    </row>
    <row r="381" spans="1:22" ht="16.5" thickBot="1" x14ac:dyDescent="0.3">
      <c r="A381" s="11">
        <v>375</v>
      </c>
      <c r="B381" s="6" t="s">
        <v>1</v>
      </c>
      <c r="C381" s="6" t="s">
        <v>5</v>
      </c>
      <c r="D381" s="6" t="s">
        <v>6</v>
      </c>
      <c r="E381" s="5"/>
      <c r="F381" s="5"/>
      <c r="G381" s="5"/>
      <c r="H381" s="6" t="s">
        <v>62</v>
      </c>
      <c r="I381" s="6" t="s">
        <v>18</v>
      </c>
      <c r="J381" s="6" t="s">
        <v>103</v>
      </c>
      <c r="K381" s="6" t="s">
        <v>105</v>
      </c>
      <c r="L381" s="6" t="s">
        <v>109</v>
      </c>
      <c r="M381" s="5"/>
      <c r="N381" s="18" t="s">
        <v>593</v>
      </c>
      <c r="O381" s="5" t="s">
        <v>211</v>
      </c>
      <c r="P381" s="5" t="s">
        <v>208</v>
      </c>
      <c r="Q381" s="5" t="s">
        <v>217</v>
      </c>
      <c r="R381" s="5" t="s">
        <v>216</v>
      </c>
      <c r="S381" s="5" t="s">
        <v>218</v>
      </c>
      <c r="T381" s="5" t="s">
        <v>212</v>
      </c>
      <c r="U381" s="5" t="s">
        <v>209</v>
      </c>
      <c r="V381" s="13" t="s">
        <v>214</v>
      </c>
    </row>
    <row r="382" spans="1:22" ht="16.5" thickBot="1" x14ac:dyDescent="0.3">
      <c r="A382" s="11">
        <v>376</v>
      </c>
      <c r="B382" s="6" t="s">
        <v>1</v>
      </c>
      <c r="C382" s="6" t="s">
        <v>5</v>
      </c>
      <c r="D382" s="6" t="s">
        <v>6</v>
      </c>
      <c r="E382" s="5"/>
      <c r="F382" s="5"/>
      <c r="G382" s="6" t="s">
        <v>61</v>
      </c>
      <c r="H382" s="5"/>
      <c r="I382" s="5"/>
      <c r="J382" s="6" t="s">
        <v>103</v>
      </c>
      <c r="K382" s="6" t="s">
        <v>105</v>
      </c>
      <c r="L382" s="6" t="s">
        <v>109</v>
      </c>
      <c r="M382" s="6" t="s">
        <v>14</v>
      </c>
      <c r="N382" s="18" t="s">
        <v>594</v>
      </c>
      <c r="O382" s="5" t="s">
        <v>209</v>
      </c>
      <c r="P382" s="5" t="s">
        <v>208</v>
      </c>
      <c r="Q382" s="5" t="s">
        <v>217</v>
      </c>
      <c r="R382" s="5" t="s">
        <v>216</v>
      </c>
      <c r="S382" s="5" t="s">
        <v>218</v>
      </c>
      <c r="T382" s="5" t="s">
        <v>210</v>
      </c>
      <c r="U382" s="5" t="s">
        <v>213</v>
      </c>
      <c r="V382" s="13" t="s">
        <v>214</v>
      </c>
    </row>
    <row r="383" spans="1:22" ht="16.5" thickBot="1" x14ac:dyDescent="0.3">
      <c r="A383" s="11">
        <v>377</v>
      </c>
      <c r="B383" s="6" t="s">
        <v>1</v>
      </c>
      <c r="C383" s="6" t="s">
        <v>5</v>
      </c>
      <c r="D383" s="6" t="s">
        <v>6</v>
      </c>
      <c r="E383" s="5"/>
      <c r="F383" s="5"/>
      <c r="G383" s="6" t="s">
        <v>61</v>
      </c>
      <c r="H383" s="5"/>
      <c r="I383" s="6" t="s">
        <v>18</v>
      </c>
      <c r="J383" s="5"/>
      <c r="K383" s="6" t="s">
        <v>105</v>
      </c>
      <c r="L383" s="6" t="s">
        <v>109</v>
      </c>
      <c r="M383" s="6" t="s">
        <v>14</v>
      </c>
      <c r="N383" s="18" t="s">
        <v>595</v>
      </c>
      <c r="O383" s="5" t="s">
        <v>211</v>
      </c>
      <c r="P383" s="5" t="s">
        <v>208</v>
      </c>
      <c r="Q383" s="5" t="s">
        <v>217</v>
      </c>
      <c r="R383" s="5" t="s">
        <v>216</v>
      </c>
      <c r="S383" s="5" t="s">
        <v>218</v>
      </c>
      <c r="T383" s="5" t="s">
        <v>210</v>
      </c>
      <c r="U383" s="5" t="s">
        <v>213</v>
      </c>
      <c r="V383" s="13" t="s">
        <v>214</v>
      </c>
    </row>
    <row r="384" spans="1:22" ht="16.5" thickBot="1" x14ac:dyDescent="0.3">
      <c r="A384" s="11">
        <v>378</v>
      </c>
      <c r="B384" s="6" t="s">
        <v>1</v>
      </c>
      <c r="C384" s="6" t="s">
        <v>5</v>
      </c>
      <c r="D384" s="6" t="s">
        <v>6</v>
      </c>
      <c r="E384" s="5"/>
      <c r="F384" s="5"/>
      <c r="G384" s="6" t="s">
        <v>61</v>
      </c>
      <c r="H384" s="5"/>
      <c r="I384" s="6" t="s">
        <v>18</v>
      </c>
      <c r="J384" s="6" t="s">
        <v>103</v>
      </c>
      <c r="K384" s="5"/>
      <c r="L384" s="6" t="s">
        <v>109</v>
      </c>
      <c r="M384" s="6" t="s">
        <v>14</v>
      </c>
      <c r="N384" s="18" t="s">
        <v>596</v>
      </c>
      <c r="O384" s="5" t="s">
        <v>211</v>
      </c>
      <c r="P384" s="5" t="s">
        <v>209</v>
      </c>
      <c r="Q384" s="5" t="s">
        <v>217</v>
      </c>
      <c r="R384" s="5" t="s">
        <v>216</v>
      </c>
      <c r="S384" s="5" t="s">
        <v>218</v>
      </c>
      <c r="T384" s="5" t="s">
        <v>210</v>
      </c>
      <c r="U384" s="5" t="s">
        <v>213</v>
      </c>
      <c r="V384" s="13" t="s">
        <v>214</v>
      </c>
    </row>
    <row r="385" spans="1:22" ht="16.5" thickBot="1" x14ac:dyDescent="0.3">
      <c r="A385" s="11">
        <v>379</v>
      </c>
      <c r="B385" s="6" t="s">
        <v>1</v>
      </c>
      <c r="C385" s="6" t="s">
        <v>5</v>
      </c>
      <c r="D385" s="6" t="s">
        <v>6</v>
      </c>
      <c r="E385" s="5"/>
      <c r="F385" s="5"/>
      <c r="G385" s="6" t="s">
        <v>61</v>
      </c>
      <c r="H385" s="5"/>
      <c r="I385" s="6" t="s">
        <v>18</v>
      </c>
      <c r="J385" s="6" t="s">
        <v>103</v>
      </c>
      <c r="K385" s="6" t="s">
        <v>105</v>
      </c>
      <c r="L385" s="5"/>
      <c r="M385" s="6" t="s">
        <v>14</v>
      </c>
      <c r="N385" s="18" t="s">
        <v>597</v>
      </c>
      <c r="O385" s="5" t="s">
        <v>211</v>
      </c>
      <c r="P385" s="5" t="s">
        <v>208</v>
      </c>
      <c r="Q385" s="5" t="s">
        <v>217</v>
      </c>
      <c r="R385" s="5" t="s">
        <v>216</v>
      </c>
      <c r="S385" s="5" t="s">
        <v>218</v>
      </c>
      <c r="T385" s="5" t="s">
        <v>210</v>
      </c>
      <c r="U385" s="5" t="s">
        <v>213</v>
      </c>
      <c r="V385" s="13" t="s">
        <v>209</v>
      </c>
    </row>
    <row r="386" spans="1:22" ht="16.5" thickBot="1" x14ac:dyDescent="0.3">
      <c r="A386" s="11">
        <v>380</v>
      </c>
      <c r="B386" s="6" t="s">
        <v>1</v>
      </c>
      <c r="C386" s="6" t="s">
        <v>5</v>
      </c>
      <c r="D386" s="6" t="s">
        <v>6</v>
      </c>
      <c r="E386" s="5"/>
      <c r="F386" s="5"/>
      <c r="G386" s="6" t="s">
        <v>61</v>
      </c>
      <c r="H386" s="5"/>
      <c r="I386" s="6" t="s">
        <v>18</v>
      </c>
      <c r="J386" s="6" t="s">
        <v>103</v>
      </c>
      <c r="K386" s="6" t="s">
        <v>105</v>
      </c>
      <c r="L386" s="6" t="s">
        <v>109</v>
      </c>
      <c r="M386" s="5"/>
      <c r="N386" s="18" t="s">
        <v>598</v>
      </c>
      <c r="O386" s="5" t="s">
        <v>211</v>
      </c>
      <c r="P386" s="5" t="s">
        <v>208</v>
      </c>
      <c r="Q386" s="5" t="s">
        <v>217</v>
      </c>
      <c r="R386" s="5" t="s">
        <v>216</v>
      </c>
      <c r="S386" s="5" t="s">
        <v>218</v>
      </c>
      <c r="T386" s="5" t="s">
        <v>210</v>
      </c>
      <c r="U386" s="5" t="s">
        <v>209</v>
      </c>
      <c r="V386" s="13" t="s">
        <v>214</v>
      </c>
    </row>
    <row r="387" spans="1:22" ht="16.5" thickBot="1" x14ac:dyDescent="0.3">
      <c r="A387" s="11">
        <v>381</v>
      </c>
      <c r="B387" s="6" t="s">
        <v>1</v>
      </c>
      <c r="C387" s="6" t="s">
        <v>5</v>
      </c>
      <c r="D387" s="6" t="s">
        <v>6</v>
      </c>
      <c r="E387" s="5"/>
      <c r="F387" s="5"/>
      <c r="G387" s="6" t="s">
        <v>61</v>
      </c>
      <c r="H387" s="6" t="s">
        <v>62</v>
      </c>
      <c r="I387" s="5"/>
      <c r="J387" s="5"/>
      <c r="K387" s="6" t="s">
        <v>105</v>
      </c>
      <c r="L387" s="6" t="s">
        <v>109</v>
      </c>
      <c r="M387" s="6" t="s">
        <v>14</v>
      </c>
      <c r="N387" s="18" t="s">
        <v>599</v>
      </c>
      <c r="O387" s="5" t="s">
        <v>216</v>
      </c>
      <c r="P387" s="5" t="s">
        <v>208</v>
      </c>
      <c r="Q387" s="5" t="s">
        <v>217</v>
      </c>
      <c r="R387" s="5" t="s">
        <v>210</v>
      </c>
      <c r="S387" s="5" t="s">
        <v>218</v>
      </c>
      <c r="T387" s="5" t="s">
        <v>212</v>
      </c>
      <c r="U387" s="5" t="s">
        <v>213</v>
      </c>
      <c r="V387" s="13" t="s">
        <v>214</v>
      </c>
    </row>
    <row r="388" spans="1:22" ht="16.5" thickBot="1" x14ac:dyDescent="0.3">
      <c r="A388" s="11">
        <v>382</v>
      </c>
      <c r="B388" s="6" t="s">
        <v>1</v>
      </c>
      <c r="C388" s="6" t="s">
        <v>5</v>
      </c>
      <c r="D388" s="6" t="s">
        <v>6</v>
      </c>
      <c r="E388" s="5"/>
      <c r="F388" s="5"/>
      <c r="G388" s="6" t="s">
        <v>61</v>
      </c>
      <c r="H388" s="6" t="s">
        <v>62</v>
      </c>
      <c r="I388" s="5"/>
      <c r="J388" s="6" t="s">
        <v>103</v>
      </c>
      <c r="K388" s="5"/>
      <c r="L388" s="6" t="s">
        <v>109</v>
      </c>
      <c r="M388" s="6" t="s">
        <v>14</v>
      </c>
      <c r="N388" s="18" t="s">
        <v>600</v>
      </c>
      <c r="O388" s="5" t="s">
        <v>209</v>
      </c>
      <c r="P388" s="5" t="s">
        <v>212</v>
      </c>
      <c r="Q388" s="5" t="s">
        <v>217</v>
      </c>
      <c r="R388" s="5" t="s">
        <v>216</v>
      </c>
      <c r="S388" s="5" t="s">
        <v>218</v>
      </c>
      <c r="T388" s="5" t="s">
        <v>210</v>
      </c>
      <c r="U388" s="5" t="s">
        <v>213</v>
      </c>
      <c r="V388" s="13" t="s">
        <v>214</v>
      </c>
    </row>
    <row r="389" spans="1:22" ht="16.5" thickBot="1" x14ac:dyDescent="0.3">
      <c r="A389" s="11">
        <v>383</v>
      </c>
      <c r="B389" s="6" t="s">
        <v>1</v>
      </c>
      <c r="C389" s="6" t="s">
        <v>5</v>
      </c>
      <c r="D389" s="6" t="s">
        <v>6</v>
      </c>
      <c r="E389" s="5"/>
      <c r="F389" s="5"/>
      <c r="G389" s="6" t="s">
        <v>61</v>
      </c>
      <c r="H389" s="6" t="s">
        <v>62</v>
      </c>
      <c r="I389" s="5"/>
      <c r="J389" s="6" t="s">
        <v>103</v>
      </c>
      <c r="K389" s="6" t="s">
        <v>105</v>
      </c>
      <c r="L389" s="5"/>
      <c r="M389" s="6" t="s">
        <v>14</v>
      </c>
      <c r="N389" s="18" t="s">
        <v>601</v>
      </c>
      <c r="O389" s="5" t="s">
        <v>216</v>
      </c>
      <c r="P389" s="5" t="s">
        <v>208</v>
      </c>
      <c r="Q389" s="5" t="s">
        <v>217</v>
      </c>
      <c r="R389" s="5" t="s">
        <v>210</v>
      </c>
      <c r="S389" s="5" t="s">
        <v>218</v>
      </c>
      <c r="T389" s="5" t="s">
        <v>212</v>
      </c>
      <c r="U389" s="5" t="s">
        <v>213</v>
      </c>
      <c r="V389" s="13" t="s">
        <v>209</v>
      </c>
    </row>
    <row r="390" spans="1:22" ht="16.5" thickBot="1" x14ac:dyDescent="0.3">
      <c r="A390" s="11">
        <v>384</v>
      </c>
      <c r="B390" s="6" t="s">
        <v>1</v>
      </c>
      <c r="C390" s="6" t="s">
        <v>5</v>
      </c>
      <c r="D390" s="6" t="s">
        <v>6</v>
      </c>
      <c r="E390" s="5"/>
      <c r="F390" s="5"/>
      <c r="G390" s="6" t="s">
        <v>61</v>
      </c>
      <c r="H390" s="6" t="s">
        <v>62</v>
      </c>
      <c r="I390" s="5"/>
      <c r="J390" s="6" t="s">
        <v>103</v>
      </c>
      <c r="K390" s="6" t="s">
        <v>105</v>
      </c>
      <c r="L390" s="6" t="s">
        <v>109</v>
      </c>
      <c r="M390" s="5"/>
      <c r="N390" s="18" t="s">
        <v>602</v>
      </c>
      <c r="O390" s="5" t="s">
        <v>216</v>
      </c>
      <c r="P390" s="5" t="s">
        <v>208</v>
      </c>
      <c r="Q390" s="5" t="s">
        <v>217</v>
      </c>
      <c r="R390" s="5" t="s">
        <v>210</v>
      </c>
      <c r="S390" s="5" t="s">
        <v>218</v>
      </c>
      <c r="T390" s="5" t="s">
        <v>212</v>
      </c>
      <c r="U390" s="5" t="s">
        <v>209</v>
      </c>
      <c r="V390" s="13" t="s">
        <v>214</v>
      </c>
    </row>
    <row r="391" spans="1:22" ht="16.5" thickBot="1" x14ac:dyDescent="0.3">
      <c r="A391" s="11">
        <v>385</v>
      </c>
      <c r="B391" s="6" t="s">
        <v>1</v>
      </c>
      <c r="C391" s="6" t="s">
        <v>5</v>
      </c>
      <c r="D391" s="6" t="s">
        <v>6</v>
      </c>
      <c r="E391" s="5"/>
      <c r="F391" s="5"/>
      <c r="G391" s="6" t="s">
        <v>61</v>
      </c>
      <c r="H391" s="6" t="s">
        <v>62</v>
      </c>
      <c r="I391" s="6" t="s">
        <v>18</v>
      </c>
      <c r="J391" s="5"/>
      <c r="K391" s="5"/>
      <c r="L391" s="6" t="s">
        <v>109</v>
      </c>
      <c r="M391" s="6" t="s">
        <v>14</v>
      </c>
      <c r="N391" s="18" t="s">
        <v>603</v>
      </c>
      <c r="O391" s="5" t="s">
        <v>211</v>
      </c>
      <c r="P391" s="5" t="s">
        <v>212</v>
      </c>
      <c r="Q391" s="5" t="s">
        <v>217</v>
      </c>
      <c r="R391" s="5" t="s">
        <v>216</v>
      </c>
      <c r="S391" s="5" t="s">
        <v>218</v>
      </c>
      <c r="T391" s="5" t="s">
        <v>210</v>
      </c>
      <c r="U391" s="5" t="s">
        <v>213</v>
      </c>
      <c r="V391" s="13" t="s">
        <v>214</v>
      </c>
    </row>
    <row r="392" spans="1:22" ht="16.5" thickBot="1" x14ac:dyDescent="0.3">
      <c r="A392" s="11">
        <v>386</v>
      </c>
      <c r="B392" s="6" t="s">
        <v>1</v>
      </c>
      <c r="C392" s="6" t="s">
        <v>5</v>
      </c>
      <c r="D392" s="6" t="s">
        <v>6</v>
      </c>
      <c r="E392" s="5"/>
      <c r="F392" s="5"/>
      <c r="G392" s="6" t="s">
        <v>61</v>
      </c>
      <c r="H392" s="6" t="s">
        <v>62</v>
      </c>
      <c r="I392" s="6" t="s">
        <v>18</v>
      </c>
      <c r="J392" s="5"/>
      <c r="K392" s="6" t="s">
        <v>105</v>
      </c>
      <c r="L392" s="5"/>
      <c r="M392" s="6" t="s">
        <v>14</v>
      </c>
      <c r="N392" s="18" t="s">
        <v>604</v>
      </c>
      <c r="O392" s="5" t="s">
        <v>211</v>
      </c>
      <c r="P392" s="5" t="s">
        <v>212</v>
      </c>
      <c r="Q392" s="5" t="s">
        <v>217</v>
      </c>
      <c r="R392" s="5" t="s">
        <v>216</v>
      </c>
      <c r="S392" s="5" t="s">
        <v>218</v>
      </c>
      <c r="T392" s="5" t="s">
        <v>210</v>
      </c>
      <c r="U392" s="5" t="s">
        <v>213</v>
      </c>
      <c r="V392" s="13" t="s">
        <v>208</v>
      </c>
    </row>
    <row r="393" spans="1:22" ht="16.5" thickBot="1" x14ac:dyDescent="0.3">
      <c r="A393" s="11">
        <v>387</v>
      </c>
      <c r="B393" s="6" t="s">
        <v>1</v>
      </c>
      <c r="C393" s="6" t="s">
        <v>5</v>
      </c>
      <c r="D393" s="6" t="s">
        <v>6</v>
      </c>
      <c r="E393" s="5"/>
      <c r="F393" s="5"/>
      <c r="G393" s="6" t="s">
        <v>61</v>
      </c>
      <c r="H393" s="6" t="s">
        <v>62</v>
      </c>
      <c r="I393" s="6" t="s">
        <v>18</v>
      </c>
      <c r="J393" s="5"/>
      <c r="K393" s="6" t="s">
        <v>105</v>
      </c>
      <c r="L393" s="6" t="s">
        <v>109</v>
      </c>
      <c r="M393" s="5"/>
      <c r="N393" s="18" t="s">
        <v>605</v>
      </c>
      <c r="O393" s="5" t="s">
        <v>211</v>
      </c>
      <c r="P393" s="5" t="s">
        <v>212</v>
      </c>
      <c r="Q393" s="5" t="s">
        <v>217</v>
      </c>
      <c r="R393" s="5" t="s">
        <v>216</v>
      </c>
      <c r="S393" s="5" t="s">
        <v>218</v>
      </c>
      <c r="T393" s="5" t="s">
        <v>210</v>
      </c>
      <c r="U393" s="5" t="s">
        <v>208</v>
      </c>
      <c r="V393" s="13" t="s">
        <v>214</v>
      </c>
    </row>
    <row r="394" spans="1:22" ht="16.5" thickBot="1" x14ac:dyDescent="0.3">
      <c r="A394" s="11">
        <v>388</v>
      </c>
      <c r="B394" s="6" t="s">
        <v>1</v>
      </c>
      <c r="C394" s="6" t="s">
        <v>5</v>
      </c>
      <c r="D394" s="6" t="s">
        <v>6</v>
      </c>
      <c r="E394" s="5"/>
      <c r="F394" s="5"/>
      <c r="G394" s="6" t="s">
        <v>61</v>
      </c>
      <c r="H394" s="6" t="s">
        <v>62</v>
      </c>
      <c r="I394" s="6" t="s">
        <v>18</v>
      </c>
      <c r="J394" s="6" t="s">
        <v>103</v>
      </c>
      <c r="K394" s="5"/>
      <c r="L394" s="5"/>
      <c r="M394" s="6" t="s">
        <v>14</v>
      </c>
      <c r="N394" s="18" t="s">
        <v>606</v>
      </c>
      <c r="O394" s="5" t="s">
        <v>211</v>
      </c>
      <c r="P394" s="5" t="s">
        <v>212</v>
      </c>
      <c r="Q394" s="5" t="s">
        <v>217</v>
      </c>
      <c r="R394" s="5" t="s">
        <v>216</v>
      </c>
      <c r="S394" s="5" t="s">
        <v>218</v>
      </c>
      <c r="T394" s="5" t="s">
        <v>210</v>
      </c>
      <c r="U394" s="5" t="s">
        <v>213</v>
      </c>
      <c r="V394" s="13" t="s">
        <v>209</v>
      </c>
    </row>
    <row r="395" spans="1:22" ht="16.5" thickBot="1" x14ac:dyDescent="0.3">
      <c r="A395" s="11">
        <v>389</v>
      </c>
      <c r="B395" s="6" t="s">
        <v>1</v>
      </c>
      <c r="C395" s="6" t="s">
        <v>5</v>
      </c>
      <c r="D395" s="6" t="s">
        <v>6</v>
      </c>
      <c r="E395" s="5"/>
      <c r="F395" s="5"/>
      <c r="G395" s="6" t="s">
        <v>61</v>
      </c>
      <c r="H395" s="6" t="s">
        <v>62</v>
      </c>
      <c r="I395" s="6" t="s">
        <v>18</v>
      </c>
      <c r="J395" s="6" t="s">
        <v>103</v>
      </c>
      <c r="K395" s="5"/>
      <c r="L395" s="6" t="s">
        <v>109</v>
      </c>
      <c r="M395" s="5"/>
      <c r="N395" s="18" t="s">
        <v>607</v>
      </c>
      <c r="O395" s="5" t="s">
        <v>211</v>
      </c>
      <c r="P395" s="5" t="s">
        <v>212</v>
      </c>
      <c r="Q395" s="5" t="s">
        <v>217</v>
      </c>
      <c r="R395" s="5" t="s">
        <v>216</v>
      </c>
      <c r="S395" s="5" t="s">
        <v>218</v>
      </c>
      <c r="T395" s="5" t="s">
        <v>210</v>
      </c>
      <c r="U395" s="5" t="s">
        <v>209</v>
      </c>
      <c r="V395" s="13" t="s">
        <v>214</v>
      </c>
    </row>
    <row r="396" spans="1:22" ht="16.5" thickBot="1" x14ac:dyDescent="0.3">
      <c r="A396" s="11">
        <v>390</v>
      </c>
      <c r="B396" s="6" t="s">
        <v>1</v>
      </c>
      <c r="C396" s="6" t="s">
        <v>5</v>
      </c>
      <c r="D396" s="6" t="s">
        <v>6</v>
      </c>
      <c r="E396" s="5"/>
      <c r="F396" s="5"/>
      <c r="G396" s="6" t="s">
        <v>61</v>
      </c>
      <c r="H396" s="6" t="s">
        <v>62</v>
      </c>
      <c r="I396" s="6" t="s">
        <v>18</v>
      </c>
      <c r="J396" s="6" t="s">
        <v>103</v>
      </c>
      <c r="K396" s="6" t="s">
        <v>105</v>
      </c>
      <c r="L396" s="5"/>
      <c r="M396" s="5"/>
      <c r="N396" s="18" t="s">
        <v>608</v>
      </c>
      <c r="O396" s="5" t="s">
        <v>211</v>
      </c>
      <c r="P396" s="5" t="s">
        <v>212</v>
      </c>
      <c r="Q396" s="5" t="s">
        <v>217</v>
      </c>
      <c r="R396" s="5" t="s">
        <v>216</v>
      </c>
      <c r="S396" s="5" t="s">
        <v>218</v>
      </c>
      <c r="T396" s="5" t="s">
        <v>210</v>
      </c>
      <c r="U396" s="5" t="s">
        <v>209</v>
      </c>
      <c r="V396" s="13" t="s">
        <v>208</v>
      </c>
    </row>
    <row r="397" spans="1:22" ht="16.5" thickBot="1" x14ac:dyDescent="0.3">
      <c r="A397" s="11">
        <v>391</v>
      </c>
      <c r="B397" s="6" t="s">
        <v>1</v>
      </c>
      <c r="C397" s="6" t="s">
        <v>5</v>
      </c>
      <c r="D397" s="6" t="s">
        <v>6</v>
      </c>
      <c r="E397" s="5"/>
      <c r="F397" s="6" t="s">
        <v>16</v>
      </c>
      <c r="G397" s="5"/>
      <c r="H397" s="5"/>
      <c r="I397" s="5"/>
      <c r="J397" s="6" t="s">
        <v>103</v>
      </c>
      <c r="K397" s="6" t="s">
        <v>105</v>
      </c>
      <c r="L397" s="6" t="s">
        <v>109</v>
      </c>
      <c r="M397" s="6" t="s">
        <v>14</v>
      </c>
      <c r="N397" s="18" t="s">
        <v>609</v>
      </c>
      <c r="O397" s="5" t="s">
        <v>207</v>
      </c>
      <c r="P397" s="5" t="s">
        <v>208</v>
      </c>
      <c r="Q397" s="5" t="s">
        <v>217</v>
      </c>
      <c r="R397" s="5" t="s">
        <v>218</v>
      </c>
      <c r="S397" s="5" t="s">
        <v>209</v>
      </c>
      <c r="T397" s="5" t="s">
        <v>216</v>
      </c>
      <c r="U397" s="5" t="s">
        <v>213</v>
      </c>
      <c r="V397" s="13" t="s">
        <v>214</v>
      </c>
    </row>
    <row r="398" spans="1:22" ht="16.5" thickBot="1" x14ac:dyDescent="0.3">
      <c r="A398" s="11">
        <v>392</v>
      </c>
      <c r="B398" s="6" t="s">
        <v>1</v>
      </c>
      <c r="C398" s="6" t="s">
        <v>5</v>
      </c>
      <c r="D398" s="6" t="s">
        <v>6</v>
      </c>
      <c r="E398" s="5"/>
      <c r="F398" s="6" t="s">
        <v>16</v>
      </c>
      <c r="G398" s="5"/>
      <c r="H398" s="5"/>
      <c r="I398" s="6" t="s">
        <v>18</v>
      </c>
      <c r="J398" s="5"/>
      <c r="K398" s="6" t="s">
        <v>105</v>
      </c>
      <c r="L398" s="6" t="s">
        <v>109</v>
      </c>
      <c r="M398" s="6" t="s">
        <v>14</v>
      </c>
      <c r="N398" s="18" t="s">
        <v>610</v>
      </c>
      <c r="O398" s="5" t="s">
        <v>207</v>
      </c>
      <c r="P398" s="5" t="s">
        <v>208</v>
      </c>
      <c r="Q398" s="5" t="s">
        <v>217</v>
      </c>
      <c r="R398" s="5" t="s">
        <v>216</v>
      </c>
      <c r="S398" s="5" t="s">
        <v>218</v>
      </c>
      <c r="T398" s="5" t="s">
        <v>211</v>
      </c>
      <c r="U398" s="5" t="s">
        <v>213</v>
      </c>
      <c r="V398" s="13" t="s">
        <v>214</v>
      </c>
    </row>
    <row r="399" spans="1:22" ht="16.5" thickBot="1" x14ac:dyDescent="0.3">
      <c r="A399" s="11">
        <v>393</v>
      </c>
      <c r="B399" s="6" t="s">
        <v>1</v>
      </c>
      <c r="C399" s="6" t="s">
        <v>5</v>
      </c>
      <c r="D399" s="6" t="s">
        <v>6</v>
      </c>
      <c r="E399" s="5"/>
      <c r="F399" s="6" t="s">
        <v>16</v>
      </c>
      <c r="G399" s="5"/>
      <c r="H399" s="5"/>
      <c r="I399" s="6" t="s">
        <v>18</v>
      </c>
      <c r="J399" s="6" t="s">
        <v>103</v>
      </c>
      <c r="K399" s="5"/>
      <c r="L399" s="6" t="s">
        <v>109</v>
      </c>
      <c r="M399" s="6" t="s">
        <v>14</v>
      </c>
      <c r="N399" s="18" t="s">
        <v>611</v>
      </c>
      <c r="O399" s="5" t="s">
        <v>207</v>
      </c>
      <c r="P399" s="5" t="s">
        <v>209</v>
      </c>
      <c r="Q399" s="5" t="s">
        <v>217</v>
      </c>
      <c r="R399" s="5" t="s">
        <v>216</v>
      </c>
      <c r="S399" s="5" t="s">
        <v>218</v>
      </c>
      <c r="T399" s="5" t="s">
        <v>211</v>
      </c>
      <c r="U399" s="5" t="s">
        <v>213</v>
      </c>
      <c r="V399" s="13" t="s">
        <v>214</v>
      </c>
    </row>
    <row r="400" spans="1:22" ht="16.5" thickBot="1" x14ac:dyDescent="0.3">
      <c r="A400" s="11">
        <v>394</v>
      </c>
      <c r="B400" s="6" t="s">
        <v>1</v>
      </c>
      <c r="C400" s="6" t="s">
        <v>5</v>
      </c>
      <c r="D400" s="6" t="s">
        <v>6</v>
      </c>
      <c r="E400" s="5"/>
      <c r="F400" s="6" t="s">
        <v>16</v>
      </c>
      <c r="G400" s="5"/>
      <c r="H400" s="5"/>
      <c r="I400" s="6" t="s">
        <v>18</v>
      </c>
      <c r="J400" s="6" t="s">
        <v>103</v>
      </c>
      <c r="K400" s="6" t="s">
        <v>105</v>
      </c>
      <c r="L400" s="5"/>
      <c r="M400" s="6" t="s">
        <v>14</v>
      </c>
      <c r="N400" s="18" t="s">
        <v>612</v>
      </c>
      <c r="O400" s="5" t="s">
        <v>207</v>
      </c>
      <c r="P400" s="5" t="s">
        <v>208</v>
      </c>
      <c r="Q400" s="5" t="s">
        <v>217</v>
      </c>
      <c r="R400" s="5" t="s">
        <v>216</v>
      </c>
      <c r="S400" s="5" t="s">
        <v>218</v>
      </c>
      <c r="T400" s="5" t="s">
        <v>211</v>
      </c>
      <c r="U400" s="5" t="s">
        <v>213</v>
      </c>
      <c r="V400" s="13" t="s">
        <v>209</v>
      </c>
    </row>
    <row r="401" spans="1:22" ht="16.5" thickBot="1" x14ac:dyDescent="0.3">
      <c r="A401" s="11">
        <v>395</v>
      </c>
      <c r="B401" s="6" t="s">
        <v>1</v>
      </c>
      <c r="C401" s="6" t="s">
        <v>5</v>
      </c>
      <c r="D401" s="6" t="s">
        <v>6</v>
      </c>
      <c r="E401" s="5"/>
      <c r="F401" s="6" t="s">
        <v>16</v>
      </c>
      <c r="G401" s="5"/>
      <c r="H401" s="5"/>
      <c r="I401" s="6" t="s">
        <v>18</v>
      </c>
      <c r="J401" s="6" t="s">
        <v>103</v>
      </c>
      <c r="K401" s="6" t="s">
        <v>105</v>
      </c>
      <c r="L401" s="6" t="s">
        <v>109</v>
      </c>
      <c r="M401" s="5"/>
      <c r="N401" s="18" t="s">
        <v>613</v>
      </c>
      <c r="O401" s="5" t="s">
        <v>207</v>
      </c>
      <c r="P401" s="5" t="s">
        <v>208</v>
      </c>
      <c r="Q401" s="5" t="s">
        <v>217</v>
      </c>
      <c r="R401" s="5" t="s">
        <v>216</v>
      </c>
      <c r="S401" s="5" t="s">
        <v>218</v>
      </c>
      <c r="T401" s="5" t="s">
        <v>211</v>
      </c>
      <c r="U401" s="5" t="s">
        <v>209</v>
      </c>
      <c r="V401" s="13" t="s">
        <v>214</v>
      </c>
    </row>
    <row r="402" spans="1:22" ht="16.5" thickBot="1" x14ac:dyDescent="0.3">
      <c r="A402" s="11">
        <v>396</v>
      </c>
      <c r="B402" s="6" t="s">
        <v>1</v>
      </c>
      <c r="C402" s="6" t="s">
        <v>5</v>
      </c>
      <c r="D402" s="6" t="s">
        <v>6</v>
      </c>
      <c r="E402" s="5"/>
      <c r="F402" s="6" t="s">
        <v>16</v>
      </c>
      <c r="G402" s="5"/>
      <c r="H402" s="6" t="s">
        <v>62</v>
      </c>
      <c r="I402" s="5"/>
      <c r="J402" s="5"/>
      <c r="K402" s="6" t="s">
        <v>105</v>
      </c>
      <c r="L402" s="6" t="s">
        <v>109</v>
      </c>
      <c r="M402" s="6" t="s">
        <v>14</v>
      </c>
      <c r="N402" s="18" t="s">
        <v>614</v>
      </c>
      <c r="O402" s="5" t="s">
        <v>207</v>
      </c>
      <c r="P402" s="5" t="s">
        <v>208</v>
      </c>
      <c r="Q402" s="5" t="s">
        <v>217</v>
      </c>
      <c r="R402" s="5" t="s">
        <v>216</v>
      </c>
      <c r="S402" s="5" t="s">
        <v>218</v>
      </c>
      <c r="T402" s="5" t="s">
        <v>212</v>
      </c>
      <c r="U402" s="5" t="s">
        <v>213</v>
      </c>
      <c r="V402" s="13" t="s">
        <v>214</v>
      </c>
    </row>
    <row r="403" spans="1:22" ht="16.5" thickBot="1" x14ac:dyDescent="0.3">
      <c r="A403" s="11">
        <v>397</v>
      </c>
      <c r="B403" s="6" t="s">
        <v>1</v>
      </c>
      <c r="C403" s="6" t="s">
        <v>5</v>
      </c>
      <c r="D403" s="6" t="s">
        <v>6</v>
      </c>
      <c r="E403" s="5"/>
      <c r="F403" s="6" t="s">
        <v>16</v>
      </c>
      <c r="G403" s="5"/>
      <c r="H403" s="6" t="s">
        <v>62</v>
      </c>
      <c r="I403" s="5"/>
      <c r="J403" s="6" t="s">
        <v>103</v>
      </c>
      <c r="K403" s="5"/>
      <c r="L403" s="6" t="s">
        <v>109</v>
      </c>
      <c r="M403" s="6" t="s">
        <v>14</v>
      </c>
      <c r="N403" s="18" t="s">
        <v>615</v>
      </c>
      <c r="O403" s="5" t="s">
        <v>207</v>
      </c>
      <c r="P403" s="5" t="s">
        <v>212</v>
      </c>
      <c r="Q403" s="5" t="s">
        <v>217</v>
      </c>
      <c r="R403" s="5" t="s">
        <v>218</v>
      </c>
      <c r="S403" s="5" t="s">
        <v>209</v>
      </c>
      <c r="T403" s="5" t="s">
        <v>216</v>
      </c>
      <c r="U403" s="5" t="s">
        <v>213</v>
      </c>
      <c r="V403" s="13" t="s">
        <v>214</v>
      </c>
    </row>
    <row r="404" spans="1:22" ht="16.5" thickBot="1" x14ac:dyDescent="0.3">
      <c r="A404" s="11">
        <v>398</v>
      </c>
      <c r="B404" s="6" t="s">
        <v>1</v>
      </c>
      <c r="C404" s="6" t="s">
        <v>5</v>
      </c>
      <c r="D404" s="6" t="s">
        <v>6</v>
      </c>
      <c r="E404" s="5"/>
      <c r="F404" s="6" t="s">
        <v>16</v>
      </c>
      <c r="G404" s="5"/>
      <c r="H404" s="6" t="s">
        <v>62</v>
      </c>
      <c r="I404" s="5"/>
      <c r="J404" s="6" t="s">
        <v>103</v>
      </c>
      <c r="K404" s="6" t="s">
        <v>105</v>
      </c>
      <c r="L404" s="5"/>
      <c r="M404" s="6" t="s">
        <v>14</v>
      </c>
      <c r="N404" s="18" t="s">
        <v>616</v>
      </c>
      <c r="O404" s="5" t="s">
        <v>207</v>
      </c>
      <c r="P404" s="5" t="s">
        <v>208</v>
      </c>
      <c r="Q404" s="5" t="s">
        <v>217</v>
      </c>
      <c r="R404" s="5" t="s">
        <v>216</v>
      </c>
      <c r="S404" s="5" t="s">
        <v>218</v>
      </c>
      <c r="T404" s="5" t="s">
        <v>212</v>
      </c>
      <c r="U404" s="5" t="s">
        <v>213</v>
      </c>
      <c r="V404" s="13" t="s">
        <v>209</v>
      </c>
    </row>
    <row r="405" spans="1:22" ht="16.5" thickBot="1" x14ac:dyDescent="0.3">
      <c r="A405" s="11">
        <v>399</v>
      </c>
      <c r="B405" s="6" t="s">
        <v>1</v>
      </c>
      <c r="C405" s="6" t="s">
        <v>5</v>
      </c>
      <c r="D405" s="6" t="s">
        <v>6</v>
      </c>
      <c r="E405" s="5"/>
      <c r="F405" s="6" t="s">
        <v>16</v>
      </c>
      <c r="G405" s="5"/>
      <c r="H405" s="6" t="s">
        <v>62</v>
      </c>
      <c r="I405" s="5"/>
      <c r="J405" s="6" t="s">
        <v>103</v>
      </c>
      <c r="K405" s="6" t="s">
        <v>105</v>
      </c>
      <c r="L405" s="6" t="s">
        <v>109</v>
      </c>
      <c r="M405" s="5"/>
      <c r="N405" s="18" t="s">
        <v>617</v>
      </c>
      <c r="O405" s="5" t="s">
        <v>207</v>
      </c>
      <c r="P405" s="5" t="s">
        <v>208</v>
      </c>
      <c r="Q405" s="5" t="s">
        <v>217</v>
      </c>
      <c r="R405" s="5" t="s">
        <v>216</v>
      </c>
      <c r="S405" s="5" t="s">
        <v>218</v>
      </c>
      <c r="T405" s="5" t="s">
        <v>212</v>
      </c>
      <c r="U405" s="5" t="s">
        <v>209</v>
      </c>
      <c r="V405" s="13" t="s">
        <v>214</v>
      </c>
    </row>
    <row r="406" spans="1:22" ht="16.5" thickBot="1" x14ac:dyDescent="0.3">
      <c r="A406" s="11">
        <v>400</v>
      </c>
      <c r="B406" s="6" t="s">
        <v>1</v>
      </c>
      <c r="C406" s="6" t="s">
        <v>5</v>
      </c>
      <c r="D406" s="6" t="s">
        <v>6</v>
      </c>
      <c r="E406" s="5"/>
      <c r="F406" s="6" t="s">
        <v>16</v>
      </c>
      <c r="G406" s="5"/>
      <c r="H406" s="6" t="s">
        <v>62</v>
      </c>
      <c r="I406" s="6" t="s">
        <v>18</v>
      </c>
      <c r="J406" s="5"/>
      <c r="K406" s="5"/>
      <c r="L406" s="6" t="s">
        <v>109</v>
      </c>
      <c r="M406" s="6" t="s">
        <v>14</v>
      </c>
      <c r="N406" s="18" t="s">
        <v>618</v>
      </c>
      <c r="O406" s="5" t="s">
        <v>207</v>
      </c>
      <c r="P406" s="5" t="s">
        <v>212</v>
      </c>
      <c r="Q406" s="5" t="s">
        <v>217</v>
      </c>
      <c r="R406" s="5" t="s">
        <v>216</v>
      </c>
      <c r="S406" s="5" t="s">
        <v>218</v>
      </c>
      <c r="T406" s="5" t="s">
        <v>211</v>
      </c>
      <c r="U406" s="5" t="s">
        <v>213</v>
      </c>
      <c r="V406" s="13" t="s">
        <v>214</v>
      </c>
    </row>
    <row r="407" spans="1:22" ht="16.5" thickBot="1" x14ac:dyDescent="0.3">
      <c r="A407" s="11">
        <v>401</v>
      </c>
      <c r="B407" s="6" t="s">
        <v>1</v>
      </c>
      <c r="C407" s="6" t="s">
        <v>5</v>
      </c>
      <c r="D407" s="6" t="s">
        <v>6</v>
      </c>
      <c r="E407" s="5"/>
      <c r="F407" s="6" t="s">
        <v>16</v>
      </c>
      <c r="G407" s="5"/>
      <c r="H407" s="6" t="s">
        <v>62</v>
      </c>
      <c r="I407" s="6" t="s">
        <v>18</v>
      </c>
      <c r="J407" s="5"/>
      <c r="K407" s="6" t="s">
        <v>105</v>
      </c>
      <c r="L407" s="5"/>
      <c r="M407" s="6" t="s">
        <v>14</v>
      </c>
      <c r="N407" s="18" t="s">
        <v>619</v>
      </c>
      <c r="O407" s="5" t="s">
        <v>211</v>
      </c>
      <c r="P407" s="5" t="s">
        <v>208</v>
      </c>
      <c r="Q407" s="5" t="s">
        <v>217</v>
      </c>
      <c r="R407" s="5" t="s">
        <v>216</v>
      </c>
      <c r="S407" s="5" t="s">
        <v>218</v>
      </c>
      <c r="T407" s="5" t="s">
        <v>212</v>
      </c>
      <c r="U407" s="5" t="s">
        <v>213</v>
      </c>
      <c r="V407" s="13" t="s">
        <v>207</v>
      </c>
    </row>
    <row r="408" spans="1:22" ht="16.5" thickBot="1" x14ac:dyDescent="0.3">
      <c r="A408" s="11">
        <v>402</v>
      </c>
      <c r="B408" s="6" t="s">
        <v>1</v>
      </c>
      <c r="C408" s="6" t="s">
        <v>5</v>
      </c>
      <c r="D408" s="6" t="s">
        <v>6</v>
      </c>
      <c r="E408" s="5"/>
      <c r="F408" s="6" t="s">
        <v>16</v>
      </c>
      <c r="G408" s="5"/>
      <c r="H408" s="6" t="s">
        <v>62</v>
      </c>
      <c r="I408" s="6" t="s">
        <v>18</v>
      </c>
      <c r="J408" s="5"/>
      <c r="K408" s="6" t="s">
        <v>105</v>
      </c>
      <c r="L408" s="6" t="s">
        <v>109</v>
      </c>
      <c r="M408" s="5"/>
      <c r="N408" s="18" t="s">
        <v>620</v>
      </c>
      <c r="O408" s="5" t="s">
        <v>211</v>
      </c>
      <c r="P408" s="5" t="s">
        <v>208</v>
      </c>
      <c r="Q408" s="5" t="s">
        <v>217</v>
      </c>
      <c r="R408" s="5" t="s">
        <v>216</v>
      </c>
      <c r="S408" s="5" t="s">
        <v>218</v>
      </c>
      <c r="T408" s="5" t="s">
        <v>212</v>
      </c>
      <c r="U408" s="5" t="s">
        <v>207</v>
      </c>
      <c r="V408" s="13" t="s">
        <v>214</v>
      </c>
    </row>
    <row r="409" spans="1:22" ht="16.5" thickBot="1" x14ac:dyDescent="0.3">
      <c r="A409" s="11">
        <v>403</v>
      </c>
      <c r="B409" s="6" t="s">
        <v>1</v>
      </c>
      <c r="C409" s="6" t="s">
        <v>5</v>
      </c>
      <c r="D409" s="6" t="s">
        <v>6</v>
      </c>
      <c r="E409" s="5"/>
      <c r="F409" s="6" t="s">
        <v>16</v>
      </c>
      <c r="G409" s="5"/>
      <c r="H409" s="6" t="s">
        <v>62</v>
      </c>
      <c r="I409" s="6" t="s">
        <v>18</v>
      </c>
      <c r="J409" s="6" t="s">
        <v>103</v>
      </c>
      <c r="K409" s="5"/>
      <c r="L409" s="5"/>
      <c r="M409" s="6" t="s">
        <v>14</v>
      </c>
      <c r="N409" s="18" t="s">
        <v>621</v>
      </c>
      <c r="O409" s="5" t="s">
        <v>207</v>
      </c>
      <c r="P409" s="5" t="s">
        <v>212</v>
      </c>
      <c r="Q409" s="5" t="s">
        <v>217</v>
      </c>
      <c r="R409" s="5" t="s">
        <v>216</v>
      </c>
      <c r="S409" s="5" t="s">
        <v>218</v>
      </c>
      <c r="T409" s="5" t="s">
        <v>211</v>
      </c>
      <c r="U409" s="5" t="s">
        <v>213</v>
      </c>
      <c r="V409" s="13" t="s">
        <v>209</v>
      </c>
    </row>
    <row r="410" spans="1:22" ht="16.5" thickBot="1" x14ac:dyDescent="0.3">
      <c r="A410" s="11">
        <v>404</v>
      </c>
      <c r="B410" s="6" t="s">
        <v>1</v>
      </c>
      <c r="C410" s="6" t="s">
        <v>5</v>
      </c>
      <c r="D410" s="6" t="s">
        <v>6</v>
      </c>
      <c r="E410" s="5"/>
      <c r="F410" s="6" t="s">
        <v>16</v>
      </c>
      <c r="G410" s="5"/>
      <c r="H410" s="6" t="s">
        <v>62</v>
      </c>
      <c r="I410" s="6" t="s">
        <v>18</v>
      </c>
      <c r="J410" s="6" t="s">
        <v>103</v>
      </c>
      <c r="K410" s="5"/>
      <c r="L410" s="6" t="s">
        <v>109</v>
      </c>
      <c r="M410" s="5"/>
      <c r="N410" s="18" t="s">
        <v>622</v>
      </c>
      <c r="O410" s="5" t="s">
        <v>207</v>
      </c>
      <c r="P410" s="5" t="s">
        <v>212</v>
      </c>
      <c r="Q410" s="5" t="s">
        <v>217</v>
      </c>
      <c r="R410" s="5" t="s">
        <v>216</v>
      </c>
      <c r="S410" s="5" t="s">
        <v>218</v>
      </c>
      <c r="T410" s="5" t="s">
        <v>211</v>
      </c>
      <c r="U410" s="5" t="s">
        <v>209</v>
      </c>
      <c r="V410" s="13" t="s">
        <v>214</v>
      </c>
    </row>
    <row r="411" spans="1:22" ht="16.5" thickBot="1" x14ac:dyDescent="0.3">
      <c r="A411" s="11">
        <v>405</v>
      </c>
      <c r="B411" s="6" t="s">
        <v>1</v>
      </c>
      <c r="C411" s="6" t="s">
        <v>5</v>
      </c>
      <c r="D411" s="6" t="s">
        <v>6</v>
      </c>
      <c r="E411" s="5"/>
      <c r="F411" s="6" t="s">
        <v>16</v>
      </c>
      <c r="G411" s="5"/>
      <c r="H411" s="6" t="s">
        <v>62</v>
      </c>
      <c r="I411" s="6" t="s">
        <v>18</v>
      </c>
      <c r="J411" s="6" t="s">
        <v>103</v>
      </c>
      <c r="K411" s="6" t="s">
        <v>105</v>
      </c>
      <c r="L411" s="5"/>
      <c r="M411" s="5"/>
      <c r="N411" s="18" t="s">
        <v>623</v>
      </c>
      <c r="O411" s="5" t="s">
        <v>211</v>
      </c>
      <c r="P411" s="5" t="s">
        <v>208</v>
      </c>
      <c r="Q411" s="5" t="s">
        <v>217</v>
      </c>
      <c r="R411" s="5" t="s">
        <v>216</v>
      </c>
      <c r="S411" s="5" t="s">
        <v>218</v>
      </c>
      <c r="T411" s="5" t="s">
        <v>212</v>
      </c>
      <c r="U411" s="5" t="s">
        <v>207</v>
      </c>
      <c r="V411" s="13" t="s">
        <v>209</v>
      </c>
    </row>
    <row r="412" spans="1:22" ht="16.5" thickBot="1" x14ac:dyDescent="0.3">
      <c r="A412" s="11">
        <v>406</v>
      </c>
      <c r="B412" s="6" t="s">
        <v>1</v>
      </c>
      <c r="C412" s="6" t="s">
        <v>5</v>
      </c>
      <c r="D412" s="6" t="s">
        <v>6</v>
      </c>
      <c r="E412" s="5"/>
      <c r="F412" s="6" t="s">
        <v>16</v>
      </c>
      <c r="G412" s="6" t="s">
        <v>61</v>
      </c>
      <c r="H412" s="5"/>
      <c r="I412" s="5"/>
      <c r="J412" s="5"/>
      <c r="K412" s="6" t="s">
        <v>105</v>
      </c>
      <c r="L412" s="6" t="s">
        <v>109</v>
      </c>
      <c r="M412" s="6" t="s">
        <v>14</v>
      </c>
      <c r="N412" s="18" t="s">
        <v>624</v>
      </c>
      <c r="O412" s="5" t="s">
        <v>207</v>
      </c>
      <c r="P412" s="5" t="s">
        <v>208</v>
      </c>
      <c r="Q412" s="5" t="s">
        <v>217</v>
      </c>
      <c r="R412" s="5" t="s">
        <v>216</v>
      </c>
      <c r="S412" s="5" t="s">
        <v>218</v>
      </c>
      <c r="T412" s="5" t="s">
        <v>210</v>
      </c>
      <c r="U412" s="5" t="s">
        <v>213</v>
      </c>
      <c r="V412" s="13" t="s">
        <v>214</v>
      </c>
    </row>
    <row r="413" spans="1:22" ht="16.5" thickBot="1" x14ac:dyDescent="0.3">
      <c r="A413" s="11">
        <v>407</v>
      </c>
      <c r="B413" s="6" t="s">
        <v>1</v>
      </c>
      <c r="C413" s="6" t="s">
        <v>5</v>
      </c>
      <c r="D413" s="6" t="s">
        <v>6</v>
      </c>
      <c r="E413" s="5"/>
      <c r="F413" s="6" t="s">
        <v>16</v>
      </c>
      <c r="G413" s="6" t="s">
        <v>61</v>
      </c>
      <c r="H413" s="5"/>
      <c r="I413" s="5"/>
      <c r="J413" s="6" t="s">
        <v>103</v>
      </c>
      <c r="K413" s="5"/>
      <c r="L413" s="6" t="s">
        <v>109</v>
      </c>
      <c r="M413" s="6" t="s">
        <v>14</v>
      </c>
      <c r="N413" s="18" t="s">
        <v>625</v>
      </c>
      <c r="O413" s="5" t="s">
        <v>207</v>
      </c>
      <c r="P413" s="5" t="s">
        <v>209</v>
      </c>
      <c r="Q413" s="5" t="s">
        <v>217</v>
      </c>
      <c r="R413" s="5" t="s">
        <v>216</v>
      </c>
      <c r="S413" s="5" t="s">
        <v>218</v>
      </c>
      <c r="T413" s="5" t="s">
        <v>210</v>
      </c>
      <c r="U413" s="5" t="s">
        <v>213</v>
      </c>
      <c r="V413" s="13" t="s">
        <v>214</v>
      </c>
    </row>
    <row r="414" spans="1:22" ht="16.5" thickBot="1" x14ac:dyDescent="0.3">
      <c r="A414" s="11">
        <v>408</v>
      </c>
      <c r="B414" s="6" t="s">
        <v>1</v>
      </c>
      <c r="C414" s="6" t="s">
        <v>5</v>
      </c>
      <c r="D414" s="6" t="s">
        <v>6</v>
      </c>
      <c r="E414" s="5"/>
      <c r="F414" s="6" t="s">
        <v>16</v>
      </c>
      <c r="G414" s="6" t="s">
        <v>61</v>
      </c>
      <c r="H414" s="5"/>
      <c r="I414" s="5"/>
      <c r="J414" s="6" t="s">
        <v>103</v>
      </c>
      <c r="K414" s="6" t="s">
        <v>105</v>
      </c>
      <c r="L414" s="5"/>
      <c r="M414" s="6" t="s">
        <v>14</v>
      </c>
      <c r="N414" s="18" t="s">
        <v>626</v>
      </c>
      <c r="O414" s="5" t="s">
        <v>207</v>
      </c>
      <c r="P414" s="5" t="s">
        <v>208</v>
      </c>
      <c r="Q414" s="5" t="s">
        <v>217</v>
      </c>
      <c r="R414" s="5" t="s">
        <v>216</v>
      </c>
      <c r="S414" s="5" t="s">
        <v>218</v>
      </c>
      <c r="T414" s="5" t="s">
        <v>210</v>
      </c>
      <c r="U414" s="5" t="s">
        <v>213</v>
      </c>
      <c r="V414" s="13" t="s">
        <v>209</v>
      </c>
    </row>
    <row r="415" spans="1:22" ht="16.5" thickBot="1" x14ac:dyDescent="0.3">
      <c r="A415" s="11">
        <v>409</v>
      </c>
      <c r="B415" s="6" t="s">
        <v>1</v>
      </c>
      <c r="C415" s="6" t="s">
        <v>5</v>
      </c>
      <c r="D415" s="6" t="s">
        <v>6</v>
      </c>
      <c r="E415" s="5"/>
      <c r="F415" s="6" t="s">
        <v>16</v>
      </c>
      <c r="G415" s="6" t="s">
        <v>61</v>
      </c>
      <c r="H415" s="5"/>
      <c r="I415" s="5"/>
      <c r="J415" s="6" t="s">
        <v>103</v>
      </c>
      <c r="K415" s="6" t="s">
        <v>105</v>
      </c>
      <c r="L415" s="6" t="s">
        <v>109</v>
      </c>
      <c r="M415" s="5"/>
      <c r="N415" s="18" t="s">
        <v>627</v>
      </c>
      <c r="O415" s="5" t="s">
        <v>207</v>
      </c>
      <c r="P415" s="5" t="s">
        <v>208</v>
      </c>
      <c r="Q415" s="5" t="s">
        <v>217</v>
      </c>
      <c r="R415" s="5" t="s">
        <v>216</v>
      </c>
      <c r="S415" s="5" t="s">
        <v>218</v>
      </c>
      <c r="T415" s="5" t="s">
        <v>210</v>
      </c>
      <c r="U415" s="5" t="s">
        <v>209</v>
      </c>
      <c r="V415" s="13" t="s">
        <v>214</v>
      </c>
    </row>
    <row r="416" spans="1:22" ht="16.5" thickBot="1" x14ac:dyDescent="0.3">
      <c r="A416" s="11">
        <v>410</v>
      </c>
      <c r="B416" s="6" t="s">
        <v>1</v>
      </c>
      <c r="C416" s="6" t="s">
        <v>5</v>
      </c>
      <c r="D416" s="6" t="s">
        <v>6</v>
      </c>
      <c r="E416" s="5"/>
      <c r="F416" s="6" t="s">
        <v>16</v>
      </c>
      <c r="G416" s="6" t="s">
        <v>61</v>
      </c>
      <c r="H416" s="5"/>
      <c r="I416" s="6" t="s">
        <v>18</v>
      </c>
      <c r="J416" s="5"/>
      <c r="K416" s="5"/>
      <c r="L416" s="6" t="s">
        <v>109</v>
      </c>
      <c r="M416" s="6" t="s">
        <v>14</v>
      </c>
      <c r="N416" s="18" t="s">
        <v>628</v>
      </c>
      <c r="O416" s="5" t="s">
        <v>211</v>
      </c>
      <c r="P416" s="5" t="s">
        <v>207</v>
      </c>
      <c r="Q416" s="5" t="s">
        <v>217</v>
      </c>
      <c r="R416" s="5" t="s">
        <v>216</v>
      </c>
      <c r="S416" s="5" t="s">
        <v>218</v>
      </c>
      <c r="T416" s="5" t="s">
        <v>210</v>
      </c>
      <c r="U416" s="5" t="s">
        <v>213</v>
      </c>
      <c r="V416" s="13" t="s">
        <v>214</v>
      </c>
    </row>
    <row r="417" spans="1:22" ht="16.5" thickBot="1" x14ac:dyDescent="0.3">
      <c r="A417" s="11">
        <v>411</v>
      </c>
      <c r="B417" s="6" t="s">
        <v>1</v>
      </c>
      <c r="C417" s="6" t="s">
        <v>5</v>
      </c>
      <c r="D417" s="6" t="s">
        <v>6</v>
      </c>
      <c r="E417" s="5"/>
      <c r="F417" s="6" t="s">
        <v>16</v>
      </c>
      <c r="G417" s="6" t="s">
        <v>61</v>
      </c>
      <c r="H417" s="5"/>
      <c r="I417" s="6" t="s">
        <v>18</v>
      </c>
      <c r="J417" s="5"/>
      <c r="K417" s="6" t="s">
        <v>105</v>
      </c>
      <c r="L417" s="5"/>
      <c r="M417" s="6" t="s">
        <v>14</v>
      </c>
      <c r="N417" s="18" t="s">
        <v>629</v>
      </c>
      <c r="O417" s="5" t="s">
        <v>211</v>
      </c>
      <c r="P417" s="5" t="s">
        <v>208</v>
      </c>
      <c r="Q417" s="5" t="s">
        <v>217</v>
      </c>
      <c r="R417" s="5" t="s">
        <v>216</v>
      </c>
      <c r="S417" s="5" t="s">
        <v>218</v>
      </c>
      <c r="T417" s="5" t="s">
        <v>210</v>
      </c>
      <c r="U417" s="5" t="s">
        <v>213</v>
      </c>
      <c r="V417" s="13" t="s">
        <v>207</v>
      </c>
    </row>
    <row r="418" spans="1:22" ht="16.5" thickBot="1" x14ac:dyDescent="0.3">
      <c r="A418" s="11">
        <v>412</v>
      </c>
      <c r="B418" s="6" t="s">
        <v>1</v>
      </c>
      <c r="C418" s="6" t="s">
        <v>5</v>
      </c>
      <c r="D418" s="6" t="s">
        <v>6</v>
      </c>
      <c r="E418" s="5"/>
      <c r="F418" s="6" t="s">
        <v>16</v>
      </c>
      <c r="G418" s="6" t="s">
        <v>61</v>
      </c>
      <c r="H418" s="5"/>
      <c r="I418" s="6" t="s">
        <v>18</v>
      </c>
      <c r="J418" s="5"/>
      <c r="K418" s="6" t="s">
        <v>105</v>
      </c>
      <c r="L418" s="6" t="s">
        <v>109</v>
      </c>
      <c r="M418" s="5"/>
      <c r="N418" s="18" t="s">
        <v>630</v>
      </c>
      <c r="O418" s="5" t="s">
        <v>211</v>
      </c>
      <c r="P418" s="5" t="s">
        <v>208</v>
      </c>
      <c r="Q418" s="5" t="s">
        <v>217</v>
      </c>
      <c r="R418" s="5" t="s">
        <v>216</v>
      </c>
      <c r="S418" s="5" t="s">
        <v>218</v>
      </c>
      <c r="T418" s="5" t="s">
        <v>210</v>
      </c>
      <c r="U418" s="5" t="s">
        <v>207</v>
      </c>
      <c r="V418" s="13" t="s">
        <v>214</v>
      </c>
    </row>
    <row r="419" spans="1:22" ht="16.5" thickBot="1" x14ac:dyDescent="0.3">
      <c r="A419" s="11">
        <v>413</v>
      </c>
      <c r="B419" s="6" t="s">
        <v>1</v>
      </c>
      <c r="C419" s="6" t="s">
        <v>5</v>
      </c>
      <c r="D419" s="6" t="s">
        <v>6</v>
      </c>
      <c r="E419" s="5"/>
      <c r="F419" s="6" t="s">
        <v>16</v>
      </c>
      <c r="G419" s="6" t="s">
        <v>61</v>
      </c>
      <c r="H419" s="5"/>
      <c r="I419" s="6" t="s">
        <v>18</v>
      </c>
      <c r="J419" s="6" t="s">
        <v>103</v>
      </c>
      <c r="K419" s="5"/>
      <c r="L419" s="5"/>
      <c r="M419" s="6" t="s">
        <v>14</v>
      </c>
      <c r="N419" s="18" t="s">
        <v>631</v>
      </c>
      <c r="O419" s="5" t="s">
        <v>211</v>
      </c>
      <c r="P419" s="5" t="s">
        <v>207</v>
      </c>
      <c r="Q419" s="5" t="s">
        <v>217</v>
      </c>
      <c r="R419" s="5" t="s">
        <v>216</v>
      </c>
      <c r="S419" s="5" t="s">
        <v>218</v>
      </c>
      <c r="T419" s="5" t="s">
        <v>210</v>
      </c>
      <c r="U419" s="5" t="s">
        <v>213</v>
      </c>
      <c r="V419" s="13" t="s">
        <v>209</v>
      </c>
    </row>
    <row r="420" spans="1:22" ht="16.5" thickBot="1" x14ac:dyDescent="0.3">
      <c r="A420" s="11">
        <v>414</v>
      </c>
      <c r="B420" s="6" t="s">
        <v>1</v>
      </c>
      <c r="C420" s="6" t="s">
        <v>5</v>
      </c>
      <c r="D420" s="6" t="s">
        <v>6</v>
      </c>
      <c r="E420" s="5"/>
      <c r="F420" s="6" t="s">
        <v>16</v>
      </c>
      <c r="G420" s="6" t="s">
        <v>61</v>
      </c>
      <c r="H420" s="5"/>
      <c r="I420" s="6" t="s">
        <v>18</v>
      </c>
      <c r="J420" s="6" t="s">
        <v>103</v>
      </c>
      <c r="K420" s="5"/>
      <c r="L420" s="6" t="s">
        <v>109</v>
      </c>
      <c r="M420" s="5"/>
      <c r="N420" s="18" t="s">
        <v>632</v>
      </c>
      <c r="O420" s="5" t="s">
        <v>211</v>
      </c>
      <c r="P420" s="5" t="s">
        <v>207</v>
      </c>
      <c r="Q420" s="5" t="s">
        <v>217</v>
      </c>
      <c r="R420" s="5" t="s">
        <v>216</v>
      </c>
      <c r="S420" s="5" t="s">
        <v>218</v>
      </c>
      <c r="T420" s="5" t="s">
        <v>210</v>
      </c>
      <c r="U420" s="5" t="s">
        <v>209</v>
      </c>
      <c r="V420" s="13" t="s">
        <v>214</v>
      </c>
    </row>
    <row r="421" spans="1:22" ht="16.5" thickBot="1" x14ac:dyDescent="0.3">
      <c r="A421" s="11">
        <v>415</v>
      </c>
      <c r="B421" s="6" t="s">
        <v>1</v>
      </c>
      <c r="C421" s="6" t="s">
        <v>5</v>
      </c>
      <c r="D421" s="6" t="s">
        <v>6</v>
      </c>
      <c r="E421" s="5"/>
      <c r="F421" s="6" t="s">
        <v>16</v>
      </c>
      <c r="G421" s="6" t="s">
        <v>61</v>
      </c>
      <c r="H421" s="5"/>
      <c r="I421" s="6" t="s">
        <v>18</v>
      </c>
      <c r="J421" s="6" t="s">
        <v>103</v>
      </c>
      <c r="K421" s="6" t="s">
        <v>105</v>
      </c>
      <c r="L421" s="5"/>
      <c r="M421" s="5"/>
      <c r="N421" s="18" t="s">
        <v>633</v>
      </c>
      <c r="O421" s="5" t="s">
        <v>211</v>
      </c>
      <c r="P421" s="5" t="s">
        <v>208</v>
      </c>
      <c r="Q421" s="5" t="s">
        <v>217</v>
      </c>
      <c r="R421" s="5" t="s">
        <v>216</v>
      </c>
      <c r="S421" s="5" t="s">
        <v>218</v>
      </c>
      <c r="T421" s="5" t="s">
        <v>210</v>
      </c>
      <c r="U421" s="5" t="s">
        <v>207</v>
      </c>
      <c r="V421" s="13" t="s">
        <v>209</v>
      </c>
    </row>
    <row r="422" spans="1:22" ht="16.5" thickBot="1" x14ac:dyDescent="0.3">
      <c r="A422" s="11">
        <v>416</v>
      </c>
      <c r="B422" s="6" t="s">
        <v>1</v>
      </c>
      <c r="C422" s="6" t="s">
        <v>5</v>
      </c>
      <c r="D422" s="6" t="s">
        <v>6</v>
      </c>
      <c r="E422" s="5"/>
      <c r="F422" s="6" t="s">
        <v>16</v>
      </c>
      <c r="G422" s="6" t="s">
        <v>61</v>
      </c>
      <c r="H422" s="6" t="s">
        <v>62</v>
      </c>
      <c r="I422" s="5"/>
      <c r="J422" s="5"/>
      <c r="K422" s="5"/>
      <c r="L422" s="6" t="s">
        <v>109</v>
      </c>
      <c r="M422" s="6" t="s">
        <v>14</v>
      </c>
      <c r="N422" s="18" t="s">
        <v>634</v>
      </c>
      <c r="O422" s="5" t="s">
        <v>207</v>
      </c>
      <c r="P422" s="5" t="s">
        <v>212</v>
      </c>
      <c r="Q422" s="5" t="s">
        <v>217</v>
      </c>
      <c r="R422" s="5" t="s">
        <v>216</v>
      </c>
      <c r="S422" s="5" t="s">
        <v>218</v>
      </c>
      <c r="T422" s="5" t="s">
        <v>210</v>
      </c>
      <c r="U422" s="5" t="s">
        <v>213</v>
      </c>
      <c r="V422" s="13" t="s">
        <v>214</v>
      </c>
    </row>
    <row r="423" spans="1:22" ht="16.5" thickBot="1" x14ac:dyDescent="0.3">
      <c r="A423" s="11">
        <v>417</v>
      </c>
      <c r="B423" s="6" t="s">
        <v>1</v>
      </c>
      <c r="C423" s="6" t="s">
        <v>5</v>
      </c>
      <c r="D423" s="6" t="s">
        <v>6</v>
      </c>
      <c r="E423" s="5"/>
      <c r="F423" s="6" t="s">
        <v>16</v>
      </c>
      <c r="G423" s="6" t="s">
        <v>61</v>
      </c>
      <c r="H423" s="6" t="s">
        <v>62</v>
      </c>
      <c r="I423" s="5"/>
      <c r="J423" s="5"/>
      <c r="K423" s="6" t="s">
        <v>105</v>
      </c>
      <c r="L423" s="5"/>
      <c r="M423" s="6" t="s">
        <v>14</v>
      </c>
      <c r="N423" s="18" t="s">
        <v>635</v>
      </c>
      <c r="O423" s="5" t="s">
        <v>207</v>
      </c>
      <c r="P423" s="5" t="s">
        <v>212</v>
      </c>
      <c r="Q423" s="5" t="s">
        <v>217</v>
      </c>
      <c r="R423" s="5" t="s">
        <v>216</v>
      </c>
      <c r="S423" s="5" t="s">
        <v>218</v>
      </c>
      <c r="T423" s="5" t="s">
        <v>210</v>
      </c>
      <c r="U423" s="5" t="s">
        <v>213</v>
      </c>
      <c r="V423" s="13" t="s">
        <v>208</v>
      </c>
    </row>
    <row r="424" spans="1:22" ht="16.5" thickBot="1" x14ac:dyDescent="0.3">
      <c r="A424" s="11">
        <v>418</v>
      </c>
      <c r="B424" s="6" t="s">
        <v>1</v>
      </c>
      <c r="C424" s="6" t="s">
        <v>5</v>
      </c>
      <c r="D424" s="6" t="s">
        <v>6</v>
      </c>
      <c r="E424" s="5"/>
      <c r="F424" s="6" t="s">
        <v>16</v>
      </c>
      <c r="G424" s="6" t="s">
        <v>61</v>
      </c>
      <c r="H424" s="6" t="s">
        <v>62</v>
      </c>
      <c r="I424" s="5"/>
      <c r="J424" s="5"/>
      <c r="K424" s="6" t="s">
        <v>105</v>
      </c>
      <c r="L424" s="6" t="s">
        <v>109</v>
      </c>
      <c r="M424" s="5"/>
      <c r="N424" s="18" t="s">
        <v>636</v>
      </c>
      <c r="O424" s="5" t="s">
        <v>207</v>
      </c>
      <c r="P424" s="5" t="s">
        <v>212</v>
      </c>
      <c r="Q424" s="5" t="s">
        <v>217</v>
      </c>
      <c r="R424" s="5" t="s">
        <v>216</v>
      </c>
      <c r="S424" s="5" t="s">
        <v>218</v>
      </c>
      <c r="T424" s="5" t="s">
        <v>210</v>
      </c>
      <c r="U424" s="5" t="s">
        <v>208</v>
      </c>
      <c r="V424" s="13" t="s">
        <v>214</v>
      </c>
    </row>
    <row r="425" spans="1:22" ht="16.5" thickBot="1" x14ac:dyDescent="0.3">
      <c r="A425" s="11">
        <v>419</v>
      </c>
      <c r="B425" s="6" t="s">
        <v>1</v>
      </c>
      <c r="C425" s="6" t="s">
        <v>5</v>
      </c>
      <c r="D425" s="6" t="s">
        <v>6</v>
      </c>
      <c r="E425" s="5"/>
      <c r="F425" s="6" t="s">
        <v>16</v>
      </c>
      <c r="G425" s="6" t="s">
        <v>61</v>
      </c>
      <c r="H425" s="6" t="s">
        <v>62</v>
      </c>
      <c r="I425" s="5"/>
      <c r="J425" s="6" t="s">
        <v>103</v>
      </c>
      <c r="K425" s="5"/>
      <c r="L425" s="5"/>
      <c r="M425" s="6" t="s">
        <v>14</v>
      </c>
      <c r="N425" s="18" t="s">
        <v>637</v>
      </c>
      <c r="O425" s="5" t="s">
        <v>207</v>
      </c>
      <c r="P425" s="5" t="s">
        <v>212</v>
      </c>
      <c r="Q425" s="5" t="s">
        <v>217</v>
      </c>
      <c r="R425" s="5" t="s">
        <v>216</v>
      </c>
      <c r="S425" s="5" t="s">
        <v>218</v>
      </c>
      <c r="T425" s="5" t="s">
        <v>210</v>
      </c>
      <c r="U425" s="5" t="s">
        <v>213</v>
      </c>
      <c r="V425" s="13" t="s">
        <v>209</v>
      </c>
    </row>
    <row r="426" spans="1:22" ht="16.5" thickBot="1" x14ac:dyDescent="0.3">
      <c r="A426" s="11">
        <v>420</v>
      </c>
      <c r="B426" s="6" t="s">
        <v>1</v>
      </c>
      <c r="C426" s="6" t="s">
        <v>5</v>
      </c>
      <c r="D426" s="6" t="s">
        <v>6</v>
      </c>
      <c r="E426" s="5"/>
      <c r="F426" s="6" t="s">
        <v>16</v>
      </c>
      <c r="G426" s="6" t="s">
        <v>61</v>
      </c>
      <c r="H426" s="6" t="s">
        <v>62</v>
      </c>
      <c r="I426" s="5"/>
      <c r="J426" s="6" t="s">
        <v>103</v>
      </c>
      <c r="K426" s="5"/>
      <c r="L426" s="6" t="s">
        <v>109</v>
      </c>
      <c r="M426" s="5"/>
      <c r="N426" s="18" t="s">
        <v>638</v>
      </c>
      <c r="O426" s="5" t="s">
        <v>207</v>
      </c>
      <c r="P426" s="5" t="s">
        <v>212</v>
      </c>
      <c r="Q426" s="5" t="s">
        <v>217</v>
      </c>
      <c r="R426" s="5" t="s">
        <v>216</v>
      </c>
      <c r="S426" s="5" t="s">
        <v>218</v>
      </c>
      <c r="T426" s="5" t="s">
        <v>210</v>
      </c>
      <c r="U426" s="5" t="s">
        <v>209</v>
      </c>
      <c r="V426" s="13" t="s">
        <v>214</v>
      </c>
    </row>
    <row r="427" spans="1:22" ht="16.5" thickBot="1" x14ac:dyDescent="0.3">
      <c r="A427" s="11">
        <v>421</v>
      </c>
      <c r="B427" s="6" t="s">
        <v>1</v>
      </c>
      <c r="C427" s="6" t="s">
        <v>5</v>
      </c>
      <c r="D427" s="6" t="s">
        <v>6</v>
      </c>
      <c r="E427" s="5"/>
      <c r="F427" s="6" t="s">
        <v>16</v>
      </c>
      <c r="G427" s="6" t="s">
        <v>61</v>
      </c>
      <c r="H427" s="6" t="s">
        <v>62</v>
      </c>
      <c r="I427" s="5"/>
      <c r="J427" s="6" t="s">
        <v>103</v>
      </c>
      <c r="K427" s="6" t="s">
        <v>105</v>
      </c>
      <c r="L427" s="5"/>
      <c r="M427" s="5"/>
      <c r="N427" s="18" t="s">
        <v>639</v>
      </c>
      <c r="O427" s="5" t="s">
        <v>207</v>
      </c>
      <c r="P427" s="5" t="s">
        <v>212</v>
      </c>
      <c r="Q427" s="5" t="s">
        <v>217</v>
      </c>
      <c r="R427" s="5" t="s">
        <v>216</v>
      </c>
      <c r="S427" s="5" t="s">
        <v>218</v>
      </c>
      <c r="T427" s="5" t="s">
        <v>210</v>
      </c>
      <c r="U427" s="5" t="s">
        <v>209</v>
      </c>
      <c r="V427" s="13" t="s">
        <v>208</v>
      </c>
    </row>
    <row r="428" spans="1:22" ht="16.5" thickBot="1" x14ac:dyDescent="0.3">
      <c r="A428" s="11">
        <v>422</v>
      </c>
      <c r="B428" s="6" t="s">
        <v>1</v>
      </c>
      <c r="C428" s="6" t="s">
        <v>5</v>
      </c>
      <c r="D428" s="6" t="s">
        <v>6</v>
      </c>
      <c r="E428" s="5"/>
      <c r="F428" s="6" t="s">
        <v>16</v>
      </c>
      <c r="G428" s="6" t="s">
        <v>61</v>
      </c>
      <c r="H428" s="6" t="s">
        <v>62</v>
      </c>
      <c r="I428" s="6" t="s">
        <v>18</v>
      </c>
      <c r="J428" s="5"/>
      <c r="K428" s="5"/>
      <c r="L428" s="5"/>
      <c r="M428" s="6" t="s">
        <v>14</v>
      </c>
      <c r="N428" s="18" t="s">
        <v>640</v>
      </c>
      <c r="O428" s="5" t="s">
        <v>211</v>
      </c>
      <c r="P428" s="5" t="s">
        <v>212</v>
      </c>
      <c r="Q428" s="5" t="s">
        <v>217</v>
      </c>
      <c r="R428" s="5" t="s">
        <v>216</v>
      </c>
      <c r="S428" s="5" t="s">
        <v>218</v>
      </c>
      <c r="T428" s="5" t="s">
        <v>210</v>
      </c>
      <c r="U428" s="5" t="s">
        <v>213</v>
      </c>
      <c r="V428" s="13" t="s">
        <v>207</v>
      </c>
    </row>
    <row r="429" spans="1:22" ht="16.5" thickBot="1" x14ac:dyDescent="0.3">
      <c r="A429" s="11">
        <v>423</v>
      </c>
      <c r="B429" s="6" t="s">
        <v>1</v>
      </c>
      <c r="C429" s="6" t="s">
        <v>5</v>
      </c>
      <c r="D429" s="6" t="s">
        <v>6</v>
      </c>
      <c r="E429" s="5"/>
      <c r="F429" s="6" t="s">
        <v>16</v>
      </c>
      <c r="G429" s="6" t="s">
        <v>61</v>
      </c>
      <c r="H429" s="6" t="s">
        <v>62</v>
      </c>
      <c r="I429" s="6" t="s">
        <v>18</v>
      </c>
      <c r="J429" s="5"/>
      <c r="K429" s="5"/>
      <c r="L429" s="6" t="s">
        <v>109</v>
      </c>
      <c r="M429" s="5"/>
      <c r="N429" s="18" t="s">
        <v>641</v>
      </c>
      <c r="O429" s="5" t="s">
        <v>211</v>
      </c>
      <c r="P429" s="5" t="s">
        <v>212</v>
      </c>
      <c r="Q429" s="5" t="s">
        <v>217</v>
      </c>
      <c r="R429" s="5" t="s">
        <v>216</v>
      </c>
      <c r="S429" s="5" t="s">
        <v>218</v>
      </c>
      <c r="T429" s="5" t="s">
        <v>210</v>
      </c>
      <c r="U429" s="5" t="s">
        <v>207</v>
      </c>
      <c r="V429" s="13" t="s">
        <v>214</v>
      </c>
    </row>
    <row r="430" spans="1:22" ht="16.5" thickBot="1" x14ac:dyDescent="0.3">
      <c r="A430" s="11">
        <v>424</v>
      </c>
      <c r="B430" s="6" t="s">
        <v>1</v>
      </c>
      <c r="C430" s="6" t="s">
        <v>5</v>
      </c>
      <c r="D430" s="6" t="s">
        <v>6</v>
      </c>
      <c r="E430" s="5"/>
      <c r="F430" s="6" t="s">
        <v>16</v>
      </c>
      <c r="G430" s="6" t="s">
        <v>61</v>
      </c>
      <c r="H430" s="6" t="s">
        <v>62</v>
      </c>
      <c r="I430" s="6" t="s">
        <v>18</v>
      </c>
      <c r="J430" s="5"/>
      <c r="K430" s="6" t="s">
        <v>105</v>
      </c>
      <c r="L430" s="5"/>
      <c r="M430" s="5"/>
      <c r="N430" s="18" t="s">
        <v>642</v>
      </c>
      <c r="O430" s="5" t="s">
        <v>211</v>
      </c>
      <c r="P430" s="5" t="s">
        <v>212</v>
      </c>
      <c r="Q430" s="5" t="s">
        <v>217</v>
      </c>
      <c r="R430" s="5" t="s">
        <v>216</v>
      </c>
      <c r="S430" s="5" t="s">
        <v>218</v>
      </c>
      <c r="T430" s="5" t="s">
        <v>210</v>
      </c>
      <c r="U430" s="5" t="s">
        <v>207</v>
      </c>
      <c r="V430" s="13" t="s">
        <v>208</v>
      </c>
    </row>
    <row r="431" spans="1:22" ht="16.5" thickBot="1" x14ac:dyDescent="0.3">
      <c r="A431" s="11">
        <v>425</v>
      </c>
      <c r="B431" s="6" t="s">
        <v>1</v>
      </c>
      <c r="C431" s="6" t="s">
        <v>5</v>
      </c>
      <c r="D431" s="6" t="s">
        <v>6</v>
      </c>
      <c r="E431" s="5"/>
      <c r="F431" s="6" t="s">
        <v>16</v>
      </c>
      <c r="G431" s="6" t="s">
        <v>61</v>
      </c>
      <c r="H431" s="6" t="s">
        <v>62</v>
      </c>
      <c r="I431" s="6" t="s">
        <v>18</v>
      </c>
      <c r="J431" s="6" t="s">
        <v>103</v>
      </c>
      <c r="K431" s="5"/>
      <c r="L431" s="5"/>
      <c r="M431" s="5"/>
      <c r="N431" s="18" t="s">
        <v>643</v>
      </c>
      <c r="O431" s="5" t="s">
        <v>211</v>
      </c>
      <c r="P431" s="5" t="s">
        <v>212</v>
      </c>
      <c r="Q431" s="5" t="s">
        <v>217</v>
      </c>
      <c r="R431" s="5" t="s">
        <v>216</v>
      </c>
      <c r="S431" s="5" t="s">
        <v>218</v>
      </c>
      <c r="T431" s="5" t="s">
        <v>210</v>
      </c>
      <c r="U431" s="5" t="s">
        <v>207</v>
      </c>
      <c r="V431" s="13" t="s">
        <v>209</v>
      </c>
    </row>
    <row r="432" spans="1:22" ht="16.5" thickBot="1" x14ac:dyDescent="0.3">
      <c r="A432" s="11">
        <v>426</v>
      </c>
      <c r="B432" s="6" t="s">
        <v>1</v>
      </c>
      <c r="C432" s="6" t="s">
        <v>5</v>
      </c>
      <c r="D432" s="6" t="s">
        <v>6</v>
      </c>
      <c r="E432" s="6" t="s">
        <v>7</v>
      </c>
      <c r="F432" s="5"/>
      <c r="G432" s="5"/>
      <c r="H432" s="5"/>
      <c r="I432" s="5"/>
      <c r="J432" s="6" t="s">
        <v>103</v>
      </c>
      <c r="K432" s="6" t="s">
        <v>105</v>
      </c>
      <c r="L432" s="6" t="s">
        <v>109</v>
      </c>
      <c r="M432" s="6" t="s">
        <v>14</v>
      </c>
      <c r="N432" s="18" t="s">
        <v>644</v>
      </c>
      <c r="O432" s="5" t="s">
        <v>209</v>
      </c>
      <c r="P432" s="5" t="s">
        <v>208</v>
      </c>
      <c r="Q432" s="5" t="s">
        <v>217</v>
      </c>
      <c r="R432" s="5" t="s">
        <v>216</v>
      </c>
      <c r="S432" s="5" t="s">
        <v>218</v>
      </c>
      <c r="T432" s="5" t="s">
        <v>215</v>
      </c>
      <c r="U432" s="5" t="s">
        <v>213</v>
      </c>
      <c r="V432" s="13" t="s">
        <v>214</v>
      </c>
    </row>
    <row r="433" spans="1:22" ht="16.5" thickBot="1" x14ac:dyDescent="0.3">
      <c r="A433" s="11">
        <v>427</v>
      </c>
      <c r="B433" s="6" t="s">
        <v>1</v>
      </c>
      <c r="C433" s="6" t="s">
        <v>5</v>
      </c>
      <c r="D433" s="6" t="s">
        <v>6</v>
      </c>
      <c r="E433" s="6" t="s">
        <v>7</v>
      </c>
      <c r="F433" s="5"/>
      <c r="G433" s="5"/>
      <c r="H433" s="5"/>
      <c r="I433" s="6" t="s">
        <v>18</v>
      </c>
      <c r="J433" s="5"/>
      <c r="K433" s="6" t="s">
        <v>105</v>
      </c>
      <c r="L433" s="6" t="s">
        <v>109</v>
      </c>
      <c r="M433" s="6" t="s">
        <v>14</v>
      </c>
      <c r="N433" s="18" t="s">
        <v>645</v>
      </c>
      <c r="O433" s="5" t="s">
        <v>211</v>
      </c>
      <c r="P433" s="5" t="s">
        <v>208</v>
      </c>
      <c r="Q433" s="5" t="s">
        <v>217</v>
      </c>
      <c r="R433" s="5" t="s">
        <v>216</v>
      </c>
      <c r="S433" s="5" t="s">
        <v>218</v>
      </c>
      <c r="T433" s="5" t="s">
        <v>215</v>
      </c>
      <c r="U433" s="5" t="s">
        <v>213</v>
      </c>
      <c r="V433" s="13" t="s">
        <v>214</v>
      </c>
    </row>
    <row r="434" spans="1:22" ht="16.5" thickBot="1" x14ac:dyDescent="0.3">
      <c r="A434" s="11">
        <v>428</v>
      </c>
      <c r="B434" s="6" t="s">
        <v>1</v>
      </c>
      <c r="C434" s="6" t="s">
        <v>5</v>
      </c>
      <c r="D434" s="6" t="s">
        <v>6</v>
      </c>
      <c r="E434" s="6" t="s">
        <v>7</v>
      </c>
      <c r="F434" s="5"/>
      <c r="G434" s="5"/>
      <c r="H434" s="5"/>
      <c r="I434" s="6" t="s">
        <v>18</v>
      </c>
      <c r="J434" s="6" t="s">
        <v>103</v>
      </c>
      <c r="K434" s="5"/>
      <c r="L434" s="6" t="s">
        <v>109</v>
      </c>
      <c r="M434" s="6" t="s">
        <v>14</v>
      </c>
      <c r="N434" s="18" t="s">
        <v>646</v>
      </c>
      <c r="O434" s="5" t="s">
        <v>211</v>
      </c>
      <c r="P434" s="5" t="s">
        <v>209</v>
      </c>
      <c r="Q434" s="5" t="s">
        <v>217</v>
      </c>
      <c r="R434" s="5" t="s">
        <v>216</v>
      </c>
      <c r="S434" s="5" t="s">
        <v>218</v>
      </c>
      <c r="T434" s="5" t="s">
        <v>215</v>
      </c>
      <c r="U434" s="5" t="s">
        <v>213</v>
      </c>
      <c r="V434" s="13" t="s">
        <v>214</v>
      </c>
    </row>
    <row r="435" spans="1:22" ht="16.5" thickBot="1" x14ac:dyDescent="0.3">
      <c r="A435" s="11">
        <v>429</v>
      </c>
      <c r="B435" s="6" t="s">
        <v>1</v>
      </c>
      <c r="C435" s="6" t="s">
        <v>5</v>
      </c>
      <c r="D435" s="6" t="s">
        <v>6</v>
      </c>
      <c r="E435" s="6" t="s">
        <v>7</v>
      </c>
      <c r="F435" s="5"/>
      <c r="G435" s="5"/>
      <c r="H435" s="5"/>
      <c r="I435" s="6" t="s">
        <v>18</v>
      </c>
      <c r="J435" s="6" t="s">
        <v>103</v>
      </c>
      <c r="K435" s="6" t="s">
        <v>105</v>
      </c>
      <c r="L435" s="5"/>
      <c r="M435" s="6" t="s">
        <v>14</v>
      </c>
      <c r="N435" s="18" t="s">
        <v>647</v>
      </c>
      <c r="O435" s="5" t="s">
        <v>211</v>
      </c>
      <c r="P435" s="5" t="s">
        <v>208</v>
      </c>
      <c r="Q435" s="5" t="s">
        <v>217</v>
      </c>
      <c r="R435" s="5" t="s">
        <v>216</v>
      </c>
      <c r="S435" s="5" t="s">
        <v>218</v>
      </c>
      <c r="T435" s="5" t="s">
        <v>215</v>
      </c>
      <c r="U435" s="5" t="s">
        <v>213</v>
      </c>
      <c r="V435" s="13" t="s">
        <v>209</v>
      </c>
    </row>
    <row r="436" spans="1:22" ht="16.5" thickBot="1" x14ac:dyDescent="0.3">
      <c r="A436" s="11">
        <v>430</v>
      </c>
      <c r="B436" s="6" t="s">
        <v>1</v>
      </c>
      <c r="C436" s="6" t="s">
        <v>5</v>
      </c>
      <c r="D436" s="6" t="s">
        <v>6</v>
      </c>
      <c r="E436" s="6" t="s">
        <v>7</v>
      </c>
      <c r="F436" s="5"/>
      <c r="G436" s="5"/>
      <c r="H436" s="5"/>
      <c r="I436" s="6" t="s">
        <v>18</v>
      </c>
      <c r="J436" s="6" t="s">
        <v>103</v>
      </c>
      <c r="K436" s="6" t="s">
        <v>105</v>
      </c>
      <c r="L436" s="6" t="s">
        <v>109</v>
      </c>
      <c r="M436" s="5"/>
      <c r="N436" s="18" t="s">
        <v>648</v>
      </c>
      <c r="O436" s="5" t="s">
        <v>211</v>
      </c>
      <c r="P436" s="5" t="s">
        <v>208</v>
      </c>
      <c r="Q436" s="5" t="s">
        <v>217</v>
      </c>
      <c r="R436" s="5" t="s">
        <v>216</v>
      </c>
      <c r="S436" s="5" t="s">
        <v>218</v>
      </c>
      <c r="T436" s="5" t="s">
        <v>215</v>
      </c>
      <c r="U436" s="5" t="s">
        <v>209</v>
      </c>
      <c r="V436" s="13" t="s">
        <v>214</v>
      </c>
    </row>
    <row r="437" spans="1:22" ht="16.5" thickBot="1" x14ac:dyDescent="0.3">
      <c r="A437" s="11">
        <v>431</v>
      </c>
      <c r="B437" s="6" t="s">
        <v>1</v>
      </c>
      <c r="C437" s="6" t="s">
        <v>5</v>
      </c>
      <c r="D437" s="6" t="s">
        <v>6</v>
      </c>
      <c r="E437" s="6" t="s">
        <v>7</v>
      </c>
      <c r="F437" s="5"/>
      <c r="G437" s="5"/>
      <c r="H437" s="6" t="s">
        <v>62</v>
      </c>
      <c r="I437" s="5"/>
      <c r="J437" s="5"/>
      <c r="K437" s="6" t="s">
        <v>105</v>
      </c>
      <c r="L437" s="6" t="s">
        <v>109</v>
      </c>
      <c r="M437" s="6" t="s">
        <v>14</v>
      </c>
      <c r="N437" s="18" t="s">
        <v>649</v>
      </c>
      <c r="O437" s="5" t="s">
        <v>216</v>
      </c>
      <c r="P437" s="5" t="s">
        <v>208</v>
      </c>
      <c r="Q437" s="5" t="s">
        <v>217</v>
      </c>
      <c r="R437" s="5" t="s">
        <v>215</v>
      </c>
      <c r="S437" s="5" t="s">
        <v>218</v>
      </c>
      <c r="T437" s="5" t="s">
        <v>212</v>
      </c>
      <c r="U437" s="5" t="s">
        <v>213</v>
      </c>
      <c r="V437" s="13" t="s">
        <v>214</v>
      </c>
    </row>
    <row r="438" spans="1:22" ht="16.5" thickBot="1" x14ac:dyDescent="0.3">
      <c r="A438" s="11">
        <v>432</v>
      </c>
      <c r="B438" s="6" t="s">
        <v>1</v>
      </c>
      <c r="C438" s="6" t="s">
        <v>5</v>
      </c>
      <c r="D438" s="6" t="s">
        <v>6</v>
      </c>
      <c r="E438" s="6" t="s">
        <v>7</v>
      </c>
      <c r="F438" s="5"/>
      <c r="G438" s="5"/>
      <c r="H438" s="6" t="s">
        <v>62</v>
      </c>
      <c r="I438" s="5"/>
      <c r="J438" s="6" t="s">
        <v>103</v>
      </c>
      <c r="K438" s="5"/>
      <c r="L438" s="6" t="s">
        <v>109</v>
      </c>
      <c r="M438" s="6" t="s">
        <v>14</v>
      </c>
      <c r="N438" s="18" t="s">
        <v>650</v>
      </c>
      <c r="O438" s="5" t="s">
        <v>209</v>
      </c>
      <c r="P438" s="5" t="s">
        <v>212</v>
      </c>
      <c r="Q438" s="5" t="s">
        <v>217</v>
      </c>
      <c r="R438" s="5" t="s">
        <v>216</v>
      </c>
      <c r="S438" s="5" t="s">
        <v>218</v>
      </c>
      <c r="T438" s="5" t="s">
        <v>215</v>
      </c>
      <c r="U438" s="5" t="s">
        <v>213</v>
      </c>
      <c r="V438" s="13" t="s">
        <v>214</v>
      </c>
    </row>
    <row r="439" spans="1:22" ht="16.5" thickBot="1" x14ac:dyDescent="0.3">
      <c r="A439" s="11">
        <v>433</v>
      </c>
      <c r="B439" s="6" t="s">
        <v>1</v>
      </c>
      <c r="C439" s="6" t="s">
        <v>5</v>
      </c>
      <c r="D439" s="6" t="s">
        <v>6</v>
      </c>
      <c r="E439" s="6" t="s">
        <v>7</v>
      </c>
      <c r="F439" s="5"/>
      <c r="G439" s="5"/>
      <c r="H439" s="6" t="s">
        <v>62</v>
      </c>
      <c r="I439" s="5"/>
      <c r="J439" s="6" t="s">
        <v>103</v>
      </c>
      <c r="K439" s="6" t="s">
        <v>105</v>
      </c>
      <c r="L439" s="5"/>
      <c r="M439" s="6" t="s">
        <v>14</v>
      </c>
      <c r="N439" s="18" t="s">
        <v>651</v>
      </c>
      <c r="O439" s="5" t="s">
        <v>216</v>
      </c>
      <c r="P439" s="5" t="s">
        <v>208</v>
      </c>
      <c r="Q439" s="5" t="s">
        <v>217</v>
      </c>
      <c r="R439" s="5" t="s">
        <v>215</v>
      </c>
      <c r="S439" s="5" t="s">
        <v>218</v>
      </c>
      <c r="T439" s="5" t="s">
        <v>212</v>
      </c>
      <c r="U439" s="5" t="s">
        <v>213</v>
      </c>
      <c r="V439" s="13" t="s">
        <v>209</v>
      </c>
    </row>
    <row r="440" spans="1:22" ht="16.5" thickBot="1" x14ac:dyDescent="0.3">
      <c r="A440" s="11">
        <v>434</v>
      </c>
      <c r="B440" s="6" t="s">
        <v>1</v>
      </c>
      <c r="C440" s="6" t="s">
        <v>5</v>
      </c>
      <c r="D440" s="6" t="s">
        <v>6</v>
      </c>
      <c r="E440" s="6" t="s">
        <v>7</v>
      </c>
      <c r="F440" s="5"/>
      <c r="G440" s="5"/>
      <c r="H440" s="6" t="s">
        <v>62</v>
      </c>
      <c r="I440" s="5"/>
      <c r="J440" s="6" t="s">
        <v>103</v>
      </c>
      <c r="K440" s="6" t="s">
        <v>105</v>
      </c>
      <c r="L440" s="6" t="s">
        <v>109</v>
      </c>
      <c r="M440" s="5"/>
      <c r="N440" s="18" t="s">
        <v>652</v>
      </c>
      <c r="O440" s="5" t="s">
        <v>216</v>
      </c>
      <c r="P440" s="5" t="s">
        <v>208</v>
      </c>
      <c r="Q440" s="5" t="s">
        <v>217</v>
      </c>
      <c r="R440" s="5" t="s">
        <v>215</v>
      </c>
      <c r="S440" s="5" t="s">
        <v>218</v>
      </c>
      <c r="T440" s="5" t="s">
        <v>212</v>
      </c>
      <c r="U440" s="5" t="s">
        <v>209</v>
      </c>
      <c r="V440" s="13" t="s">
        <v>214</v>
      </c>
    </row>
    <row r="441" spans="1:22" ht="16.5" thickBot="1" x14ac:dyDescent="0.3">
      <c r="A441" s="11">
        <v>435</v>
      </c>
      <c r="B441" s="6" t="s">
        <v>1</v>
      </c>
      <c r="C441" s="6" t="s">
        <v>5</v>
      </c>
      <c r="D441" s="6" t="s">
        <v>6</v>
      </c>
      <c r="E441" s="6" t="s">
        <v>7</v>
      </c>
      <c r="F441" s="5"/>
      <c r="G441" s="5"/>
      <c r="H441" s="6" t="s">
        <v>62</v>
      </c>
      <c r="I441" s="6" t="s">
        <v>18</v>
      </c>
      <c r="J441" s="5"/>
      <c r="K441" s="5"/>
      <c r="L441" s="6" t="s">
        <v>109</v>
      </c>
      <c r="M441" s="6" t="s">
        <v>14</v>
      </c>
      <c r="N441" s="18" t="s">
        <v>653</v>
      </c>
      <c r="O441" s="5" t="s">
        <v>211</v>
      </c>
      <c r="P441" s="5" t="s">
        <v>212</v>
      </c>
      <c r="Q441" s="5" t="s">
        <v>217</v>
      </c>
      <c r="R441" s="5" t="s">
        <v>216</v>
      </c>
      <c r="S441" s="5" t="s">
        <v>218</v>
      </c>
      <c r="T441" s="5" t="s">
        <v>215</v>
      </c>
      <c r="U441" s="5" t="s">
        <v>213</v>
      </c>
      <c r="V441" s="13" t="s">
        <v>214</v>
      </c>
    </row>
    <row r="442" spans="1:22" ht="16.5" thickBot="1" x14ac:dyDescent="0.3">
      <c r="A442" s="11">
        <v>436</v>
      </c>
      <c r="B442" s="6" t="s">
        <v>1</v>
      </c>
      <c r="C442" s="6" t="s">
        <v>5</v>
      </c>
      <c r="D442" s="6" t="s">
        <v>6</v>
      </c>
      <c r="E442" s="6" t="s">
        <v>7</v>
      </c>
      <c r="F442" s="5"/>
      <c r="G442" s="5"/>
      <c r="H442" s="6" t="s">
        <v>62</v>
      </c>
      <c r="I442" s="6" t="s">
        <v>18</v>
      </c>
      <c r="J442" s="5"/>
      <c r="K442" s="6" t="s">
        <v>105</v>
      </c>
      <c r="L442" s="5"/>
      <c r="M442" s="6" t="s">
        <v>14</v>
      </c>
      <c r="N442" s="18" t="s">
        <v>654</v>
      </c>
      <c r="O442" s="5" t="s">
        <v>211</v>
      </c>
      <c r="P442" s="5" t="s">
        <v>212</v>
      </c>
      <c r="Q442" s="5" t="s">
        <v>217</v>
      </c>
      <c r="R442" s="5" t="s">
        <v>216</v>
      </c>
      <c r="S442" s="5" t="s">
        <v>218</v>
      </c>
      <c r="T442" s="5" t="s">
        <v>215</v>
      </c>
      <c r="U442" s="5" t="s">
        <v>213</v>
      </c>
      <c r="V442" s="13" t="s">
        <v>208</v>
      </c>
    </row>
    <row r="443" spans="1:22" ht="16.5" thickBot="1" x14ac:dyDescent="0.3">
      <c r="A443" s="11">
        <v>437</v>
      </c>
      <c r="B443" s="6" t="s">
        <v>1</v>
      </c>
      <c r="C443" s="6" t="s">
        <v>5</v>
      </c>
      <c r="D443" s="6" t="s">
        <v>6</v>
      </c>
      <c r="E443" s="6" t="s">
        <v>7</v>
      </c>
      <c r="F443" s="5"/>
      <c r="G443" s="5"/>
      <c r="H443" s="6" t="s">
        <v>62</v>
      </c>
      <c r="I443" s="6" t="s">
        <v>18</v>
      </c>
      <c r="J443" s="5"/>
      <c r="K443" s="6" t="s">
        <v>105</v>
      </c>
      <c r="L443" s="6" t="s">
        <v>109</v>
      </c>
      <c r="M443" s="5"/>
      <c r="N443" s="18" t="s">
        <v>655</v>
      </c>
      <c r="O443" s="5" t="s">
        <v>211</v>
      </c>
      <c r="P443" s="5" t="s">
        <v>212</v>
      </c>
      <c r="Q443" s="5" t="s">
        <v>217</v>
      </c>
      <c r="R443" s="5" t="s">
        <v>216</v>
      </c>
      <c r="S443" s="5" t="s">
        <v>218</v>
      </c>
      <c r="T443" s="5" t="s">
        <v>215</v>
      </c>
      <c r="U443" s="5" t="s">
        <v>208</v>
      </c>
      <c r="V443" s="13" t="s">
        <v>214</v>
      </c>
    </row>
    <row r="444" spans="1:22" ht="16.5" thickBot="1" x14ac:dyDescent="0.3">
      <c r="A444" s="11">
        <v>438</v>
      </c>
      <c r="B444" s="6" t="s">
        <v>1</v>
      </c>
      <c r="C444" s="6" t="s">
        <v>5</v>
      </c>
      <c r="D444" s="6" t="s">
        <v>6</v>
      </c>
      <c r="E444" s="6" t="s">
        <v>7</v>
      </c>
      <c r="F444" s="5"/>
      <c r="G444" s="5"/>
      <c r="H444" s="6" t="s">
        <v>62</v>
      </c>
      <c r="I444" s="6" t="s">
        <v>18</v>
      </c>
      <c r="J444" s="6" t="s">
        <v>103</v>
      </c>
      <c r="K444" s="5"/>
      <c r="L444" s="5"/>
      <c r="M444" s="6" t="s">
        <v>14</v>
      </c>
      <c r="N444" s="18" t="s">
        <v>656</v>
      </c>
      <c r="O444" s="5" t="s">
        <v>211</v>
      </c>
      <c r="P444" s="5" t="s">
        <v>212</v>
      </c>
      <c r="Q444" s="5" t="s">
        <v>217</v>
      </c>
      <c r="R444" s="5" t="s">
        <v>216</v>
      </c>
      <c r="S444" s="5" t="s">
        <v>218</v>
      </c>
      <c r="T444" s="5" t="s">
        <v>215</v>
      </c>
      <c r="U444" s="5" t="s">
        <v>213</v>
      </c>
      <c r="V444" s="13" t="s">
        <v>209</v>
      </c>
    </row>
    <row r="445" spans="1:22" ht="16.5" thickBot="1" x14ac:dyDescent="0.3">
      <c r="A445" s="11">
        <v>439</v>
      </c>
      <c r="B445" s="6" t="s">
        <v>1</v>
      </c>
      <c r="C445" s="6" t="s">
        <v>5</v>
      </c>
      <c r="D445" s="6" t="s">
        <v>6</v>
      </c>
      <c r="E445" s="6" t="s">
        <v>7</v>
      </c>
      <c r="F445" s="5"/>
      <c r="G445" s="5"/>
      <c r="H445" s="6" t="s">
        <v>62</v>
      </c>
      <c r="I445" s="6" t="s">
        <v>18</v>
      </c>
      <c r="J445" s="6" t="s">
        <v>103</v>
      </c>
      <c r="K445" s="5"/>
      <c r="L445" s="6" t="s">
        <v>109</v>
      </c>
      <c r="M445" s="5"/>
      <c r="N445" s="18" t="s">
        <v>657</v>
      </c>
      <c r="O445" s="5" t="s">
        <v>211</v>
      </c>
      <c r="P445" s="5" t="s">
        <v>212</v>
      </c>
      <c r="Q445" s="5" t="s">
        <v>217</v>
      </c>
      <c r="R445" s="5" t="s">
        <v>216</v>
      </c>
      <c r="S445" s="5" t="s">
        <v>218</v>
      </c>
      <c r="T445" s="5" t="s">
        <v>215</v>
      </c>
      <c r="U445" s="5" t="s">
        <v>209</v>
      </c>
      <c r="V445" s="13" t="s">
        <v>214</v>
      </c>
    </row>
    <row r="446" spans="1:22" ht="16.5" thickBot="1" x14ac:dyDescent="0.3">
      <c r="A446" s="11">
        <v>440</v>
      </c>
      <c r="B446" s="6" t="s">
        <v>1</v>
      </c>
      <c r="C446" s="6" t="s">
        <v>5</v>
      </c>
      <c r="D446" s="6" t="s">
        <v>6</v>
      </c>
      <c r="E446" s="6" t="s">
        <v>7</v>
      </c>
      <c r="F446" s="5"/>
      <c r="G446" s="5"/>
      <c r="H446" s="6" t="s">
        <v>62</v>
      </c>
      <c r="I446" s="6" t="s">
        <v>18</v>
      </c>
      <c r="J446" s="6" t="s">
        <v>103</v>
      </c>
      <c r="K446" s="6" t="s">
        <v>105</v>
      </c>
      <c r="L446" s="5"/>
      <c r="M446" s="5"/>
      <c r="N446" s="18" t="s">
        <v>658</v>
      </c>
      <c r="O446" s="5" t="s">
        <v>211</v>
      </c>
      <c r="P446" s="5" t="s">
        <v>212</v>
      </c>
      <c r="Q446" s="5" t="s">
        <v>217</v>
      </c>
      <c r="R446" s="5" t="s">
        <v>216</v>
      </c>
      <c r="S446" s="5" t="s">
        <v>218</v>
      </c>
      <c r="T446" s="5" t="s">
        <v>215</v>
      </c>
      <c r="U446" s="5" t="s">
        <v>209</v>
      </c>
      <c r="V446" s="13" t="s">
        <v>208</v>
      </c>
    </row>
    <row r="447" spans="1:22" ht="16.5" thickBot="1" x14ac:dyDescent="0.3">
      <c r="A447" s="11">
        <v>441</v>
      </c>
      <c r="B447" s="6" t="s">
        <v>1</v>
      </c>
      <c r="C447" s="6" t="s">
        <v>5</v>
      </c>
      <c r="D447" s="6" t="s">
        <v>6</v>
      </c>
      <c r="E447" s="6" t="s">
        <v>7</v>
      </c>
      <c r="F447" s="5"/>
      <c r="G447" s="6" t="s">
        <v>61</v>
      </c>
      <c r="H447" s="5"/>
      <c r="I447" s="5"/>
      <c r="J447" s="5"/>
      <c r="K447" s="6" t="s">
        <v>105</v>
      </c>
      <c r="L447" s="6" t="s">
        <v>109</v>
      </c>
      <c r="M447" s="6" t="s">
        <v>14</v>
      </c>
      <c r="N447" s="18" t="s">
        <v>659</v>
      </c>
      <c r="O447" s="5" t="s">
        <v>216</v>
      </c>
      <c r="P447" s="5" t="s">
        <v>208</v>
      </c>
      <c r="Q447" s="5" t="s">
        <v>217</v>
      </c>
      <c r="R447" s="5" t="s">
        <v>215</v>
      </c>
      <c r="S447" s="5" t="s">
        <v>218</v>
      </c>
      <c r="T447" s="5" t="s">
        <v>210</v>
      </c>
      <c r="U447" s="5" t="s">
        <v>213</v>
      </c>
      <c r="V447" s="13" t="s">
        <v>214</v>
      </c>
    </row>
    <row r="448" spans="1:22" ht="16.5" thickBot="1" x14ac:dyDescent="0.3">
      <c r="A448" s="11">
        <v>442</v>
      </c>
      <c r="B448" s="6" t="s">
        <v>1</v>
      </c>
      <c r="C448" s="6" t="s">
        <v>5</v>
      </c>
      <c r="D448" s="6" t="s">
        <v>6</v>
      </c>
      <c r="E448" s="6" t="s">
        <v>7</v>
      </c>
      <c r="F448" s="5"/>
      <c r="G448" s="6" t="s">
        <v>61</v>
      </c>
      <c r="H448" s="5"/>
      <c r="I448" s="5"/>
      <c r="J448" s="6" t="s">
        <v>103</v>
      </c>
      <c r="K448" s="5"/>
      <c r="L448" s="6" t="s">
        <v>109</v>
      </c>
      <c r="M448" s="6" t="s">
        <v>14</v>
      </c>
      <c r="N448" s="18" t="s">
        <v>660</v>
      </c>
      <c r="O448" s="5" t="s">
        <v>216</v>
      </c>
      <c r="P448" s="5" t="s">
        <v>209</v>
      </c>
      <c r="Q448" s="5" t="s">
        <v>217</v>
      </c>
      <c r="R448" s="5" t="s">
        <v>215</v>
      </c>
      <c r="S448" s="5" t="s">
        <v>218</v>
      </c>
      <c r="T448" s="5" t="s">
        <v>210</v>
      </c>
      <c r="U448" s="5" t="s">
        <v>213</v>
      </c>
      <c r="V448" s="13" t="s">
        <v>214</v>
      </c>
    </row>
    <row r="449" spans="1:22" ht="16.5" thickBot="1" x14ac:dyDescent="0.3">
      <c r="A449" s="11">
        <v>443</v>
      </c>
      <c r="B449" s="6" t="s">
        <v>1</v>
      </c>
      <c r="C449" s="6" t="s">
        <v>5</v>
      </c>
      <c r="D449" s="6" t="s">
        <v>6</v>
      </c>
      <c r="E449" s="6" t="s">
        <v>7</v>
      </c>
      <c r="F449" s="5"/>
      <c r="G449" s="6" t="s">
        <v>61</v>
      </c>
      <c r="H449" s="5"/>
      <c r="I449" s="5"/>
      <c r="J449" s="6" t="s">
        <v>103</v>
      </c>
      <c r="K449" s="6" t="s">
        <v>105</v>
      </c>
      <c r="L449" s="5"/>
      <c r="M449" s="6" t="s">
        <v>14</v>
      </c>
      <c r="N449" s="18" t="s">
        <v>661</v>
      </c>
      <c r="O449" s="5" t="s">
        <v>216</v>
      </c>
      <c r="P449" s="5" t="s">
        <v>208</v>
      </c>
      <c r="Q449" s="5" t="s">
        <v>217</v>
      </c>
      <c r="R449" s="5" t="s">
        <v>215</v>
      </c>
      <c r="S449" s="5" t="s">
        <v>218</v>
      </c>
      <c r="T449" s="5" t="s">
        <v>210</v>
      </c>
      <c r="U449" s="5" t="s">
        <v>213</v>
      </c>
      <c r="V449" s="13" t="s">
        <v>209</v>
      </c>
    </row>
    <row r="450" spans="1:22" ht="16.5" thickBot="1" x14ac:dyDescent="0.3">
      <c r="A450" s="11">
        <v>444</v>
      </c>
      <c r="B450" s="6" t="s">
        <v>1</v>
      </c>
      <c r="C450" s="6" t="s">
        <v>5</v>
      </c>
      <c r="D450" s="6" t="s">
        <v>6</v>
      </c>
      <c r="E450" s="6" t="s">
        <v>7</v>
      </c>
      <c r="F450" s="5"/>
      <c r="G450" s="6" t="s">
        <v>61</v>
      </c>
      <c r="H450" s="5"/>
      <c r="I450" s="5"/>
      <c r="J450" s="6" t="s">
        <v>103</v>
      </c>
      <c r="K450" s="6" t="s">
        <v>105</v>
      </c>
      <c r="L450" s="6" t="s">
        <v>109</v>
      </c>
      <c r="M450" s="5"/>
      <c r="N450" s="18" t="s">
        <v>662</v>
      </c>
      <c r="O450" s="5" t="s">
        <v>216</v>
      </c>
      <c r="P450" s="5" t="s">
        <v>208</v>
      </c>
      <c r="Q450" s="5" t="s">
        <v>217</v>
      </c>
      <c r="R450" s="5" t="s">
        <v>215</v>
      </c>
      <c r="S450" s="5" t="s">
        <v>218</v>
      </c>
      <c r="T450" s="5" t="s">
        <v>210</v>
      </c>
      <c r="U450" s="5" t="s">
        <v>209</v>
      </c>
      <c r="V450" s="13" t="s">
        <v>214</v>
      </c>
    </row>
    <row r="451" spans="1:22" ht="16.5" thickBot="1" x14ac:dyDescent="0.3">
      <c r="A451" s="11">
        <v>445</v>
      </c>
      <c r="B451" s="6" t="s">
        <v>1</v>
      </c>
      <c r="C451" s="6" t="s">
        <v>5</v>
      </c>
      <c r="D451" s="6" t="s">
        <v>6</v>
      </c>
      <c r="E451" s="6" t="s">
        <v>7</v>
      </c>
      <c r="F451" s="5"/>
      <c r="G451" s="6" t="s">
        <v>61</v>
      </c>
      <c r="H451" s="5"/>
      <c r="I451" s="6" t="s">
        <v>18</v>
      </c>
      <c r="J451" s="5"/>
      <c r="K451" s="5"/>
      <c r="L451" s="6" t="s">
        <v>109</v>
      </c>
      <c r="M451" s="6" t="s">
        <v>14</v>
      </c>
      <c r="N451" s="18" t="s">
        <v>663</v>
      </c>
      <c r="O451" s="5" t="s">
        <v>211</v>
      </c>
      <c r="P451" s="5" t="s">
        <v>210</v>
      </c>
      <c r="Q451" s="5" t="s">
        <v>217</v>
      </c>
      <c r="R451" s="5" t="s">
        <v>216</v>
      </c>
      <c r="S451" s="5" t="s">
        <v>218</v>
      </c>
      <c r="T451" s="5" t="s">
        <v>215</v>
      </c>
      <c r="U451" s="5" t="s">
        <v>213</v>
      </c>
      <c r="V451" s="13" t="s">
        <v>214</v>
      </c>
    </row>
    <row r="452" spans="1:22" ht="16.5" thickBot="1" x14ac:dyDescent="0.3">
      <c r="A452" s="11">
        <v>446</v>
      </c>
      <c r="B452" s="6" t="s">
        <v>1</v>
      </c>
      <c r="C452" s="6" t="s">
        <v>5</v>
      </c>
      <c r="D452" s="6" t="s">
        <v>6</v>
      </c>
      <c r="E452" s="6" t="s">
        <v>7</v>
      </c>
      <c r="F452" s="5"/>
      <c r="G452" s="6" t="s">
        <v>61</v>
      </c>
      <c r="H452" s="5"/>
      <c r="I452" s="6" t="s">
        <v>18</v>
      </c>
      <c r="J452" s="5"/>
      <c r="K452" s="6" t="s">
        <v>105</v>
      </c>
      <c r="L452" s="5"/>
      <c r="M452" s="6" t="s">
        <v>14</v>
      </c>
      <c r="N452" s="18" t="s">
        <v>664</v>
      </c>
      <c r="O452" s="5" t="s">
        <v>216</v>
      </c>
      <c r="P452" s="5" t="s">
        <v>208</v>
      </c>
      <c r="Q452" s="5" t="s">
        <v>217</v>
      </c>
      <c r="R452" s="5" t="s">
        <v>215</v>
      </c>
      <c r="S452" s="5" t="s">
        <v>218</v>
      </c>
      <c r="T452" s="5" t="s">
        <v>210</v>
      </c>
      <c r="U452" s="5" t="s">
        <v>213</v>
      </c>
      <c r="V452" s="13" t="s">
        <v>211</v>
      </c>
    </row>
    <row r="453" spans="1:22" ht="16.5" thickBot="1" x14ac:dyDescent="0.3">
      <c r="A453" s="11">
        <v>447</v>
      </c>
      <c r="B453" s="6" t="s">
        <v>1</v>
      </c>
      <c r="C453" s="6" t="s">
        <v>5</v>
      </c>
      <c r="D453" s="6" t="s">
        <v>6</v>
      </c>
      <c r="E453" s="6" t="s">
        <v>7</v>
      </c>
      <c r="F453" s="5"/>
      <c r="G453" s="6" t="s">
        <v>61</v>
      </c>
      <c r="H453" s="5"/>
      <c r="I453" s="6" t="s">
        <v>18</v>
      </c>
      <c r="J453" s="5"/>
      <c r="K453" s="6" t="s">
        <v>105</v>
      </c>
      <c r="L453" s="6" t="s">
        <v>109</v>
      </c>
      <c r="M453" s="5"/>
      <c r="N453" s="18" t="s">
        <v>665</v>
      </c>
      <c r="O453" s="5" t="s">
        <v>211</v>
      </c>
      <c r="P453" s="5" t="s">
        <v>208</v>
      </c>
      <c r="Q453" s="5" t="s">
        <v>217</v>
      </c>
      <c r="R453" s="5" t="s">
        <v>216</v>
      </c>
      <c r="S453" s="5" t="s">
        <v>218</v>
      </c>
      <c r="T453" s="5" t="s">
        <v>210</v>
      </c>
      <c r="U453" s="5" t="s">
        <v>215</v>
      </c>
      <c r="V453" s="13" t="s">
        <v>214</v>
      </c>
    </row>
    <row r="454" spans="1:22" ht="16.5" thickBot="1" x14ac:dyDescent="0.3">
      <c r="A454" s="11">
        <v>448</v>
      </c>
      <c r="B454" s="6" t="s">
        <v>1</v>
      </c>
      <c r="C454" s="6" t="s">
        <v>5</v>
      </c>
      <c r="D454" s="6" t="s">
        <v>6</v>
      </c>
      <c r="E454" s="6" t="s">
        <v>7</v>
      </c>
      <c r="F454" s="5"/>
      <c r="G454" s="6" t="s">
        <v>61</v>
      </c>
      <c r="H454" s="5"/>
      <c r="I454" s="6" t="s">
        <v>18</v>
      </c>
      <c r="J454" s="6" t="s">
        <v>103</v>
      </c>
      <c r="K454" s="5"/>
      <c r="L454" s="5"/>
      <c r="M454" s="6" t="s">
        <v>14</v>
      </c>
      <c r="N454" s="18" t="s">
        <v>666</v>
      </c>
      <c r="O454" s="5" t="s">
        <v>211</v>
      </c>
      <c r="P454" s="5" t="s">
        <v>210</v>
      </c>
      <c r="Q454" s="5" t="s">
        <v>217</v>
      </c>
      <c r="R454" s="5" t="s">
        <v>216</v>
      </c>
      <c r="S454" s="5" t="s">
        <v>218</v>
      </c>
      <c r="T454" s="5" t="s">
        <v>215</v>
      </c>
      <c r="U454" s="5" t="s">
        <v>213</v>
      </c>
      <c r="V454" s="13" t="s">
        <v>209</v>
      </c>
    </row>
    <row r="455" spans="1:22" ht="16.5" thickBot="1" x14ac:dyDescent="0.3">
      <c r="A455" s="11">
        <v>449</v>
      </c>
      <c r="B455" s="6" t="s">
        <v>1</v>
      </c>
      <c r="C455" s="6" t="s">
        <v>5</v>
      </c>
      <c r="D455" s="6" t="s">
        <v>6</v>
      </c>
      <c r="E455" s="6" t="s">
        <v>7</v>
      </c>
      <c r="F455" s="5"/>
      <c r="G455" s="6" t="s">
        <v>61</v>
      </c>
      <c r="H455" s="5"/>
      <c r="I455" s="6" t="s">
        <v>18</v>
      </c>
      <c r="J455" s="6" t="s">
        <v>103</v>
      </c>
      <c r="K455" s="5"/>
      <c r="L455" s="6" t="s">
        <v>109</v>
      </c>
      <c r="M455" s="5"/>
      <c r="N455" s="18" t="s">
        <v>667</v>
      </c>
      <c r="O455" s="5" t="s">
        <v>211</v>
      </c>
      <c r="P455" s="5" t="s">
        <v>210</v>
      </c>
      <c r="Q455" s="5" t="s">
        <v>217</v>
      </c>
      <c r="R455" s="5" t="s">
        <v>216</v>
      </c>
      <c r="S455" s="5" t="s">
        <v>218</v>
      </c>
      <c r="T455" s="5" t="s">
        <v>215</v>
      </c>
      <c r="U455" s="5" t="s">
        <v>209</v>
      </c>
      <c r="V455" s="13" t="s">
        <v>214</v>
      </c>
    </row>
    <row r="456" spans="1:22" ht="16.5" thickBot="1" x14ac:dyDescent="0.3">
      <c r="A456" s="11">
        <v>450</v>
      </c>
      <c r="B456" s="6" t="s">
        <v>1</v>
      </c>
      <c r="C456" s="6" t="s">
        <v>5</v>
      </c>
      <c r="D456" s="6" t="s">
        <v>6</v>
      </c>
      <c r="E456" s="6" t="s">
        <v>7</v>
      </c>
      <c r="F456" s="5"/>
      <c r="G456" s="6" t="s">
        <v>61</v>
      </c>
      <c r="H456" s="5"/>
      <c r="I456" s="6" t="s">
        <v>18</v>
      </c>
      <c r="J456" s="6" t="s">
        <v>103</v>
      </c>
      <c r="K456" s="6" t="s">
        <v>105</v>
      </c>
      <c r="L456" s="5"/>
      <c r="M456" s="5"/>
      <c r="N456" s="18" t="s">
        <v>668</v>
      </c>
      <c r="O456" s="5" t="s">
        <v>211</v>
      </c>
      <c r="P456" s="5" t="s">
        <v>208</v>
      </c>
      <c r="Q456" s="5" t="s">
        <v>217</v>
      </c>
      <c r="R456" s="5" t="s">
        <v>216</v>
      </c>
      <c r="S456" s="5" t="s">
        <v>218</v>
      </c>
      <c r="T456" s="5" t="s">
        <v>210</v>
      </c>
      <c r="U456" s="5" t="s">
        <v>215</v>
      </c>
      <c r="V456" s="13" t="s">
        <v>209</v>
      </c>
    </row>
    <row r="457" spans="1:22" ht="16.5" thickBot="1" x14ac:dyDescent="0.3">
      <c r="A457" s="11">
        <v>451</v>
      </c>
      <c r="B457" s="6" t="s">
        <v>1</v>
      </c>
      <c r="C457" s="6" t="s">
        <v>5</v>
      </c>
      <c r="D457" s="6" t="s">
        <v>6</v>
      </c>
      <c r="E457" s="6" t="s">
        <v>7</v>
      </c>
      <c r="F457" s="5"/>
      <c r="G457" s="6" t="s">
        <v>61</v>
      </c>
      <c r="H457" s="6" t="s">
        <v>62</v>
      </c>
      <c r="I457" s="5"/>
      <c r="J457" s="5"/>
      <c r="K457" s="5"/>
      <c r="L457" s="6" t="s">
        <v>109</v>
      </c>
      <c r="M457" s="6" t="s">
        <v>14</v>
      </c>
      <c r="N457" s="18" t="s">
        <v>669</v>
      </c>
      <c r="O457" s="5" t="s">
        <v>216</v>
      </c>
      <c r="P457" s="5" t="s">
        <v>212</v>
      </c>
      <c r="Q457" s="5" t="s">
        <v>217</v>
      </c>
      <c r="R457" s="5" t="s">
        <v>215</v>
      </c>
      <c r="S457" s="5" t="s">
        <v>218</v>
      </c>
      <c r="T457" s="5" t="s">
        <v>210</v>
      </c>
      <c r="U457" s="5" t="s">
        <v>213</v>
      </c>
      <c r="V457" s="13" t="s">
        <v>214</v>
      </c>
    </row>
    <row r="458" spans="1:22" ht="16.5" thickBot="1" x14ac:dyDescent="0.3">
      <c r="A458" s="11">
        <v>452</v>
      </c>
      <c r="B458" s="6" t="s">
        <v>1</v>
      </c>
      <c r="C458" s="6" t="s">
        <v>5</v>
      </c>
      <c r="D458" s="6" t="s">
        <v>6</v>
      </c>
      <c r="E458" s="6" t="s">
        <v>7</v>
      </c>
      <c r="F458" s="5"/>
      <c r="G458" s="6" t="s">
        <v>61</v>
      </c>
      <c r="H458" s="6" t="s">
        <v>62</v>
      </c>
      <c r="I458" s="5"/>
      <c r="J458" s="5"/>
      <c r="K458" s="6" t="s">
        <v>105</v>
      </c>
      <c r="L458" s="5"/>
      <c r="M458" s="6" t="s">
        <v>14</v>
      </c>
      <c r="N458" s="18" t="s">
        <v>670</v>
      </c>
      <c r="O458" s="5" t="s">
        <v>216</v>
      </c>
      <c r="P458" s="5" t="s">
        <v>212</v>
      </c>
      <c r="Q458" s="5" t="s">
        <v>217</v>
      </c>
      <c r="R458" s="5" t="s">
        <v>215</v>
      </c>
      <c r="S458" s="5" t="s">
        <v>218</v>
      </c>
      <c r="T458" s="5" t="s">
        <v>210</v>
      </c>
      <c r="U458" s="5" t="s">
        <v>213</v>
      </c>
      <c r="V458" s="13" t="s">
        <v>208</v>
      </c>
    </row>
    <row r="459" spans="1:22" ht="16.5" thickBot="1" x14ac:dyDescent="0.3">
      <c r="A459" s="11">
        <v>453</v>
      </c>
      <c r="B459" s="6" t="s">
        <v>1</v>
      </c>
      <c r="C459" s="6" t="s">
        <v>5</v>
      </c>
      <c r="D459" s="6" t="s">
        <v>6</v>
      </c>
      <c r="E459" s="6" t="s">
        <v>7</v>
      </c>
      <c r="F459" s="5"/>
      <c r="G459" s="6" t="s">
        <v>61</v>
      </c>
      <c r="H459" s="6" t="s">
        <v>62</v>
      </c>
      <c r="I459" s="5"/>
      <c r="J459" s="5"/>
      <c r="K459" s="6" t="s">
        <v>105</v>
      </c>
      <c r="L459" s="6" t="s">
        <v>109</v>
      </c>
      <c r="M459" s="5"/>
      <c r="N459" s="18" t="s">
        <v>671</v>
      </c>
      <c r="O459" s="5" t="s">
        <v>216</v>
      </c>
      <c r="P459" s="5" t="s">
        <v>212</v>
      </c>
      <c r="Q459" s="5" t="s">
        <v>217</v>
      </c>
      <c r="R459" s="5" t="s">
        <v>215</v>
      </c>
      <c r="S459" s="5" t="s">
        <v>218</v>
      </c>
      <c r="T459" s="5" t="s">
        <v>210</v>
      </c>
      <c r="U459" s="5" t="s">
        <v>208</v>
      </c>
      <c r="V459" s="13" t="s">
        <v>214</v>
      </c>
    </row>
    <row r="460" spans="1:22" ht="16.5" thickBot="1" x14ac:dyDescent="0.3">
      <c r="A460" s="11">
        <v>454</v>
      </c>
      <c r="B460" s="6" t="s">
        <v>1</v>
      </c>
      <c r="C460" s="6" t="s">
        <v>5</v>
      </c>
      <c r="D460" s="6" t="s">
        <v>6</v>
      </c>
      <c r="E460" s="6" t="s">
        <v>7</v>
      </c>
      <c r="F460" s="5"/>
      <c r="G460" s="6" t="s">
        <v>61</v>
      </c>
      <c r="H460" s="6" t="s">
        <v>62</v>
      </c>
      <c r="I460" s="5"/>
      <c r="J460" s="6" t="s">
        <v>103</v>
      </c>
      <c r="K460" s="5"/>
      <c r="L460" s="5"/>
      <c r="M460" s="6" t="s">
        <v>14</v>
      </c>
      <c r="N460" s="18" t="s">
        <v>672</v>
      </c>
      <c r="O460" s="5" t="s">
        <v>216</v>
      </c>
      <c r="P460" s="5" t="s">
        <v>212</v>
      </c>
      <c r="Q460" s="5" t="s">
        <v>217</v>
      </c>
      <c r="R460" s="5" t="s">
        <v>215</v>
      </c>
      <c r="S460" s="5" t="s">
        <v>218</v>
      </c>
      <c r="T460" s="5" t="s">
        <v>210</v>
      </c>
      <c r="U460" s="5" t="s">
        <v>213</v>
      </c>
      <c r="V460" s="13" t="s">
        <v>209</v>
      </c>
    </row>
    <row r="461" spans="1:22" ht="16.5" thickBot="1" x14ac:dyDescent="0.3">
      <c r="A461" s="11">
        <v>455</v>
      </c>
      <c r="B461" s="6" t="s">
        <v>1</v>
      </c>
      <c r="C461" s="6" t="s">
        <v>5</v>
      </c>
      <c r="D461" s="6" t="s">
        <v>6</v>
      </c>
      <c r="E461" s="6" t="s">
        <v>7</v>
      </c>
      <c r="F461" s="5"/>
      <c r="G461" s="6" t="s">
        <v>61</v>
      </c>
      <c r="H461" s="6" t="s">
        <v>62</v>
      </c>
      <c r="I461" s="5"/>
      <c r="J461" s="6" t="s">
        <v>103</v>
      </c>
      <c r="K461" s="5"/>
      <c r="L461" s="6" t="s">
        <v>109</v>
      </c>
      <c r="M461" s="5"/>
      <c r="N461" s="18" t="s">
        <v>673</v>
      </c>
      <c r="O461" s="5" t="s">
        <v>216</v>
      </c>
      <c r="P461" s="5" t="s">
        <v>212</v>
      </c>
      <c r="Q461" s="5" t="s">
        <v>217</v>
      </c>
      <c r="R461" s="5" t="s">
        <v>215</v>
      </c>
      <c r="S461" s="5" t="s">
        <v>218</v>
      </c>
      <c r="T461" s="5" t="s">
        <v>210</v>
      </c>
      <c r="U461" s="5" t="s">
        <v>209</v>
      </c>
      <c r="V461" s="13" t="s">
        <v>214</v>
      </c>
    </row>
    <row r="462" spans="1:22" ht="16.5" thickBot="1" x14ac:dyDescent="0.3">
      <c r="A462" s="11">
        <v>456</v>
      </c>
      <c r="B462" s="6" t="s">
        <v>1</v>
      </c>
      <c r="C462" s="6" t="s">
        <v>5</v>
      </c>
      <c r="D462" s="6" t="s">
        <v>6</v>
      </c>
      <c r="E462" s="6" t="s">
        <v>7</v>
      </c>
      <c r="F462" s="5"/>
      <c r="G462" s="6" t="s">
        <v>61</v>
      </c>
      <c r="H462" s="6" t="s">
        <v>62</v>
      </c>
      <c r="I462" s="5"/>
      <c r="J462" s="6" t="s">
        <v>103</v>
      </c>
      <c r="K462" s="6" t="s">
        <v>105</v>
      </c>
      <c r="L462" s="5"/>
      <c r="M462" s="5"/>
      <c r="N462" s="18" t="s">
        <v>674</v>
      </c>
      <c r="O462" s="5" t="s">
        <v>216</v>
      </c>
      <c r="P462" s="5" t="s">
        <v>212</v>
      </c>
      <c r="Q462" s="5" t="s">
        <v>217</v>
      </c>
      <c r="R462" s="5" t="s">
        <v>215</v>
      </c>
      <c r="S462" s="5" t="s">
        <v>218</v>
      </c>
      <c r="T462" s="5" t="s">
        <v>210</v>
      </c>
      <c r="U462" s="5" t="s">
        <v>209</v>
      </c>
      <c r="V462" s="13" t="s">
        <v>208</v>
      </c>
    </row>
    <row r="463" spans="1:22" ht="16.5" thickBot="1" x14ac:dyDescent="0.3">
      <c r="A463" s="11">
        <v>457</v>
      </c>
      <c r="B463" s="6" t="s">
        <v>1</v>
      </c>
      <c r="C463" s="6" t="s">
        <v>5</v>
      </c>
      <c r="D463" s="6" t="s">
        <v>6</v>
      </c>
      <c r="E463" s="6" t="s">
        <v>7</v>
      </c>
      <c r="F463" s="5"/>
      <c r="G463" s="6" t="s">
        <v>61</v>
      </c>
      <c r="H463" s="6" t="s">
        <v>62</v>
      </c>
      <c r="I463" s="6" t="s">
        <v>18</v>
      </c>
      <c r="J463" s="5"/>
      <c r="K463" s="5"/>
      <c r="L463" s="5"/>
      <c r="M463" s="6" t="s">
        <v>14</v>
      </c>
      <c r="N463" s="18" t="s">
        <v>675</v>
      </c>
      <c r="O463" s="5" t="s">
        <v>216</v>
      </c>
      <c r="P463" s="5" t="s">
        <v>212</v>
      </c>
      <c r="Q463" s="5" t="s">
        <v>217</v>
      </c>
      <c r="R463" s="5" t="s">
        <v>215</v>
      </c>
      <c r="S463" s="5" t="s">
        <v>218</v>
      </c>
      <c r="T463" s="5" t="s">
        <v>210</v>
      </c>
      <c r="U463" s="5" t="s">
        <v>213</v>
      </c>
      <c r="V463" s="13" t="s">
        <v>211</v>
      </c>
    </row>
    <row r="464" spans="1:22" ht="16.5" thickBot="1" x14ac:dyDescent="0.3">
      <c r="A464" s="11">
        <v>458</v>
      </c>
      <c r="B464" s="6" t="s">
        <v>1</v>
      </c>
      <c r="C464" s="6" t="s">
        <v>5</v>
      </c>
      <c r="D464" s="6" t="s">
        <v>6</v>
      </c>
      <c r="E464" s="6" t="s">
        <v>7</v>
      </c>
      <c r="F464" s="5"/>
      <c r="G464" s="6" t="s">
        <v>61</v>
      </c>
      <c r="H464" s="6" t="s">
        <v>62</v>
      </c>
      <c r="I464" s="6" t="s">
        <v>18</v>
      </c>
      <c r="J464" s="5"/>
      <c r="K464" s="5"/>
      <c r="L464" s="6" t="s">
        <v>109</v>
      </c>
      <c r="M464" s="5"/>
      <c r="N464" s="18" t="s">
        <v>676</v>
      </c>
      <c r="O464" s="5" t="s">
        <v>211</v>
      </c>
      <c r="P464" s="5" t="s">
        <v>212</v>
      </c>
      <c r="Q464" s="5" t="s">
        <v>217</v>
      </c>
      <c r="R464" s="5" t="s">
        <v>216</v>
      </c>
      <c r="S464" s="5" t="s">
        <v>218</v>
      </c>
      <c r="T464" s="5" t="s">
        <v>210</v>
      </c>
      <c r="U464" s="5" t="s">
        <v>215</v>
      </c>
      <c r="V464" s="13" t="s">
        <v>214</v>
      </c>
    </row>
    <row r="465" spans="1:22" ht="16.5" thickBot="1" x14ac:dyDescent="0.3">
      <c r="A465" s="11">
        <v>459</v>
      </c>
      <c r="B465" s="6" t="s">
        <v>1</v>
      </c>
      <c r="C465" s="6" t="s">
        <v>5</v>
      </c>
      <c r="D465" s="6" t="s">
        <v>6</v>
      </c>
      <c r="E465" s="6" t="s">
        <v>7</v>
      </c>
      <c r="F465" s="5"/>
      <c r="G465" s="6" t="s">
        <v>61</v>
      </c>
      <c r="H465" s="6" t="s">
        <v>62</v>
      </c>
      <c r="I465" s="6" t="s">
        <v>18</v>
      </c>
      <c r="J465" s="5"/>
      <c r="K465" s="6" t="s">
        <v>105</v>
      </c>
      <c r="L465" s="5"/>
      <c r="M465" s="5"/>
      <c r="N465" s="18" t="s">
        <v>677</v>
      </c>
      <c r="O465" s="5" t="s">
        <v>211</v>
      </c>
      <c r="P465" s="5" t="s">
        <v>212</v>
      </c>
      <c r="Q465" s="5" t="s">
        <v>217</v>
      </c>
      <c r="R465" s="5" t="s">
        <v>216</v>
      </c>
      <c r="S465" s="5" t="s">
        <v>218</v>
      </c>
      <c r="T465" s="5" t="s">
        <v>210</v>
      </c>
      <c r="U465" s="5" t="s">
        <v>215</v>
      </c>
      <c r="V465" s="13" t="s">
        <v>208</v>
      </c>
    </row>
    <row r="466" spans="1:22" ht="16.5" thickBot="1" x14ac:dyDescent="0.3">
      <c r="A466" s="11">
        <v>460</v>
      </c>
      <c r="B466" s="6" t="s">
        <v>1</v>
      </c>
      <c r="C466" s="6" t="s">
        <v>5</v>
      </c>
      <c r="D466" s="6" t="s">
        <v>6</v>
      </c>
      <c r="E466" s="6" t="s">
        <v>7</v>
      </c>
      <c r="F466" s="5"/>
      <c r="G466" s="6" t="s">
        <v>61</v>
      </c>
      <c r="H466" s="6" t="s">
        <v>62</v>
      </c>
      <c r="I466" s="6" t="s">
        <v>18</v>
      </c>
      <c r="J466" s="6" t="s">
        <v>103</v>
      </c>
      <c r="K466" s="5"/>
      <c r="L466" s="5"/>
      <c r="M466" s="5"/>
      <c r="N466" s="18" t="s">
        <v>678</v>
      </c>
      <c r="O466" s="5" t="s">
        <v>211</v>
      </c>
      <c r="P466" s="5" t="s">
        <v>212</v>
      </c>
      <c r="Q466" s="5" t="s">
        <v>217</v>
      </c>
      <c r="R466" s="5" t="s">
        <v>216</v>
      </c>
      <c r="S466" s="5" t="s">
        <v>218</v>
      </c>
      <c r="T466" s="5" t="s">
        <v>210</v>
      </c>
      <c r="U466" s="5" t="s">
        <v>215</v>
      </c>
      <c r="V466" s="13" t="s">
        <v>209</v>
      </c>
    </row>
    <row r="467" spans="1:22" ht="16.5" thickBot="1" x14ac:dyDescent="0.3">
      <c r="A467" s="11">
        <v>461</v>
      </c>
      <c r="B467" s="6" t="s">
        <v>1</v>
      </c>
      <c r="C467" s="6" t="s">
        <v>5</v>
      </c>
      <c r="D467" s="6" t="s">
        <v>6</v>
      </c>
      <c r="E467" s="6" t="s">
        <v>7</v>
      </c>
      <c r="F467" s="6" t="s">
        <v>16</v>
      </c>
      <c r="G467" s="5"/>
      <c r="H467" s="5"/>
      <c r="I467" s="5"/>
      <c r="J467" s="5"/>
      <c r="K467" s="6" t="s">
        <v>105</v>
      </c>
      <c r="L467" s="6" t="s">
        <v>109</v>
      </c>
      <c r="M467" s="6" t="s">
        <v>14</v>
      </c>
      <c r="N467" s="18" t="s">
        <v>679</v>
      </c>
      <c r="O467" s="5" t="s">
        <v>207</v>
      </c>
      <c r="P467" s="5" t="s">
        <v>208</v>
      </c>
      <c r="Q467" s="5" t="s">
        <v>217</v>
      </c>
      <c r="R467" s="5" t="s">
        <v>216</v>
      </c>
      <c r="S467" s="5" t="s">
        <v>218</v>
      </c>
      <c r="T467" s="5" t="s">
        <v>215</v>
      </c>
      <c r="U467" s="5" t="s">
        <v>213</v>
      </c>
      <c r="V467" s="13" t="s">
        <v>214</v>
      </c>
    </row>
    <row r="468" spans="1:22" ht="16.5" thickBot="1" x14ac:dyDescent="0.3">
      <c r="A468" s="11">
        <v>462</v>
      </c>
      <c r="B468" s="6" t="s">
        <v>1</v>
      </c>
      <c r="C468" s="6" t="s">
        <v>5</v>
      </c>
      <c r="D468" s="6" t="s">
        <v>6</v>
      </c>
      <c r="E468" s="6" t="s">
        <v>7</v>
      </c>
      <c r="F468" s="6" t="s">
        <v>16</v>
      </c>
      <c r="G468" s="5"/>
      <c r="H468" s="5"/>
      <c r="I468" s="5"/>
      <c r="J468" s="6" t="s">
        <v>103</v>
      </c>
      <c r="K468" s="5"/>
      <c r="L468" s="6" t="s">
        <v>109</v>
      </c>
      <c r="M468" s="6" t="s">
        <v>14</v>
      </c>
      <c r="N468" s="18" t="s">
        <v>680</v>
      </c>
      <c r="O468" s="5" t="s">
        <v>207</v>
      </c>
      <c r="P468" s="5" t="s">
        <v>209</v>
      </c>
      <c r="Q468" s="5" t="s">
        <v>217</v>
      </c>
      <c r="R468" s="5" t="s">
        <v>216</v>
      </c>
      <c r="S468" s="5" t="s">
        <v>218</v>
      </c>
      <c r="T468" s="5" t="s">
        <v>215</v>
      </c>
      <c r="U468" s="5" t="s">
        <v>213</v>
      </c>
      <c r="V468" s="13" t="s">
        <v>214</v>
      </c>
    </row>
    <row r="469" spans="1:22" ht="16.5" thickBot="1" x14ac:dyDescent="0.3">
      <c r="A469" s="11">
        <v>463</v>
      </c>
      <c r="B469" s="6" t="s">
        <v>1</v>
      </c>
      <c r="C469" s="6" t="s">
        <v>5</v>
      </c>
      <c r="D469" s="6" t="s">
        <v>6</v>
      </c>
      <c r="E469" s="6" t="s">
        <v>7</v>
      </c>
      <c r="F469" s="6" t="s">
        <v>16</v>
      </c>
      <c r="G469" s="5"/>
      <c r="H469" s="5"/>
      <c r="I469" s="5"/>
      <c r="J469" s="6" t="s">
        <v>103</v>
      </c>
      <c r="K469" s="6" t="s">
        <v>105</v>
      </c>
      <c r="L469" s="5"/>
      <c r="M469" s="6" t="s">
        <v>14</v>
      </c>
      <c r="N469" s="18" t="s">
        <v>681</v>
      </c>
      <c r="O469" s="5" t="s">
        <v>207</v>
      </c>
      <c r="P469" s="5" t="s">
        <v>208</v>
      </c>
      <c r="Q469" s="5" t="s">
        <v>217</v>
      </c>
      <c r="R469" s="5" t="s">
        <v>216</v>
      </c>
      <c r="S469" s="5" t="s">
        <v>218</v>
      </c>
      <c r="T469" s="5" t="s">
        <v>215</v>
      </c>
      <c r="U469" s="5" t="s">
        <v>213</v>
      </c>
      <c r="V469" s="13" t="s">
        <v>209</v>
      </c>
    </row>
    <row r="470" spans="1:22" ht="16.5" thickBot="1" x14ac:dyDescent="0.3">
      <c r="A470" s="11">
        <v>464</v>
      </c>
      <c r="B470" s="6" t="s">
        <v>1</v>
      </c>
      <c r="C470" s="6" t="s">
        <v>5</v>
      </c>
      <c r="D470" s="6" t="s">
        <v>6</v>
      </c>
      <c r="E470" s="6" t="s">
        <v>7</v>
      </c>
      <c r="F470" s="6" t="s">
        <v>16</v>
      </c>
      <c r="G470" s="5"/>
      <c r="H470" s="5"/>
      <c r="I470" s="5"/>
      <c r="J470" s="6" t="s">
        <v>103</v>
      </c>
      <c r="K470" s="6" t="s">
        <v>105</v>
      </c>
      <c r="L470" s="6" t="s">
        <v>109</v>
      </c>
      <c r="M470" s="5"/>
      <c r="N470" s="18" t="s">
        <v>682</v>
      </c>
      <c r="O470" s="5" t="s">
        <v>207</v>
      </c>
      <c r="P470" s="5" t="s">
        <v>208</v>
      </c>
      <c r="Q470" s="5" t="s">
        <v>217</v>
      </c>
      <c r="R470" s="5" t="s">
        <v>216</v>
      </c>
      <c r="S470" s="5" t="s">
        <v>218</v>
      </c>
      <c r="T470" s="5" t="s">
        <v>215</v>
      </c>
      <c r="U470" s="5" t="s">
        <v>209</v>
      </c>
      <c r="V470" s="13" t="s">
        <v>214</v>
      </c>
    </row>
    <row r="471" spans="1:22" ht="16.5" thickBot="1" x14ac:dyDescent="0.3">
      <c r="A471" s="11">
        <v>465</v>
      </c>
      <c r="B471" s="6" t="s">
        <v>1</v>
      </c>
      <c r="C471" s="6" t="s">
        <v>5</v>
      </c>
      <c r="D471" s="6" t="s">
        <v>6</v>
      </c>
      <c r="E471" s="6" t="s">
        <v>7</v>
      </c>
      <c r="F471" s="6" t="s">
        <v>16</v>
      </c>
      <c r="G471" s="5"/>
      <c r="H471" s="5"/>
      <c r="I471" s="6" t="s">
        <v>18</v>
      </c>
      <c r="J471" s="5"/>
      <c r="K471" s="5"/>
      <c r="L471" s="6" t="s">
        <v>109</v>
      </c>
      <c r="M471" s="6" t="s">
        <v>14</v>
      </c>
      <c r="N471" s="18" t="s">
        <v>683</v>
      </c>
      <c r="O471" s="5" t="s">
        <v>211</v>
      </c>
      <c r="P471" s="5" t="s">
        <v>207</v>
      </c>
      <c r="Q471" s="5" t="s">
        <v>217</v>
      </c>
      <c r="R471" s="5" t="s">
        <v>216</v>
      </c>
      <c r="S471" s="5" t="s">
        <v>218</v>
      </c>
      <c r="T471" s="5" t="s">
        <v>215</v>
      </c>
      <c r="U471" s="5" t="s">
        <v>213</v>
      </c>
      <c r="V471" s="13" t="s">
        <v>214</v>
      </c>
    </row>
    <row r="472" spans="1:22" ht="16.5" thickBot="1" x14ac:dyDescent="0.3">
      <c r="A472" s="11">
        <v>466</v>
      </c>
      <c r="B472" s="6" t="s">
        <v>1</v>
      </c>
      <c r="C472" s="6" t="s">
        <v>5</v>
      </c>
      <c r="D472" s="6" t="s">
        <v>6</v>
      </c>
      <c r="E472" s="6" t="s">
        <v>7</v>
      </c>
      <c r="F472" s="6" t="s">
        <v>16</v>
      </c>
      <c r="G472" s="5"/>
      <c r="H472" s="5"/>
      <c r="I472" s="6" t="s">
        <v>18</v>
      </c>
      <c r="J472" s="5"/>
      <c r="K472" s="6" t="s">
        <v>105</v>
      </c>
      <c r="L472" s="5"/>
      <c r="M472" s="6" t="s">
        <v>14</v>
      </c>
      <c r="N472" s="18" t="s">
        <v>684</v>
      </c>
      <c r="O472" s="5" t="s">
        <v>211</v>
      </c>
      <c r="P472" s="5" t="s">
        <v>208</v>
      </c>
      <c r="Q472" s="5" t="s">
        <v>217</v>
      </c>
      <c r="R472" s="5" t="s">
        <v>216</v>
      </c>
      <c r="S472" s="5" t="s">
        <v>218</v>
      </c>
      <c r="T472" s="5" t="s">
        <v>215</v>
      </c>
      <c r="U472" s="5" t="s">
        <v>213</v>
      </c>
      <c r="V472" s="13" t="s">
        <v>207</v>
      </c>
    </row>
    <row r="473" spans="1:22" ht="16.5" thickBot="1" x14ac:dyDescent="0.3">
      <c r="A473" s="11">
        <v>467</v>
      </c>
      <c r="B473" s="6" t="s">
        <v>1</v>
      </c>
      <c r="C473" s="6" t="s">
        <v>5</v>
      </c>
      <c r="D473" s="6" t="s">
        <v>6</v>
      </c>
      <c r="E473" s="6" t="s">
        <v>7</v>
      </c>
      <c r="F473" s="6" t="s">
        <v>16</v>
      </c>
      <c r="G473" s="5"/>
      <c r="H473" s="5"/>
      <c r="I473" s="6" t="s">
        <v>18</v>
      </c>
      <c r="J473" s="5"/>
      <c r="K473" s="6" t="s">
        <v>105</v>
      </c>
      <c r="L473" s="6" t="s">
        <v>109</v>
      </c>
      <c r="M473" s="5"/>
      <c r="N473" s="18" t="s">
        <v>685</v>
      </c>
      <c r="O473" s="5" t="s">
        <v>211</v>
      </c>
      <c r="P473" s="5" t="s">
        <v>208</v>
      </c>
      <c r="Q473" s="5" t="s">
        <v>217</v>
      </c>
      <c r="R473" s="5" t="s">
        <v>216</v>
      </c>
      <c r="S473" s="5" t="s">
        <v>218</v>
      </c>
      <c r="T473" s="5" t="s">
        <v>215</v>
      </c>
      <c r="U473" s="5" t="s">
        <v>207</v>
      </c>
      <c r="V473" s="13" t="s">
        <v>214</v>
      </c>
    </row>
    <row r="474" spans="1:22" ht="16.5" thickBot="1" x14ac:dyDescent="0.3">
      <c r="A474" s="11">
        <v>468</v>
      </c>
      <c r="B474" s="6" t="s">
        <v>1</v>
      </c>
      <c r="C474" s="6" t="s">
        <v>5</v>
      </c>
      <c r="D474" s="6" t="s">
        <v>6</v>
      </c>
      <c r="E474" s="6" t="s">
        <v>7</v>
      </c>
      <c r="F474" s="6" t="s">
        <v>16</v>
      </c>
      <c r="G474" s="5"/>
      <c r="H474" s="5"/>
      <c r="I474" s="6" t="s">
        <v>18</v>
      </c>
      <c r="J474" s="6" t="s">
        <v>103</v>
      </c>
      <c r="K474" s="5"/>
      <c r="L474" s="5"/>
      <c r="M474" s="6" t="s">
        <v>14</v>
      </c>
      <c r="N474" s="18" t="s">
        <v>686</v>
      </c>
      <c r="O474" s="5" t="s">
        <v>211</v>
      </c>
      <c r="P474" s="5" t="s">
        <v>207</v>
      </c>
      <c r="Q474" s="5" t="s">
        <v>217</v>
      </c>
      <c r="R474" s="5" t="s">
        <v>216</v>
      </c>
      <c r="S474" s="5" t="s">
        <v>218</v>
      </c>
      <c r="T474" s="5" t="s">
        <v>215</v>
      </c>
      <c r="U474" s="5" t="s">
        <v>213</v>
      </c>
      <c r="V474" s="13" t="s">
        <v>209</v>
      </c>
    </row>
    <row r="475" spans="1:22" ht="16.5" thickBot="1" x14ac:dyDescent="0.3">
      <c r="A475" s="11">
        <v>469</v>
      </c>
      <c r="B475" s="6" t="s">
        <v>1</v>
      </c>
      <c r="C475" s="6" t="s">
        <v>5</v>
      </c>
      <c r="D475" s="6" t="s">
        <v>6</v>
      </c>
      <c r="E475" s="6" t="s">
        <v>7</v>
      </c>
      <c r="F475" s="6" t="s">
        <v>16</v>
      </c>
      <c r="G475" s="5"/>
      <c r="H475" s="5"/>
      <c r="I475" s="6" t="s">
        <v>18</v>
      </c>
      <c r="J475" s="6" t="s">
        <v>103</v>
      </c>
      <c r="K475" s="5"/>
      <c r="L475" s="6" t="s">
        <v>109</v>
      </c>
      <c r="M475" s="5"/>
      <c r="N475" s="18" t="s">
        <v>687</v>
      </c>
      <c r="O475" s="5" t="s">
        <v>211</v>
      </c>
      <c r="P475" s="5" t="s">
        <v>207</v>
      </c>
      <c r="Q475" s="5" t="s">
        <v>217</v>
      </c>
      <c r="R475" s="5" t="s">
        <v>216</v>
      </c>
      <c r="S475" s="5" t="s">
        <v>218</v>
      </c>
      <c r="T475" s="5" t="s">
        <v>215</v>
      </c>
      <c r="U475" s="5" t="s">
        <v>209</v>
      </c>
      <c r="V475" s="13" t="s">
        <v>214</v>
      </c>
    </row>
    <row r="476" spans="1:22" ht="16.5" thickBot="1" x14ac:dyDescent="0.3">
      <c r="A476" s="11">
        <v>470</v>
      </c>
      <c r="B476" s="6" t="s">
        <v>1</v>
      </c>
      <c r="C476" s="6" t="s">
        <v>5</v>
      </c>
      <c r="D476" s="6" t="s">
        <v>6</v>
      </c>
      <c r="E476" s="6" t="s">
        <v>7</v>
      </c>
      <c r="F476" s="6" t="s">
        <v>16</v>
      </c>
      <c r="G476" s="5"/>
      <c r="H476" s="5"/>
      <c r="I476" s="6" t="s">
        <v>18</v>
      </c>
      <c r="J476" s="6" t="s">
        <v>103</v>
      </c>
      <c r="K476" s="6" t="s">
        <v>105</v>
      </c>
      <c r="L476" s="5"/>
      <c r="M476" s="5"/>
      <c r="N476" s="18" t="s">
        <v>688</v>
      </c>
      <c r="O476" s="5" t="s">
        <v>211</v>
      </c>
      <c r="P476" s="5" t="s">
        <v>208</v>
      </c>
      <c r="Q476" s="5" t="s">
        <v>217</v>
      </c>
      <c r="R476" s="5" t="s">
        <v>216</v>
      </c>
      <c r="S476" s="5" t="s">
        <v>218</v>
      </c>
      <c r="T476" s="5" t="s">
        <v>215</v>
      </c>
      <c r="U476" s="5" t="s">
        <v>207</v>
      </c>
      <c r="V476" s="13" t="s">
        <v>209</v>
      </c>
    </row>
    <row r="477" spans="1:22" ht="16.5" thickBot="1" x14ac:dyDescent="0.3">
      <c r="A477" s="11">
        <v>471</v>
      </c>
      <c r="B477" s="6" t="s">
        <v>1</v>
      </c>
      <c r="C477" s="6" t="s">
        <v>5</v>
      </c>
      <c r="D477" s="6" t="s">
        <v>6</v>
      </c>
      <c r="E477" s="6" t="s">
        <v>7</v>
      </c>
      <c r="F477" s="6" t="s">
        <v>16</v>
      </c>
      <c r="G477" s="5"/>
      <c r="H477" s="6" t="s">
        <v>62</v>
      </c>
      <c r="I477" s="5"/>
      <c r="J477" s="5"/>
      <c r="K477" s="5"/>
      <c r="L477" s="6" t="s">
        <v>109</v>
      </c>
      <c r="M477" s="6" t="s">
        <v>14</v>
      </c>
      <c r="N477" s="18" t="s">
        <v>689</v>
      </c>
      <c r="O477" s="5" t="s">
        <v>207</v>
      </c>
      <c r="P477" s="5" t="s">
        <v>212</v>
      </c>
      <c r="Q477" s="5" t="s">
        <v>217</v>
      </c>
      <c r="R477" s="5" t="s">
        <v>216</v>
      </c>
      <c r="S477" s="5" t="s">
        <v>218</v>
      </c>
      <c r="T477" s="5" t="s">
        <v>215</v>
      </c>
      <c r="U477" s="5" t="s">
        <v>213</v>
      </c>
      <c r="V477" s="13" t="s">
        <v>214</v>
      </c>
    </row>
    <row r="478" spans="1:22" ht="16.5" thickBot="1" x14ac:dyDescent="0.3">
      <c r="A478" s="11">
        <v>472</v>
      </c>
      <c r="B478" s="6" t="s">
        <v>1</v>
      </c>
      <c r="C478" s="6" t="s">
        <v>5</v>
      </c>
      <c r="D478" s="6" t="s">
        <v>6</v>
      </c>
      <c r="E478" s="6" t="s">
        <v>7</v>
      </c>
      <c r="F478" s="6" t="s">
        <v>16</v>
      </c>
      <c r="G478" s="5"/>
      <c r="H478" s="6" t="s">
        <v>62</v>
      </c>
      <c r="I478" s="5"/>
      <c r="J478" s="5"/>
      <c r="K478" s="6" t="s">
        <v>105</v>
      </c>
      <c r="L478" s="5"/>
      <c r="M478" s="6" t="s">
        <v>14</v>
      </c>
      <c r="N478" s="18" t="s">
        <v>690</v>
      </c>
      <c r="O478" s="5" t="s">
        <v>207</v>
      </c>
      <c r="P478" s="5" t="s">
        <v>212</v>
      </c>
      <c r="Q478" s="5" t="s">
        <v>217</v>
      </c>
      <c r="R478" s="5" t="s">
        <v>216</v>
      </c>
      <c r="S478" s="5" t="s">
        <v>218</v>
      </c>
      <c r="T478" s="5" t="s">
        <v>215</v>
      </c>
      <c r="U478" s="5" t="s">
        <v>213</v>
      </c>
      <c r="V478" s="13" t="s">
        <v>208</v>
      </c>
    </row>
    <row r="479" spans="1:22" ht="16.5" thickBot="1" x14ac:dyDescent="0.3">
      <c r="A479" s="11">
        <v>473</v>
      </c>
      <c r="B479" s="6" t="s">
        <v>1</v>
      </c>
      <c r="C479" s="6" t="s">
        <v>5</v>
      </c>
      <c r="D479" s="6" t="s">
        <v>6</v>
      </c>
      <c r="E479" s="6" t="s">
        <v>7</v>
      </c>
      <c r="F479" s="6" t="s">
        <v>16</v>
      </c>
      <c r="G479" s="5"/>
      <c r="H479" s="6" t="s">
        <v>62</v>
      </c>
      <c r="I479" s="5"/>
      <c r="J479" s="5"/>
      <c r="K479" s="6" t="s">
        <v>105</v>
      </c>
      <c r="L479" s="6" t="s">
        <v>109</v>
      </c>
      <c r="M479" s="5"/>
      <c r="N479" s="18" t="s">
        <v>691</v>
      </c>
      <c r="O479" s="5" t="s">
        <v>207</v>
      </c>
      <c r="P479" s="5" t="s">
        <v>212</v>
      </c>
      <c r="Q479" s="5" t="s">
        <v>217</v>
      </c>
      <c r="R479" s="5" t="s">
        <v>216</v>
      </c>
      <c r="S479" s="5" t="s">
        <v>218</v>
      </c>
      <c r="T479" s="5" t="s">
        <v>215</v>
      </c>
      <c r="U479" s="5" t="s">
        <v>208</v>
      </c>
      <c r="V479" s="13" t="s">
        <v>214</v>
      </c>
    </row>
    <row r="480" spans="1:22" ht="16.5" thickBot="1" x14ac:dyDescent="0.3">
      <c r="A480" s="11">
        <v>474</v>
      </c>
      <c r="B480" s="6" t="s">
        <v>1</v>
      </c>
      <c r="C480" s="6" t="s">
        <v>5</v>
      </c>
      <c r="D480" s="6" t="s">
        <v>6</v>
      </c>
      <c r="E480" s="6" t="s">
        <v>7</v>
      </c>
      <c r="F480" s="6" t="s">
        <v>16</v>
      </c>
      <c r="G480" s="5"/>
      <c r="H480" s="6" t="s">
        <v>62</v>
      </c>
      <c r="I480" s="5"/>
      <c r="J480" s="6" t="s">
        <v>103</v>
      </c>
      <c r="K480" s="5"/>
      <c r="L480" s="5"/>
      <c r="M480" s="6" t="s">
        <v>14</v>
      </c>
      <c r="N480" s="18" t="s">
        <v>692</v>
      </c>
      <c r="O480" s="5" t="s">
        <v>207</v>
      </c>
      <c r="P480" s="5" t="s">
        <v>212</v>
      </c>
      <c r="Q480" s="5" t="s">
        <v>217</v>
      </c>
      <c r="R480" s="5" t="s">
        <v>216</v>
      </c>
      <c r="S480" s="5" t="s">
        <v>218</v>
      </c>
      <c r="T480" s="5" t="s">
        <v>215</v>
      </c>
      <c r="U480" s="5" t="s">
        <v>213</v>
      </c>
      <c r="V480" s="13" t="s">
        <v>209</v>
      </c>
    </row>
    <row r="481" spans="1:22" ht="16.5" thickBot="1" x14ac:dyDescent="0.3">
      <c r="A481" s="11">
        <v>475</v>
      </c>
      <c r="B481" s="6" t="s">
        <v>1</v>
      </c>
      <c r="C481" s="6" t="s">
        <v>5</v>
      </c>
      <c r="D481" s="6" t="s">
        <v>6</v>
      </c>
      <c r="E481" s="6" t="s">
        <v>7</v>
      </c>
      <c r="F481" s="6" t="s">
        <v>16</v>
      </c>
      <c r="G481" s="5"/>
      <c r="H481" s="6" t="s">
        <v>62</v>
      </c>
      <c r="I481" s="5"/>
      <c r="J481" s="6" t="s">
        <v>103</v>
      </c>
      <c r="K481" s="5"/>
      <c r="L481" s="6" t="s">
        <v>109</v>
      </c>
      <c r="M481" s="5"/>
      <c r="N481" s="18" t="s">
        <v>693</v>
      </c>
      <c r="O481" s="5" t="s">
        <v>207</v>
      </c>
      <c r="P481" s="5" t="s">
        <v>212</v>
      </c>
      <c r="Q481" s="5" t="s">
        <v>217</v>
      </c>
      <c r="R481" s="5" t="s">
        <v>216</v>
      </c>
      <c r="S481" s="5" t="s">
        <v>218</v>
      </c>
      <c r="T481" s="5" t="s">
        <v>215</v>
      </c>
      <c r="U481" s="5" t="s">
        <v>209</v>
      </c>
      <c r="V481" s="13" t="s">
        <v>214</v>
      </c>
    </row>
    <row r="482" spans="1:22" ht="16.5" thickBot="1" x14ac:dyDescent="0.3">
      <c r="A482" s="11">
        <v>476</v>
      </c>
      <c r="B482" s="6" t="s">
        <v>1</v>
      </c>
      <c r="C482" s="6" t="s">
        <v>5</v>
      </c>
      <c r="D482" s="6" t="s">
        <v>6</v>
      </c>
      <c r="E482" s="6" t="s">
        <v>7</v>
      </c>
      <c r="F482" s="6" t="s">
        <v>16</v>
      </c>
      <c r="G482" s="5"/>
      <c r="H482" s="6" t="s">
        <v>62</v>
      </c>
      <c r="I482" s="5"/>
      <c r="J482" s="6" t="s">
        <v>103</v>
      </c>
      <c r="K482" s="6" t="s">
        <v>105</v>
      </c>
      <c r="L482" s="5"/>
      <c r="M482" s="5"/>
      <c r="N482" s="18" t="s">
        <v>694</v>
      </c>
      <c r="O482" s="5" t="s">
        <v>207</v>
      </c>
      <c r="P482" s="5" t="s">
        <v>212</v>
      </c>
      <c r="Q482" s="5" t="s">
        <v>217</v>
      </c>
      <c r="R482" s="5" t="s">
        <v>216</v>
      </c>
      <c r="S482" s="5" t="s">
        <v>218</v>
      </c>
      <c r="T482" s="5" t="s">
        <v>215</v>
      </c>
      <c r="U482" s="5" t="s">
        <v>209</v>
      </c>
      <c r="V482" s="13" t="s">
        <v>208</v>
      </c>
    </row>
    <row r="483" spans="1:22" ht="16.5" thickBot="1" x14ac:dyDescent="0.3">
      <c r="A483" s="11">
        <v>477</v>
      </c>
      <c r="B483" s="6" t="s">
        <v>1</v>
      </c>
      <c r="C483" s="6" t="s">
        <v>5</v>
      </c>
      <c r="D483" s="6" t="s">
        <v>6</v>
      </c>
      <c r="E483" s="6" t="s">
        <v>7</v>
      </c>
      <c r="F483" s="6" t="s">
        <v>16</v>
      </c>
      <c r="G483" s="5"/>
      <c r="H483" s="6" t="s">
        <v>62</v>
      </c>
      <c r="I483" s="6" t="s">
        <v>18</v>
      </c>
      <c r="J483" s="5"/>
      <c r="K483" s="5"/>
      <c r="L483" s="5"/>
      <c r="M483" s="6" t="s">
        <v>14</v>
      </c>
      <c r="N483" s="18" t="s">
        <v>695</v>
      </c>
      <c r="O483" s="5" t="s">
        <v>211</v>
      </c>
      <c r="P483" s="5" t="s">
        <v>212</v>
      </c>
      <c r="Q483" s="5" t="s">
        <v>217</v>
      </c>
      <c r="R483" s="5" t="s">
        <v>216</v>
      </c>
      <c r="S483" s="5" t="s">
        <v>218</v>
      </c>
      <c r="T483" s="5" t="s">
        <v>215</v>
      </c>
      <c r="U483" s="5" t="s">
        <v>213</v>
      </c>
      <c r="V483" s="13" t="s">
        <v>207</v>
      </c>
    </row>
    <row r="484" spans="1:22" ht="16.5" thickBot="1" x14ac:dyDescent="0.3">
      <c r="A484" s="11">
        <v>478</v>
      </c>
      <c r="B484" s="6" t="s">
        <v>1</v>
      </c>
      <c r="C484" s="6" t="s">
        <v>5</v>
      </c>
      <c r="D484" s="6" t="s">
        <v>6</v>
      </c>
      <c r="E484" s="6" t="s">
        <v>7</v>
      </c>
      <c r="F484" s="6" t="s">
        <v>16</v>
      </c>
      <c r="G484" s="5"/>
      <c r="H484" s="6" t="s">
        <v>62</v>
      </c>
      <c r="I484" s="6" t="s">
        <v>18</v>
      </c>
      <c r="J484" s="5"/>
      <c r="K484" s="5"/>
      <c r="L484" s="6" t="s">
        <v>109</v>
      </c>
      <c r="M484" s="5"/>
      <c r="N484" s="18" t="s">
        <v>696</v>
      </c>
      <c r="O484" s="5" t="s">
        <v>211</v>
      </c>
      <c r="P484" s="5" t="s">
        <v>212</v>
      </c>
      <c r="Q484" s="5" t="s">
        <v>217</v>
      </c>
      <c r="R484" s="5" t="s">
        <v>216</v>
      </c>
      <c r="S484" s="5" t="s">
        <v>218</v>
      </c>
      <c r="T484" s="5" t="s">
        <v>215</v>
      </c>
      <c r="U484" s="5" t="s">
        <v>207</v>
      </c>
      <c r="V484" s="13" t="s">
        <v>214</v>
      </c>
    </row>
    <row r="485" spans="1:22" ht="16.5" thickBot="1" x14ac:dyDescent="0.3">
      <c r="A485" s="11">
        <v>479</v>
      </c>
      <c r="B485" s="6" t="s">
        <v>1</v>
      </c>
      <c r="C485" s="6" t="s">
        <v>5</v>
      </c>
      <c r="D485" s="6" t="s">
        <v>6</v>
      </c>
      <c r="E485" s="6" t="s">
        <v>7</v>
      </c>
      <c r="F485" s="6" t="s">
        <v>16</v>
      </c>
      <c r="G485" s="5"/>
      <c r="H485" s="6" t="s">
        <v>62</v>
      </c>
      <c r="I485" s="6" t="s">
        <v>18</v>
      </c>
      <c r="J485" s="5"/>
      <c r="K485" s="6" t="s">
        <v>105</v>
      </c>
      <c r="L485" s="5"/>
      <c r="M485" s="5"/>
      <c r="N485" s="18" t="s">
        <v>697</v>
      </c>
      <c r="O485" s="5" t="s">
        <v>211</v>
      </c>
      <c r="P485" s="5" t="s">
        <v>212</v>
      </c>
      <c r="Q485" s="5" t="s">
        <v>217</v>
      </c>
      <c r="R485" s="5" t="s">
        <v>216</v>
      </c>
      <c r="S485" s="5" t="s">
        <v>218</v>
      </c>
      <c r="T485" s="5" t="s">
        <v>215</v>
      </c>
      <c r="U485" s="5" t="s">
        <v>207</v>
      </c>
      <c r="V485" s="13" t="s">
        <v>208</v>
      </c>
    </row>
    <row r="486" spans="1:22" ht="16.5" thickBot="1" x14ac:dyDescent="0.3">
      <c r="A486" s="11">
        <v>480</v>
      </c>
      <c r="B486" s="6" t="s">
        <v>1</v>
      </c>
      <c r="C486" s="6" t="s">
        <v>5</v>
      </c>
      <c r="D486" s="6" t="s">
        <v>6</v>
      </c>
      <c r="E486" s="6" t="s">
        <v>7</v>
      </c>
      <c r="F486" s="6" t="s">
        <v>16</v>
      </c>
      <c r="G486" s="5"/>
      <c r="H486" s="6" t="s">
        <v>62</v>
      </c>
      <c r="I486" s="6" t="s">
        <v>18</v>
      </c>
      <c r="J486" s="6" t="s">
        <v>103</v>
      </c>
      <c r="K486" s="5"/>
      <c r="L486" s="5"/>
      <c r="M486" s="5"/>
      <c r="N486" s="18" t="s">
        <v>698</v>
      </c>
      <c r="O486" s="5" t="s">
        <v>211</v>
      </c>
      <c r="P486" s="5" t="s">
        <v>212</v>
      </c>
      <c r="Q486" s="5" t="s">
        <v>217</v>
      </c>
      <c r="R486" s="5" t="s">
        <v>216</v>
      </c>
      <c r="S486" s="5" t="s">
        <v>218</v>
      </c>
      <c r="T486" s="5" t="s">
        <v>215</v>
      </c>
      <c r="U486" s="5" t="s">
        <v>207</v>
      </c>
      <c r="V486" s="13" t="s">
        <v>209</v>
      </c>
    </row>
    <row r="487" spans="1:22" ht="16.5" thickBot="1" x14ac:dyDescent="0.3">
      <c r="A487" s="11">
        <v>481</v>
      </c>
      <c r="B487" s="6" t="s">
        <v>1</v>
      </c>
      <c r="C487" s="6" t="s">
        <v>5</v>
      </c>
      <c r="D487" s="6" t="s">
        <v>6</v>
      </c>
      <c r="E487" s="6" t="s">
        <v>7</v>
      </c>
      <c r="F487" s="6" t="s">
        <v>16</v>
      </c>
      <c r="G487" s="6" t="s">
        <v>61</v>
      </c>
      <c r="H487" s="5"/>
      <c r="I487" s="5"/>
      <c r="J487" s="5"/>
      <c r="K487" s="5"/>
      <c r="L487" s="6" t="s">
        <v>109</v>
      </c>
      <c r="M487" s="6" t="s">
        <v>14</v>
      </c>
      <c r="N487" s="18" t="s">
        <v>699</v>
      </c>
      <c r="O487" s="5" t="s">
        <v>216</v>
      </c>
      <c r="P487" s="5" t="s">
        <v>207</v>
      </c>
      <c r="Q487" s="5" t="s">
        <v>217</v>
      </c>
      <c r="R487" s="5" t="s">
        <v>215</v>
      </c>
      <c r="S487" s="5" t="s">
        <v>218</v>
      </c>
      <c r="T487" s="5" t="s">
        <v>210</v>
      </c>
      <c r="U487" s="5" t="s">
        <v>213</v>
      </c>
      <c r="V487" s="13" t="s">
        <v>214</v>
      </c>
    </row>
    <row r="488" spans="1:22" ht="16.5" thickBot="1" x14ac:dyDescent="0.3">
      <c r="A488" s="11">
        <v>482</v>
      </c>
      <c r="B488" s="6" t="s">
        <v>1</v>
      </c>
      <c r="C488" s="6" t="s">
        <v>5</v>
      </c>
      <c r="D488" s="6" t="s">
        <v>6</v>
      </c>
      <c r="E488" s="6" t="s">
        <v>7</v>
      </c>
      <c r="F488" s="6" t="s">
        <v>16</v>
      </c>
      <c r="G488" s="6" t="s">
        <v>61</v>
      </c>
      <c r="H488" s="5"/>
      <c r="I488" s="5"/>
      <c r="J488" s="5"/>
      <c r="K488" s="6" t="s">
        <v>105</v>
      </c>
      <c r="L488" s="5"/>
      <c r="M488" s="6" t="s">
        <v>14</v>
      </c>
      <c r="N488" s="18" t="s">
        <v>700</v>
      </c>
      <c r="O488" s="5" t="s">
        <v>216</v>
      </c>
      <c r="P488" s="5" t="s">
        <v>208</v>
      </c>
      <c r="Q488" s="5" t="s">
        <v>217</v>
      </c>
      <c r="R488" s="5" t="s">
        <v>215</v>
      </c>
      <c r="S488" s="5" t="s">
        <v>218</v>
      </c>
      <c r="T488" s="5" t="s">
        <v>210</v>
      </c>
      <c r="U488" s="5" t="s">
        <v>213</v>
      </c>
      <c r="V488" s="13" t="s">
        <v>207</v>
      </c>
    </row>
    <row r="489" spans="1:22" ht="16.5" thickBot="1" x14ac:dyDescent="0.3">
      <c r="A489" s="11">
        <v>483</v>
      </c>
      <c r="B489" s="6" t="s">
        <v>1</v>
      </c>
      <c r="C489" s="6" t="s">
        <v>5</v>
      </c>
      <c r="D489" s="6" t="s">
        <v>6</v>
      </c>
      <c r="E489" s="6" t="s">
        <v>7</v>
      </c>
      <c r="F489" s="6" t="s">
        <v>16</v>
      </c>
      <c r="G489" s="6" t="s">
        <v>61</v>
      </c>
      <c r="H489" s="5"/>
      <c r="I489" s="5"/>
      <c r="J489" s="5"/>
      <c r="K489" s="6" t="s">
        <v>105</v>
      </c>
      <c r="L489" s="6" t="s">
        <v>109</v>
      </c>
      <c r="M489" s="5"/>
      <c r="N489" s="18" t="s">
        <v>701</v>
      </c>
      <c r="O489" s="5" t="s">
        <v>216</v>
      </c>
      <c r="P489" s="5" t="s">
        <v>208</v>
      </c>
      <c r="Q489" s="5" t="s">
        <v>217</v>
      </c>
      <c r="R489" s="5" t="s">
        <v>215</v>
      </c>
      <c r="S489" s="5" t="s">
        <v>218</v>
      </c>
      <c r="T489" s="5" t="s">
        <v>210</v>
      </c>
      <c r="U489" s="5" t="s">
        <v>207</v>
      </c>
      <c r="V489" s="13" t="s">
        <v>214</v>
      </c>
    </row>
    <row r="490" spans="1:22" ht="16.5" thickBot="1" x14ac:dyDescent="0.3">
      <c r="A490" s="11">
        <v>484</v>
      </c>
      <c r="B490" s="6" t="s">
        <v>1</v>
      </c>
      <c r="C490" s="6" t="s">
        <v>5</v>
      </c>
      <c r="D490" s="6" t="s">
        <v>6</v>
      </c>
      <c r="E490" s="6" t="s">
        <v>7</v>
      </c>
      <c r="F490" s="6" t="s">
        <v>16</v>
      </c>
      <c r="G490" s="6" t="s">
        <v>61</v>
      </c>
      <c r="H490" s="5"/>
      <c r="I490" s="5"/>
      <c r="J490" s="6" t="s">
        <v>103</v>
      </c>
      <c r="K490" s="5"/>
      <c r="L490" s="5"/>
      <c r="M490" s="6" t="s">
        <v>14</v>
      </c>
      <c r="N490" s="18" t="s">
        <v>702</v>
      </c>
      <c r="O490" s="5" t="s">
        <v>216</v>
      </c>
      <c r="P490" s="5" t="s">
        <v>207</v>
      </c>
      <c r="Q490" s="5" t="s">
        <v>217</v>
      </c>
      <c r="R490" s="5" t="s">
        <v>215</v>
      </c>
      <c r="S490" s="5" t="s">
        <v>218</v>
      </c>
      <c r="T490" s="5" t="s">
        <v>210</v>
      </c>
      <c r="U490" s="5" t="s">
        <v>213</v>
      </c>
      <c r="V490" s="13" t="s">
        <v>209</v>
      </c>
    </row>
    <row r="491" spans="1:22" ht="16.5" thickBot="1" x14ac:dyDescent="0.3">
      <c r="A491" s="11">
        <v>485</v>
      </c>
      <c r="B491" s="6" t="s">
        <v>1</v>
      </c>
      <c r="C491" s="6" t="s">
        <v>5</v>
      </c>
      <c r="D491" s="6" t="s">
        <v>6</v>
      </c>
      <c r="E491" s="6" t="s">
        <v>7</v>
      </c>
      <c r="F491" s="6" t="s">
        <v>16</v>
      </c>
      <c r="G491" s="6" t="s">
        <v>61</v>
      </c>
      <c r="H491" s="5"/>
      <c r="I491" s="5"/>
      <c r="J491" s="6" t="s">
        <v>103</v>
      </c>
      <c r="K491" s="5"/>
      <c r="L491" s="6" t="s">
        <v>109</v>
      </c>
      <c r="M491" s="5"/>
      <c r="N491" s="18" t="s">
        <v>703</v>
      </c>
      <c r="O491" s="5" t="s">
        <v>216</v>
      </c>
      <c r="P491" s="5" t="s">
        <v>207</v>
      </c>
      <c r="Q491" s="5" t="s">
        <v>217</v>
      </c>
      <c r="R491" s="5" t="s">
        <v>215</v>
      </c>
      <c r="S491" s="5" t="s">
        <v>218</v>
      </c>
      <c r="T491" s="5" t="s">
        <v>210</v>
      </c>
      <c r="U491" s="5" t="s">
        <v>209</v>
      </c>
      <c r="V491" s="13" t="s">
        <v>214</v>
      </c>
    </row>
    <row r="492" spans="1:22" ht="16.5" thickBot="1" x14ac:dyDescent="0.3">
      <c r="A492" s="11">
        <v>486</v>
      </c>
      <c r="B492" s="6" t="s">
        <v>1</v>
      </c>
      <c r="C492" s="6" t="s">
        <v>5</v>
      </c>
      <c r="D492" s="6" t="s">
        <v>6</v>
      </c>
      <c r="E492" s="6" t="s">
        <v>7</v>
      </c>
      <c r="F492" s="6" t="s">
        <v>16</v>
      </c>
      <c r="G492" s="6" t="s">
        <v>61</v>
      </c>
      <c r="H492" s="5"/>
      <c r="I492" s="5"/>
      <c r="J492" s="6" t="s">
        <v>103</v>
      </c>
      <c r="K492" s="6" t="s">
        <v>105</v>
      </c>
      <c r="L492" s="5"/>
      <c r="M492" s="5"/>
      <c r="N492" s="18" t="s">
        <v>704</v>
      </c>
      <c r="O492" s="5" t="s">
        <v>216</v>
      </c>
      <c r="P492" s="5" t="s">
        <v>208</v>
      </c>
      <c r="Q492" s="5" t="s">
        <v>217</v>
      </c>
      <c r="R492" s="5" t="s">
        <v>215</v>
      </c>
      <c r="S492" s="5" t="s">
        <v>218</v>
      </c>
      <c r="T492" s="5" t="s">
        <v>210</v>
      </c>
      <c r="U492" s="5" t="s">
        <v>207</v>
      </c>
      <c r="V492" s="13" t="s">
        <v>209</v>
      </c>
    </row>
    <row r="493" spans="1:22" ht="16.5" thickBot="1" x14ac:dyDescent="0.3">
      <c r="A493" s="11">
        <v>487</v>
      </c>
      <c r="B493" s="6" t="s">
        <v>1</v>
      </c>
      <c r="C493" s="6" t="s">
        <v>5</v>
      </c>
      <c r="D493" s="6" t="s">
        <v>6</v>
      </c>
      <c r="E493" s="6" t="s">
        <v>7</v>
      </c>
      <c r="F493" s="6" t="s">
        <v>16</v>
      </c>
      <c r="G493" s="6" t="s">
        <v>61</v>
      </c>
      <c r="H493" s="5"/>
      <c r="I493" s="6" t="s">
        <v>18</v>
      </c>
      <c r="J493" s="5"/>
      <c r="K493" s="5"/>
      <c r="L493" s="5"/>
      <c r="M493" s="6" t="s">
        <v>14</v>
      </c>
      <c r="N493" s="18" t="s">
        <v>705</v>
      </c>
      <c r="O493" s="5" t="s">
        <v>211</v>
      </c>
      <c r="P493" s="5" t="s">
        <v>210</v>
      </c>
      <c r="Q493" s="5" t="s">
        <v>217</v>
      </c>
      <c r="R493" s="5" t="s">
        <v>216</v>
      </c>
      <c r="S493" s="5" t="s">
        <v>218</v>
      </c>
      <c r="T493" s="5" t="s">
        <v>215</v>
      </c>
      <c r="U493" s="5" t="s">
        <v>213</v>
      </c>
      <c r="V493" s="13" t="s">
        <v>207</v>
      </c>
    </row>
    <row r="494" spans="1:22" ht="16.5" thickBot="1" x14ac:dyDescent="0.3">
      <c r="A494" s="11">
        <v>488</v>
      </c>
      <c r="B494" s="6" t="s">
        <v>1</v>
      </c>
      <c r="C494" s="6" t="s">
        <v>5</v>
      </c>
      <c r="D494" s="6" t="s">
        <v>6</v>
      </c>
      <c r="E494" s="6" t="s">
        <v>7</v>
      </c>
      <c r="F494" s="6" t="s">
        <v>16</v>
      </c>
      <c r="G494" s="6" t="s">
        <v>61</v>
      </c>
      <c r="H494" s="5"/>
      <c r="I494" s="6" t="s">
        <v>18</v>
      </c>
      <c r="J494" s="5"/>
      <c r="K494" s="5"/>
      <c r="L494" s="6" t="s">
        <v>109</v>
      </c>
      <c r="M494" s="5"/>
      <c r="N494" s="18" t="s">
        <v>706</v>
      </c>
      <c r="O494" s="5" t="s">
        <v>211</v>
      </c>
      <c r="P494" s="5" t="s">
        <v>207</v>
      </c>
      <c r="Q494" s="5" t="s">
        <v>217</v>
      </c>
      <c r="R494" s="5" t="s">
        <v>216</v>
      </c>
      <c r="S494" s="5" t="s">
        <v>218</v>
      </c>
      <c r="T494" s="5" t="s">
        <v>210</v>
      </c>
      <c r="U494" s="5" t="s">
        <v>215</v>
      </c>
      <c r="V494" s="13" t="s">
        <v>214</v>
      </c>
    </row>
    <row r="495" spans="1:22" ht="16.5" thickBot="1" x14ac:dyDescent="0.3">
      <c r="A495" s="11">
        <v>489</v>
      </c>
      <c r="B495" s="6" t="s">
        <v>1</v>
      </c>
      <c r="C495" s="6" t="s">
        <v>5</v>
      </c>
      <c r="D495" s="6" t="s">
        <v>6</v>
      </c>
      <c r="E495" s="6" t="s">
        <v>7</v>
      </c>
      <c r="F495" s="6" t="s">
        <v>16</v>
      </c>
      <c r="G495" s="6" t="s">
        <v>61</v>
      </c>
      <c r="H495" s="5"/>
      <c r="I495" s="6" t="s">
        <v>18</v>
      </c>
      <c r="J495" s="5"/>
      <c r="K495" s="6" t="s">
        <v>105</v>
      </c>
      <c r="L495" s="5"/>
      <c r="M495" s="5"/>
      <c r="N495" s="18" t="s">
        <v>707</v>
      </c>
      <c r="O495" s="5" t="s">
        <v>211</v>
      </c>
      <c r="P495" s="5" t="s">
        <v>208</v>
      </c>
      <c r="Q495" s="5" t="s">
        <v>217</v>
      </c>
      <c r="R495" s="5" t="s">
        <v>216</v>
      </c>
      <c r="S495" s="5" t="s">
        <v>218</v>
      </c>
      <c r="T495" s="5" t="s">
        <v>210</v>
      </c>
      <c r="U495" s="5" t="s">
        <v>215</v>
      </c>
      <c r="V495" s="13" t="s">
        <v>207</v>
      </c>
    </row>
    <row r="496" spans="1:22" ht="16.5" thickBot="1" x14ac:dyDescent="0.3">
      <c r="A496" s="11">
        <v>490</v>
      </c>
      <c r="B496" s="6" t="s">
        <v>1</v>
      </c>
      <c r="C496" s="6" t="s">
        <v>5</v>
      </c>
      <c r="D496" s="6" t="s">
        <v>6</v>
      </c>
      <c r="E496" s="6" t="s">
        <v>7</v>
      </c>
      <c r="F496" s="6" t="s">
        <v>16</v>
      </c>
      <c r="G496" s="6" t="s">
        <v>61</v>
      </c>
      <c r="H496" s="5"/>
      <c r="I496" s="6" t="s">
        <v>18</v>
      </c>
      <c r="J496" s="6" t="s">
        <v>103</v>
      </c>
      <c r="K496" s="5"/>
      <c r="L496" s="5"/>
      <c r="M496" s="5"/>
      <c r="N496" s="18" t="s">
        <v>708</v>
      </c>
      <c r="O496" s="5" t="s">
        <v>211</v>
      </c>
      <c r="P496" s="5" t="s">
        <v>207</v>
      </c>
      <c r="Q496" s="5" t="s">
        <v>217</v>
      </c>
      <c r="R496" s="5" t="s">
        <v>216</v>
      </c>
      <c r="S496" s="5" t="s">
        <v>218</v>
      </c>
      <c r="T496" s="5" t="s">
        <v>210</v>
      </c>
      <c r="U496" s="5" t="s">
        <v>215</v>
      </c>
      <c r="V496" s="13" t="s">
        <v>209</v>
      </c>
    </row>
    <row r="497" spans="1:22" ht="16.5" thickBot="1" x14ac:dyDescent="0.3">
      <c r="A497" s="11">
        <v>491</v>
      </c>
      <c r="B497" s="6" t="s">
        <v>1</v>
      </c>
      <c r="C497" s="6" t="s">
        <v>5</v>
      </c>
      <c r="D497" s="6" t="s">
        <v>6</v>
      </c>
      <c r="E497" s="6" t="s">
        <v>7</v>
      </c>
      <c r="F497" s="6" t="s">
        <v>16</v>
      </c>
      <c r="G497" s="6" t="s">
        <v>61</v>
      </c>
      <c r="H497" s="6" t="s">
        <v>62</v>
      </c>
      <c r="I497" s="5"/>
      <c r="J497" s="5"/>
      <c r="K497" s="5"/>
      <c r="L497" s="5"/>
      <c r="M497" s="6" t="s">
        <v>14</v>
      </c>
      <c r="N497" s="18" t="s">
        <v>709</v>
      </c>
      <c r="O497" s="5" t="s">
        <v>216</v>
      </c>
      <c r="P497" s="5" t="s">
        <v>212</v>
      </c>
      <c r="Q497" s="5" t="s">
        <v>217</v>
      </c>
      <c r="R497" s="5" t="s">
        <v>215</v>
      </c>
      <c r="S497" s="5" t="s">
        <v>218</v>
      </c>
      <c r="T497" s="5" t="s">
        <v>210</v>
      </c>
      <c r="U497" s="5" t="s">
        <v>213</v>
      </c>
      <c r="V497" s="13" t="s">
        <v>207</v>
      </c>
    </row>
    <row r="498" spans="1:22" ht="16.5" thickBot="1" x14ac:dyDescent="0.3">
      <c r="A498" s="11">
        <v>492</v>
      </c>
      <c r="B498" s="6" t="s">
        <v>1</v>
      </c>
      <c r="C498" s="6" t="s">
        <v>5</v>
      </c>
      <c r="D498" s="6" t="s">
        <v>6</v>
      </c>
      <c r="E498" s="6" t="s">
        <v>7</v>
      </c>
      <c r="F498" s="6" t="s">
        <v>16</v>
      </c>
      <c r="G498" s="6" t="s">
        <v>61</v>
      </c>
      <c r="H498" s="6" t="s">
        <v>62</v>
      </c>
      <c r="I498" s="5"/>
      <c r="J498" s="5"/>
      <c r="K498" s="5"/>
      <c r="L498" s="6" t="s">
        <v>109</v>
      </c>
      <c r="M498" s="5"/>
      <c r="N498" s="18" t="s">
        <v>710</v>
      </c>
      <c r="O498" s="5" t="s">
        <v>216</v>
      </c>
      <c r="P498" s="5" t="s">
        <v>212</v>
      </c>
      <c r="Q498" s="5" t="s">
        <v>217</v>
      </c>
      <c r="R498" s="5" t="s">
        <v>215</v>
      </c>
      <c r="S498" s="5" t="s">
        <v>218</v>
      </c>
      <c r="T498" s="5" t="s">
        <v>210</v>
      </c>
      <c r="U498" s="5" t="s">
        <v>207</v>
      </c>
      <c r="V498" s="13" t="s">
        <v>214</v>
      </c>
    </row>
    <row r="499" spans="1:22" ht="16.5" thickBot="1" x14ac:dyDescent="0.3">
      <c r="A499" s="11">
        <v>493</v>
      </c>
      <c r="B499" s="6" t="s">
        <v>1</v>
      </c>
      <c r="C499" s="6" t="s">
        <v>5</v>
      </c>
      <c r="D499" s="6" t="s">
        <v>6</v>
      </c>
      <c r="E499" s="6" t="s">
        <v>7</v>
      </c>
      <c r="F499" s="6" t="s">
        <v>16</v>
      </c>
      <c r="G499" s="6" t="s">
        <v>61</v>
      </c>
      <c r="H499" s="6" t="s">
        <v>62</v>
      </c>
      <c r="I499" s="5"/>
      <c r="J499" s="5"/>
      <c r="K499" s="6" t="s">
        <v>105</v>
      </c>
      <c r="L499" s="5"/>
      <c r="M499" s="5"/>
      <c r="N499" s="18" t="s">
        <v>711</v>
      </c>
      <c r="O499" s="5" t="s">
        <v>216</v>
      </c>
      <c r="P499" s="5" t="s">
        <v>212</v>
      </c>
      <c r="Q499" s="5" t="s">
        <v>217</v>
      </c>
      <c r="R499" s="5" t="s">
        <v>215</v>
      </c>
      <c r="S499" s="5" t="s">
        <v>218</v>
      </c>
      <c r="T499" s="5" t="s">
        <v>210</v>
      </c>
      <c r="U499" s="5" t="s">
        <v>207</v>
      </c>
      <c r="V499" s="13" t="s">
        <v>208</v>
      </c>
    </row>
    <row r="500" spans="1:22" ht="16.5" thickBot="1" x14ac:dyDescent="0.3">
      <c r="A500" s="11">
        <v>494</v>
      </c>
      <c r="B500" s="6" t="s">
        <v>1</v>
      </c>
      <c r="C500" s="6" t="s">
        <v>5</v>
      </c>
      <c r="D500" s="6" t="s">
        <v>6</v>
      </c>
      <c r="E500" s="6" t="s">
        <v>7</v>
      </c>
      <c r="F500" s="6" t="s">
        <v>16</v>
      </c>
      <c r="G500" s="6" t="s">
        <v>61</v>
      </c>
      <c r="H500" s="6" t="s">
        <v>62</v>
      </c>
      <c r="I500" s="5"/>
      <c r="J500" s="6" t="s">
        <v>103</v>
      </c>
      <c r="K500" s="5"/>
      <c r="L500" s="5"/>
      <c r="M500" s="5"/>
      <c r="N500" s="18" t="s">
        <v>712</v>
      </c>
      <c r="O500" s="5" t="s">
        <v>216</v>
      </c>
      <c r="P500" s="5" t="s">
        <v>212</v>
      </c>
      <c r="Q500" s="5" t="s">
        <v>217</v>
      </c>
      <c r="R500" s="5" t="s">
        <v>215</v>
      </c>
      <c r="S500" s="5" t="s">
        <v>218</v>
      </c>
      <c r="T500" s="5" t="s">
        <v>210</v>
      </c>
      <c r="U500" s="5" t="s">
        <v>207</v>
      </c>
      <c r="V500" s="13" t="s">
        <v>209</v>
      </c>
    </row>
    <row r="501" spans="1:22" ht="15.75" x14ac:dyDescent="0.25">
      <c r="A501" s="14">
        <v>495</v>
      </c>
      <c r="B501" s="15" t="s">
        <v>1</v>
      </c>
      <c r="C501" s="15" t="s">
        <v>5</v>
      </c>
      <c r="D501" s="15" t="s">
        <v>6</v>
      </c>
      <c r="E501" s="15" t="s">
        <v>7</v>
      </c>
      <c r="F501" s="15" t="s">
        <v>16</v>
      </c>
      <c r="G501" s="15" t="s">
        <v>61</v>
      </c>
      <c r="H501" s="15" t="s">
        <v>62</v>
      </c>
      <c r="I501" s="15" t="s">
        <v>18</v>
      </c>
      <c r="J501" s="16"/>
      <c r="K501" s="16"/>
      <c r="L501" s="16"/>
      <c r="M501" s="16"/>
      <c r="N501" s="18" t="s">
        <v>713</v>
      </c>
      <c r="O501" s="16" t="s">
        <v>211</v>
      </c>
      <c r="P501" s="16" t="s">
        <v>212</v>
      </c>
      <c r="Q501" s="16" t="s">
        <v>217</v>
      </c>
      <c r="R501" s="16" t="s">
        <v>216</v>
      </c>
      <c r="S501" s="16" t="s">
        <v>218</v>
      </c>
      <c r="T501" s="16" t="s">
        <v>210</v>
      </c>
      <c r="U501" s="16" t="s">
        <v>215</v>
      </c>
      <c r="V501" s="17" t="s">
        <v>207</v>
      </c>
    </row>
  </sheetData>
  <sortState xmlns:xlrd2="http://schemas.microsoft.com/office/spreadsheetml/2017/richdata2" ref="AD7:AD54">
    <sortCondition ref="AD7:AD54"/>
  </sortState>
  <mergeCells count="8">
    <mergeCell ref="A1:V1"/>
    <mergeCell ref="A2:A6"/>
    <mergeCell ref="B2:M2"/>
    <mergeCell ref="B3:M3"/>
    <mergeCell ref="B4:M4"/>
    <mergeCell ref="B5:M5"/>
    <mergeCell ref="B6:M6"/>
    <mergeCell ref="N2:N6"/>
  </mergeCells>
  <hyperlinks>
    <hyperlink ref="B4" r:id="rId1" tooltip="Template:2026 FIFA World Cup third-place table" display="https://en.wikipedia.org/wiki/Template:2026_FIFA_World_Cup_third-place_table" xr:uid="{2A3EE76D-1597-46E3-95AD-335FDE27BF31}"/>
    <hyperlink ref="B5" r:id="rId2" tooltip="Template talk:2026 FIFA World Cup third-place table" display="https://en.wikipedia.org/wiki/Template_talk:2026_FIFA_World_Cup_third-place_table" xr:uid="{31E15325-8138-406F-9EFD-8F2CF8F4CCC0}"/>
    <hyperlink ref="B6" r:id="rId3" tooltip="Special:EditPage/Template:2026 FIFA World Cup third-place table" display="https://en.wikipedia.org/wiki/Special:EditPage/Template:2026_FIFA_World_Cup_third-place_table" xr:uid="{9AB73A5A-91EA-47CD-BBA4-D892019C9C37}"/>
  </hyperlinks>
  <pageMargins left="0.7" right="0.7" top="0.75" bottom="0.75" header="0.3" footer="0.3"/>
</worksheet>
</file>

<file path=customUI/_rels/customUI.xml.rels><?xml version="1.0" encoding="UTF-8" standalone="yes"?>
<Relationships xmlns="http://schemas.openxmlformats.org/package/2006/relationships"><Relationship Id="h2eicon" Type="http://schemas.openxmlformats.org/officeDocument/2006/relationships/image" Target="images/h2eicon0.png"/></Relationships>
</file>

<file path=customUI/_rels/customUI14.xml.rels><?xml version="1.0" encoding="UTF-8" standalone="yes"?>
<Relationships xmlns="http://schemas.openxmlformats.org/package/2006/relationships"><Relationship Id="h2eicon" Type="http://schemas.openxmlformats.org/officeDocument/2006/relationships/image" Target="images/h2eicon.png"/></Relationships>
</file>

<file path=customUI/customUI.xml><?xml version="1.0" encoding="utf-8"?>
<customUI xmlns="http://schemas.microsoft.com/office/2006/01/customui">
  <ribbon startFromScratch="false">
    <tabs>
      <tab idMso="TabHome">
        <group id="H2E" label="HowtoExcel.net" insertBeforeMso="GroupNumber">
          <button id="btnH2E" label="Get More Free Templates" image="h2eicon" size="large"/>
        </group>
      </tab>
    </tabs>
  </ribbon>
</customUI>
</file>

<file path=customUI/customUI14.xml><?xml version="1.0" encoding="utf-8"?>
<customUI xmlns="http://schemas.microsoft.com/office/2009/07/customui">
  <ribbon startFromScratch="false">
    <tabs>
      <tab idMso="TabHome">
        <group id="H2E" label="HowtoExcel.net" insertBeforeMso="GroupNumber">
          <button id="btnH2E" label="Get More Free Templates" image="h2eicon" size="large"/>
        </group>
      </tab>
    </tabs>
  </ribbon>
</customUI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124</vt:i4>
      </vt:variant>
    </vt:vector>
  </HeadingPairs>
  <TitlesOfParts>
    <vt:vector size="128" baseType="lpstr">
      <vt:lpstr>ACTUALS</vt:lpstr>
      <vt:lpstr>PREDICTIONS</vt:lpstr>
      <vt:lpstr>LEADERBOARD</vt:lpstr>
      <vt:lpstr>3RD.PLACE.PLAYOFF</vt:lpstr>
      <vt:lpstr>cities</vt:lpstr>
      <vt:lpstr>PREDICTIONS!EliminationStages</vt:lpstr>
      <vt:lpstr>PREDICTIONS!loser101</vt:lpstr>
      <vt:lpstr>loser101</vt:lpstr>
      <vt:lpstr>PREDICTIONS!loser102</vt:lpstr>
      <vt:lpstr>loser102</vt:lpstr>
      <vt:lpstr>pointcorrectresult</vt:lpstr>
      <vt:lpstr>pointcorrectscore</vt:lpstr>
      <vt:lpstr>pointtotalgoals</vt:lpstr>
      <vt:lpstr>rua</vt:lpstr>
      <vt:lpstr>rub</vt:lpstr>
      <vt:lpstr>ruc</vt:lpstr>
      <vt:lpstr>rud</vt:lpstr>
      <vt:lpstr>rue</vt:lpstr>
      <vt:lpstr>ruf</vt:lpstr>
      <vt:lpstr>rug</vt:lpstr>
      <vt:lpstr>ruh</vt:lpstr>
      <vt:lpstr>rui</vt:lpstr>
      <vt:lpstr>ruj</vt:lpstr>
      <vt:lpstr>ruk</vt:lpstr>
      <vt:lpstr>rul</vt:lpstr>
      <vt:lpstr>ACTUALS!Stadiums</vt:lpstr>
      <vt:lpstr>PREDICTIONS!Stadiums</vt:lpstr>
      <vt:lpstr>PREDICTIONS!Stage1</vt:lpstr>
      <vt:lpstr>PREDICTIONS!Stage2</vt:lpstr>
      <vt:lpstr>PREDICTIONS!Stage3</vt:lpstr>
      <vt:lpstr>PREDICTIONS!Stage4</vt:lpstr>
      <vt:lpstr>PREDICTIONS!Stage5</vt:lpstr>
      <vt:lpstr>Teams</vt:lpstr>
      <vt:lpstr>totalpoints</vt:lpstr>
      <vt:lpstr>PREDICTIONS!vsgroupa</vt:lpstr>
      <vt:lpstr>vsgroupa</vt:lpstr>
      <vt:lpstr>PREDICTIONS!vsgroupb</vt:lpstr>
      <vt:lpstr>vsgroupb</vt:lpstr>
      <vt:lpstr>PREDICTIONS!vsgroupd</vt:lpstr>
      <vt:lpstr>vsgroupd</vt:lpstr>
      <vt:lpstr>PREDICTIONS!vsgroupe</vt:lpstr>
      <vt:lpstr>vsgroupe</vt:lpstr>
      <vt:lpstr>PREDICTIONS!vsgroupg</vt:lpstr>
      <vt:lpstr>vsgroupg</vt:lpstr>
      <vt:lpstr>PREDICTIONS!vsgroupi</vt:lpstr>
      <vt:lpstr>vsgroupi</vt:lpstr>
      <vt:lpstr>PREDICTIONS!vsgroupk</vt:lpstr>
      <vt:lpstr>vsgroupk</vt:lpstr>
      <vt:lpstr>PREDICTIONS!vsgroupl</vt:lpstr>
      <vt:lpstr>vsgroupl</vt:lpstr>
      <vt:lpstr>ACTUALS!WatchList</vt:lpstr>
      <vt:lpstr>PREDICTIONS!WatchList</vt:lpstr>
      <vt:lpstr>PREDICTIONS!winner100</vt:lpstr>
      <vt:lpstr>winner100</vt:lpstr>
      <vt:lpstr>PREDICTIONS!winner101</vt:lpstr>
      <vt:lpstr>winner101</vt:lpstr>
      <vt:lpstr>PREDICTIONS!winner102</vt:lpstr>
      <vt:lpstr>winner102</vt:lpstr>
      <vt:lpstr>PREDICTIONS!winner103</vt:lpstr>
      <vt:lpstr>winner103</vt:lpstr>
      <vt:lpstr>PREDICTIONS!winner104</vt:lpstr>
      <vt:lpstr>winner104</vt:lpstr>
      <vt:lpstr>PREDICTIONS!winner73</vt:lpstr>
      <vt:lpstr>winner73</vt:lpstr>
      <vt:lpstr>PREDICTIONS!winner74</vt:lpstr>
      <vt:lpstr>winner74</vt:lpstr>
      <vt:lpstr>PREDICTIONS!winner75</vt:lpstr>
      <vt:lpstr>winner75</vt:lpstr>
      <vt:lpstr>PREDICTIONS!winner76</vt:lpstr>
      <vt:lpstr>winner76</vt:lpstr>
      <vt:lpstr>PREDICTIONS!winner77</vt:lpstr>
      <vt:lpstr>winner77</vt:lpstr>
      <vt:lpstr>PREDICTIONS!winner78</vt:lpstr>
      <vt:lpstr>winner78</vt:lpstr>
      <vt:lpstr>PREDICTIONS!winner79</vt:lpstr>
      <vt:lpstr>winner79</vt:lpstr>
      <vt:lpstr>PREDICTIONS!winner80</vt:lpstr>
      <vt:lpstr>winner80</vt:lpstr>
      <vt:lpstr>PREDICTIONS!winner81</vt:lpstr>
      <vt:lpstr>winner81</vt:lpstr>
      <vt:lpstr>PREDICTIONS!winner82</vt:lpstr>
      <vt:lpstr>winner82</vt:lpstr>
      <vt:lpstr>PREDICTIONS!winner83</vt:lpstr>
      <vt:lpstr>winner83</vt:lpstr>
      <vt:lpstr>PREDICTIONS!winner84</vt:lpstr>
      <vt:lpstr>winner84</vt:lpstr>
      <vt:lpstr>PREDICTIONS!winner85</vt:lpstr>
      <vt:lpstr>winner85</vt:lpstr>
      <vt:lpstr>PREDICTIONS!winner86</vt:lpstr>
      <vt:lpstr>winner86</vt:lpstr>
      <vt:lpstr>PREDICTIONS!winner87</vt:lpstr>
      <vt:lpstr>winner87</vt:lpstr>
      <vt:lpstr>PREDICTIONS!winner88</vt:lpstr>
      <vt:lpstr>winner88</vt:lpstr>
      <vt:lpstr>PREDICTIONS!winner89</vt:lpstr>
      <vt:lpstr>winner89</vt:lpstr>
      <vt:lpstr>PREDICTIONS!winner90</vt:lpstr>
      <vt:lpstr>winner90</vt:lpstr>
      <vt:lpstr>PREDICTIONS!winner91</vt:lpstr>
      <vt:lpstr>winner91</vt:lpstr>
      <vt:lpstr>PREDICTIONS!winner92</vt:lpstr>
      <vt:lpstr>winner92</vt:lpstr>
      <vt:lpstr>PREDICTIONS!winner93</vt:lpstr>
      <vt:lpstr>winner93</vt:lpstr>
      <vt:lpstr>PREDICTIONS!winner94</vt:lpstr>
      <vt:lpstr>winner94</vt:lpstr>
      <vt:lpstr>PREDICTIONS!winner95</vt:lpstr>
      <vt:lpstr>winner95</vt:lpstr>
      <vt:lpstr>PREDICTIONS!winner96</vt:lpstr>
      <vt:lpstr>winner96</vt:lpstr>
      <vt:lpstr>PREDICTIONS!winner97</vt:lpstr>
      <vt:lpstr>winner97</vt:lpstr>
      <vt:lpstr>PREDICTIONS!winner98</vt:lpstr>
      <vt:lpstr>winner98</vt:lpstr>
      <vt:lpstr>PREDICTIONS!winner99</vt:lpstr>
      <vt:lpstr>winner99</vt:lpstr>
      <vt:lpstr>winnera</vt:lpstr>
      <vt:lpstr>winnerb</vt:lpstr>
      <vt:lpstr>winnerc</vt:lpstr>
      <vt:lpstr>winnerd</vt:lpstr>
      <vt:lpstr>winnere</vt:lpstr>
      <vt:lpstr>winnerf</vt:lpstr>
      <vt:lpstr>winnerg</vt:lpstr>
      <vt:lpstr>winnerh</vt:lpstr>
      <vt:lpstr>winneri</vt:lpstr>
      <vt:lpstr>winnerj</vt:lpstr>
      <vt:lpstr>winnerk</vt:lpstr>
      <vt:lpstr>winnerl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Jagielski</dc:creator>
  <cp:lastModifiedBy>David J</cp:lastModifiedBy>
  <cp:lastPrinted>2026-04-21T23:59:56Z</cp:lastPrinted>
  <dcterms:created xsi:type="dcterms:W3CDTF">2022-10-01T17:00:25Z</dcterms:created>
  <dcterms:modified xsi:type="dcterms:W3CDTF">2026-06-04T15:07:14Z</dcterms:modified>
</cp:coreProperties>
</file>